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1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115145FD-0738-4151-97DD-6370F559CDCA}" xr6:coauthVersionLast="47" xr6:coauthVersionMax="47" xr10:uidLastSave="{00000000-0000-0000-0000-000000000000}"/>
  <bookViews>
    <workbookView xWindow="-110" yWindow="-110" windowWidth="22620" windowHeight="13500" tabRatio="960" xr2:uid="{2F138A59-8C4A-46A2-A590-0642C3A6857E}"/>
  </bookViews>
  <sheets>
    <sheet name="Instructions" sheetId="1" r:id="rId1"/>
    <sheet name="&lt;&lt;Data&gt;&gt;" sheetId="2" r:id="rId2"/>
    <sheet name="Basic Descriptive Statstistic" sheetId="3" r:id="rId3"/>
    <sheet name="Probablity" sheetId="4" r:id="rId4"/>
    <sheet name="Manager vs Category Probability" sheetId="5" r:id="rId5"/>
    <sheet name="Manager Vs Lines" sheetId="6" r:id="rId6"/>
    <sheet name="Country vs Lines" sheetId="7" r:id="rId7"/>
    <sheet name="ANOVA" sheetId="16" r:id="rId8"/>
    <sheet name="T Test" sheetId="8" r:id="rId9"/>
    <sheet name="Chi Sq" sheetId="9" r:id="rId10"/>
    <sheet name="GOF" sheetId="14" r:id="rId11"/>
    <sheet name="TOI" sheetId="15" r:id="rId12"/>
    <sheet name="Regression &amp; Anova" sheetId="10" r:id="rId13"/>
    <sheet name="Forcasting " sheetId="11" r:id="rId14"/>
    <sheet name="Dashborad" sheetId="12" r:id="rId15"/>
  </sheets>
  <definedNames>
    <definedName name="_xlnm._FilterDatabase" localSheetId="1" hidden="1">'&lt;&lt;Data&gt;&gt;'!$A$1:$N$150</definedName>
    <definedName name="_xlnm._FilterDatabase" localSheetId="2" hidden="1">'Basic Descriptive Statstistic'!$H$1:$U$150</definedName>
    <definedName name="_xlnm._FilterDatabase" localSheetId="9" hidden="1">'Chi Sq'!$B$1:$P$150</definedName>
    <definedName name="_xlnm._FilterDatabase" localSheetId="3" hidden="1">Probablity!$B$12:$T$161</definedName>
    <definedName name="_xlnm._FilterDatabase" localSheetId="8" hidden="1">'T Test'!$A$1:$O$150</definedName>
    <definedName name="_xlchart.v1.0" hidden="1">'Basic Descriptive Statstistic'!$T$1</definedName>
    <definedName name="_xlchart.v1.1" hidden="1">'Basic Descriptive Statstistic'!$T$2:$T$150</definedName>
    <definedName name="_xlchart.v1.2" hidden="1">'Basic Descriptive Statstistic'!$P$1</definedName>
    <definedName name="_xlchart.v1.3" hidden="1">'Basic Descriptive Statstistic'!$P$2:$P$150</definedName>
    <definedName name="_xlchart.v1.4" hidden="1">'Basic Descriptive Statstistic'!$R$1</definedName>
    <definedName name="_xlchart.v1.5" hidden="1">'Basic Descriptive Statstistic'!$R$2:$R$150</definedName>
    <definedName name="_xlchart.v1.6" hidden="1">'Basic Descriptive Statstistic'!$T$1</definedName>
    <definedName name="_xlchart.v1.7" hidden="1">'Basic Descriptive Statstistic'!$T$2:$T$150</definedName>
    <definedName name="Data">#REF!</definedName>
    <definedName name="Slicer_category">#N/A</definedName>
    <definedName name="Slicer_category1">#N/A</definedName>
    <definedName name="Slicer_countary_name">#N/A</definedName>
    <definedName name="Slicer_countary_name1">#N/A</definedName>
    <definedName name="Slicer_country_name">#N/A</definedName>
    <definedName name="Slicer_lines">#N/A</definedName>
    <definedName name="Slicer_manager_name">#N/A</definedName>
    <definedName name="Slicer_manager_name1">#N/A</definedName>
  </definedNames>
  <calcPr calcId="191029"/>
  <pivotCaches>
    <pivotCache cacheId="0" r:id="rId16"/>
    <pivotCache cacheId="1" r:id="rId17"/>
    <pivotCache cacheId="2" r:id="rId18"/>
    <pivotCache cacheId="3" r:id="rId19"/>
    <pivotCache cacheId="4"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0" l="1"/>
  <c r="D4" i="10"/>
  <c r="C4" i="10"/>
  <c r="W29" i="16"/>
  <c r="W28" i="16"/>
  <c r="W27" i="16"/>
  <c r="AK30" i="9" l="1"/>
  <c r="AK10" i="9"/>
  <c r="AB13" i="8" l="1"/>
  <c r="V51" i="11" l="1"/>
  <c r="V50" i="11"/>
  <c r="V49" i="11"/>
  <c r="V48" i="11"/>
  <c r="V47" i="11"/>
  <c r="V46" i="11"/>
  <c r="V45" i="11"/>
  <c r="V44" i="11"/>
  <c r="V43" i="11"/>
  <c r="V42" i="11"/>
  <c r="V41" i="11"/>
  <c r="V40" i="11"/>
  <c r="Y41" i="11" s="1"/>
  <c r="Y37" i="11"/>
  <c r="X37" i="11"/>
  <c r="W37" i="11"/>
  <c r="T15" i="11"/>
  <c r="T14" i="11"/>
  <c r="T13" i="11"/>
  <c r="T12" i="11"/>
  <c r="T11" i="11"/>
  <c r="T10" i="11"/>
  <c r="T9" i="11"/>
  <c r="T8" i="11"/>
  <c r="T7" i="11"/>
  <c r="T6" i="11"/>
  <c r="T5" i="11"/>
  <c r="T4" i="11"/>
  <c r="AA37" i="9"/>
  <c r="AB37" i="9" s="1"/>
  <c r="AK32" i="9" s="1"/>
  <c r="Y20" i="9"/>
  <c r="X20" i="9"/>
  <c r="W20" i="9"/>
  <c r="V20" i="9"/>
  <c r="U20" i="9"/>
  <c r="Y19" i="9"/>
  <c r="X19" i="9"/>
  <c r="W19" i="9"/>
  <c r="V19" i="9"/>
  <c r="U19" i="9"/>
  <c r="Y18" i="9"/>
  <c r="X18" i="9"/>
  <c r="W18" i="9"/>
  <c r="V18" i="9"/>
  <c r="U18" i="9"/>
  <c r="W10" i="9"/>
  <c r="AK12" i="9" s="1"/>
  <c r="U8" i="9"/>
  <c r="W8" i="9" s="1"/>
  <c r="U7" i="9"/>
  <c r="W7" i="9" s="1"/>
  <c r="U6" i="9"/>
  <c r="P162" i="4"/>
  <c r="M169" i="3"/>
  <c r="L169" i="3"/>
  <c r="M168" i="3"/>
  <c r="L168" i="3"/>
  <c r="Q164" i="3"/>
  <c r="N164" i="3"/>
  <c r="K164" i="3"/>
  <c r="U155" i="3"/>
  <c r="T155" i="3"/>
  <c r="S155" i="3"/>
  <c r="R155" i="3"/>
  <c r="R156" i="3" s="1"/>
  <c r="Q155" i="3"/>
  <c r="P155" i="3"/>
  <c r="U154" i="3"/>
  <c r="T154" i="3"/>
  <c r="S154" i="3"/>
  <c r="S156" i="3" s="1"/>
  <c r="S157" i="3" s="1"/>
  <c r="R154" i="3"/>
  <c r="Q154" i="3"/>
  <c r="P154" i="3"/>
  <c r="U152" i="3"/>
  <c r="T152" i="3"/>
  <c r="S152" i="3"/>
  <c r="R152" i="3"/>
  <c r="Q152" i="3"/>
  <c r="P152" i="3"/>
  <c r="O152" i="3"/>
  <c r="N152" i="3"/>
  <c r="M152" i="3"/>
  <c r="L152" i="3"/>
  <c r="K152" i="3"/>
  <c r="J152" i="3"/>
  <c r="I152" i="3"/>
  <c r="H152" i="3"/>
  <c r="O151" i="3"/>
  <c r="F7" i="3"/>
  <c r="E7" i="3"/>
  <c r="D7" i="3"/>
  <c r="F4" i="3"/>
  <c r="E4" i="3"/>
  <c r="D4" i="3"/>
  <c r="R157" i="3" l="1"/>
  <c r="T156" i="3"/>
  <c r="T158" i="3" s="1"/>
  <c r="U156" i="3"/>
  <c r="U158" i="3" s="1"/>
  <c r="U21" i="9"/>
  <c r="Y21" i="9"/>
  <c r="R158" i="3"/>
  <c r="V6" i="11"/>
  <c r="W6" i="11" s="1"/>
  <c r="X6" i="11" s="1"/>
  <c r="V14" i="11"/>
  <c r="W14" i="11" s="1"/>
  <c r="X14" i="11" s="1"/>
  <c r="Z14" i="11" s="1"/>
  <c r="V15" i="11"/>
  <c r="W15" i="11" s="1"/>
  <c r="X15" i="11" s="1"/>
  <c r="V11" i="11"/>
  <c r="W11" i="11" s="1"/>
  <c r="X11" i="11" s="1"/>
  <c r="V7" i="11"/>
  <c r="W7" i="11" s="1"/>
  <c r="X7" i="11" s="1"/>
  <c r="Y7" i="11" s="1"/>
  <c r="V10" i="11"/>
  <c r="W10" i="11" s="1"/>
  <c r="X10" i="11" s="1"/>
  <c r="Z10" i="11" s="1"/>
  <c r="W21" i="9"/>
  <c r="Z20" i="9"/>
  <c r="Z19" i="9"/>
  <c r="X21" i="9"/>
  <c r="V21" i="9"/>
  <c r="U157" i="3"/>
  <c r="Y42" i="11"/>
  <c r="Y43" i="11" s="1"/>
  <c r="Y44" i="11" s="1"/>
  <c r="Y45" i="11" s="1"/>
  <c r="Y46" i="11" s="1"/>
  <c r="Y47" i="11" s="1"/>
  <c r="Y48" i="11" s="1"/>
  <c r="Y49" i="11" s="1"/>
  <c r="Y50" i="11" s="1"/>
  <c r="Y51" i="11" s="1"/>
  <c r="V6" i="9"/>
  <c r="W6" i="9" s="1"/>
  <c r="W9" i="9" s="1"/>
  <c r="S158" i="3"/>
  <c r="V9" i="11"/>
  <c r="W9" i="11" s="1"/>
  <c r="X9" i="11" s="1"/>
  <c r="V13" i="11"/>
  <c r="W13" i="11" s="1"/>
  <c r="X13" i="11" s="1"/>
  <c r="Q156" i="3"/>
  <c r="Q157" i="3" s="1"/>
  <c r="Z18" i="9"/>
  <c r="V8" i="11"/>
  <c r="W8" i="11" s="1"/>
  <c r="X8" i="11" s="1"/>
  <c r="V12" i="11"/>
  <c r="W12" i="11" s="1"/>
  <c r="X12" i="11" s="1"/>
  <c r="T157" i="3"/>
  <c r="W41" i="11"/>
  <c r="W42" i="11" s="1"/>
  <c r="W43" i="11" s="1"/>
  <c r="W44" i="11" s="1"/>
  <c r="W45" i="11" s="1"/>
  <c r="W46" i="11" s="1"/>
  <c r="W47" i="11" s="1"/>
  <c r="W48" i="11" s="1"/>
  <c r="W49" i="11" s="1"/>
  <c r="W50" i="11" s="1"/>
  <c r="W51" i="11" s="1"/>
  <c r="P156" i="3"/>
  <c r="P157" i="3" s="1"/>
  <c r="X41" i="11"/>
  <c r="X42" i="11" s="1"/>
  <c r="X43" i="11" s="1"/>
  <c r="X44" i="11" s="1"/>
  <c r="X45" i="11" s="1"/>
  <c r="X46" i="11" s="1"/>
  <c r="X47" i="11" s="1"/>
  <c r="X48" i="11" s="1"/>
  <c r="X49" i="11" s="1"/>
  <c r="X50" i="11" s="1"/>
  <c r="X51" i="11" s="1"/>
  <c r="W11" i="9" l="1"/>
  <c r="AK13" i="9" s="1"/>
  <c r="AK11" i="9"/>
  <c r="Q158" i="3"/>
  <c r="Y10" i="11"/>
  <c r="Z15" i="11"/>
  <c r="Y15" i="11"/>
  <c r="Y6" i="11"/>
  <c r="Z6" i="11"/>
  <c r="Y14" i="11"/>
  <c r="X16" i="11"/>
  <c r="Z7" i="11"/>
  <c r="Z21" i="9"/>
  <c r="W26" i="9" s="1"/>
  <c r="W34" i="9" s="1"/>
  <c r="X17" i="11"/>
  <c r="X28" i="9"/>
  <c r="X36" i="9" s="1"/>
  <c r="W27" i="9"/>
  <c r="W35" i="9" s="1"/>
  <c r="Z12" i="11"/>
  <c r="Y12" i="11"/>
  <c r="Y11" i="11"/>
  <c r="Z11" i="11"/>
  <c r="Z8" i="11"/>
  <c r="Y8" i="11"/>
  <c r="Y13" i="11"/>
  <c r="Z13" i="11"/>
  <c r="Z9" i="11"/>
  <c r="Y9" i="11"/>
  <c r="U27" i="9"/>
  <c r="V26" i="9"/>
  <c r="Y28" i="9"/>
  <c r="Y36" i="9" s="1"/>
  <c r="P158" i="3"/>
  <c r="Y26" i="9" l="1"/>
  <c r="X26" i="9"/>
  <c r="X29" i="9" s="1"/>
  <c r="V28" i="9"/>
  <c r="V36" i="9" s="1"/>
  <c r="U28" i="9"/>
  <c r="Y27" i="9"/>
  <c r="Y35" i="9" s="1"/>
  <c r="X27" i="9"/>
  <c r="X35" i="9" s="1"/>
  <c r="W28" i="9"/>
  <c r="W36" i="9" s="1"/>
  <c r="W37" i="9" s="1"/>
  <c r="U26" i="9"/>
  <c r="U34" i="9" s="1"/>
  <c r="Y16" i="11"/>
  <c r="Z17" i="11"/>
  <c r="Y17" i="11"/>
  <c r="Y19" i="11" s="1"/>
  <c r="V27" i="9"/>
  <c r="V35" i="9" s="1"/>
  <c r="W29" i="9"/>
  <c r="U29" i="9"/>
  <c r="Y29" i="9"/>
  <c r="Y34" i="9"/>
  <c r="Y37" i="9" s="1"/>
  <c r="X34" i="9"/>
  <c r="U36" i="9"/>
  <c r="Z16" i="11"/>
  <c r="V34" i="9"/>
  <c r="U35" i="9"/>
  <c r="Z26" i="9"/>
  <c r="Z36" i="9" l="1"/>
  <c r="Z28" i="9"/>
  <c r="X37" i="9"/>
  <c r="Z35" i="9"/>
  <c r="V29" i="9"/>
  <c r="Z29" i="9" s="1"/>
  <c r="V37" i="9"/>
  <c r="Z27" i="9"/>
  <c r="Z34" i="9"/>
  <c r="U37" i="9"/>
  <c r="Z37" i="9" s="1"/>
  <c r="AC37" i="9" l="1"/>
  <c r="AK33" i="9" s="1"/>
  <c r="AK31" i="9"/>
</calcChain>
</file>

<file path=xl/sharedStrings.xml><?xml version="1.0" encoding="utf-8"?>
<sst xmlns="http://schemas.openxmlformats.org/spreadsheetml/2006/main" count="8027" uniqueCount="341">
  <si>
    <t>Components</t>
  </si>
  <si>
    <t>I</t>
  </si>
  <si>
    <t>Statistical Analysis</t>
  </si>
  <si>
    <t>II</t>
  </si>
  <si>
    <t>Spreadsheet Dashboard</t>
  </si>
  <si>
    <t>III</t>
  </si>
  <si>
    <t>Project Report</t>
  </si>
  <si>
    <t>Basic Descriptive Statistics</t>
  </si>
  <si>
    <t>Treatment of Missing Data</t>
  </si>
  <si>
    <t>Treatment of Outliers</t>
  </si>
  <si>
    <t>Probability (use Pivot Tables)</t>
  </si>
  <si>
    <t>T Test</t>
  </si>
  <si>
    <t>ANOVA</t>
  </si>
  <si>
    <t>Chi-sq Test [GoF | ToI] (use Pivot Tables)</t>
  </si>
  <si>
    <t>Regression</t>
  </si>
  <si>
    <t>Time-series Forecasting [MA | ES]</t>
  </si>
  <si>
    <t>Category</t>
  </si>
  <si>
    <t>Lines</t>
  </si>
  <si>
    <t>City</t>
  </si>
  <si>
    <t>Country</t>
  </si>
  <si>
    <t>Date</t>
  </si>
  <si>
    <t>Year</t>
  </si>
  <si>
    <t>Quarter</t>
  </si>
  <si>
    <t>Manager</t>
  </si>
  <si>
    <t>Quantity_Sold</t>
  </si>
  <si>
    <t>Sales_Revenue</t>
  </si>
  <si>
    <t>Gross_Margin</t>
  </si>
  <si>
    <t>Discounts</t>
  </si>
  <si>
    <t>Customer Satisfaction</t>
  </si>
  <si>
    <t>Issues Reported</t>
  </si>
  <si>
    <t>Day wear</t>
  </si>
  <si>
    <t>Outerwear</t>
  </si>
  <si>
    <t>Osaka</t>
  </si>
  <si>
    <t>Japan</t>
  </si>
  <si>
    <t>Q3</t>
  </si>
  <si>
    <t>Mayumi Mai</t>
  </si>
  <si>
    <t>Q4</t>
  </si>
  <si>
    <t>Q1</t>
  </si>
  <si>
    <t>Q2</t>
  </si>
  <si>
    <t>Sydney</t>
  </si>
  <si>
    <t>Australia</t>
  </si>
  <si>
    <t>Ed Young</t>
  </si>
  <si>
    <t>Melbourne</t>
  </si>
  <si>
    <t>Tokyo</t>
  </si>
  <si>
    <t>Evening wear</t>
  </si>
  <si>
    <t>Dresses</t>
  </si>
  <si>
    <t>Night wear</t>
  </si>
  <si>
    <t>Rio de Janeiro</t>
  </si>
  <si>
    <t>Brasil</t>
  </si>
  <si>
    <t>Gary Dumin</t>
  </si>
  <si>
    <t>Sao Paulo</t>
  </si>
  <si>
    <t>Quantity Sold</t>
  </si>
  <si>
    <t>Sales Revenue</t>
  </si>
  <si>
    <t>Gross Margin</t>
  </si>
  <si>
    <t>Customer_Satisfaction</t>
  </si>
  <si>
    <t>Issues_Reported</t>
  </si>
  <si>
    <t>Mean</t>
  </si>
  <si>
    <t>Standard Error</t>
  </si>
  <si>
    <t>Median</t>
  </si>
  <si>
    <t>Mode</t>
  </si>
  <si>
    <t>Standard Deviation</t>
  </si>
  <si>
    <t>Sample Variance</t>
  </si>
  <si>
    <t>Kurtosis</t>
  </si>
  <si>
    <t>Skewness</t>
  </si>
  <si>
    <t>Range</t>
  </si>
  <si>
    <t>Minimum</t>
  </si>
  <si>
    <t>Maximum</t>
  </si>
  <si>
    <t>Sum</t>
  </si>
  <si>
    <t>Count</t>
  </si>
  <si>
    <t>Treatment of Missing Values</t>
  </si>
  <si>
    <t>We can treat the missing values by replacing it with the Median value of Gross margin and Customer Satisfication</t>
  </si>
  <si>
    <t>Night Wear</t>
  </si>
  <si>
    <t>Day Wear</t>
  </si>
  <si>
    <t>Data Types</t>
  </si>
  <si>
    <t xml:space="preserve">Nominal </t>
  </si>
  <si>
    <t>Categorical</t>
  </si>
  <si>
    <t>Ratio</t>
  </si>
  <si>
    <t>q1</t>
  </si>
  <si>
    <t>q3</t>
  </si>
  <si>
    <t>q3-q1</t>
  </si>
  <si>
    <t>q1 - (1.5*iqr)</t>
  </si>
  <si>
    <t>lower limit</t>
  </si>
  <si>
    <t>Q3+(1.5*IQR)</t>
  </si>
  <si>
    <t>upper limit</t>
  </si>
  <si>
    <t>Outliers</t>
  </si>
  <si>
    <t>No Outliers</t>
  </si>
  <si>
    <t>Ques 1</t>
  </si>
  <si>
    <t>Define the relation between  (1) Customer Satisfaction and Discount  (2) Quantity Sold and Gross Revenue  (3) Customer Satisfaction and Issue Reported</t>
  </si>
  <si>
    <t>Ans 1</t>
  </si>
  <si>
    <t>Correlation</t>
  </si>
  <si>
    <t>Ques 2</t>
  </si>
  <si>
    <t>Ans 2</t>
  </si>
  <si>
    <t>Confidence interval of quanity sold</t>
  </si>
  <si>
    <t>Confidence interval of gross margin</t>
  </si>
  <si>
    <t>Ques 3</t>
  </si>
  <si>
    <t>Draw a Scatter plot to show the relation between Quanity Sold ad Gross Revenue</t>
  </si>
  <si>
    <t>Ans 3</t>
  </si>
  <si>
    <t>Ques 4</t>
  </si>
  <si>
    <t>Draw a Line plot to show the relation between Income &amp; IQ</t>
  </si>
  <si>
    <t>Ans 4</t>
  </si>
  <si>
    <t>Ques 5</t>
  </si>
  <si>
    <t>Draw a Bar plot to Total Sales Revenue of rach country.</t>
  </si>
  <si>
    <t>Ans 5</t>
  </si>
  <si>
    <t>Draw a Pie Chart to show the proportion of Daywear, Evening Wear and Night wear.</t>
  </si>
  <si>
    <t>Draw a Histogram to show the distribution of Customer Satisfaction</t>
  </si>
  <si>
    <t>Draw Box-Whisker plots to show the distribution of Discount</t>
  </si>
  <si>
    <t>Evening Wear</t>
  </si>
  <si>
    <t>Dressess</t>
  </si>
  <si>
    <t>Outerwears</t>
  </si>
  <si>
    <t>Sum of count</t>
  </si>
  <si>
    <t>Column Labels</t>
  </si>
  <si>
    <t>Row Labels</t>
  </si>
  <si>
    <t>Grand Total</t>
  </si>
  <si>
    <t>Joint Probability</t>
  </si>
  <si>
    <t>Conditional Probality Columns</t>
  </si>
  <si>
    <t>Cond Prob Row</t>
  </si>
  <si>
    <t>Cond Prob Colum</t>
  </si>
  <si>
    <t>Cond Prob Rows</t>
  </si>
  <si>
    <t xml:space="preserve">Joint Prob </t>
  </si>
  <si>
    <t>Australia_Quantity Sold</t>
  </si>
  <si>
    <t>Japan_Quantity Sold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</si>
  <si>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</si>
  <si>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</si>
  <si>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</si>
  <si>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</si>
  <si>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</si>
  <si>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</si>
  <si>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</si>
  <si>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</si>
  <si>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</si>
  <si>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</si>
  <si>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</si>
  <si>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alfa</t>
  </si>
  <si>
    <t>Null will not be rejected</t>
  </si>
  <si>
    <t>t-Test: Two-Sample Assuming Unequal Variances</t>
  </si>
  <si>
    <t>t-Test: Paired Two Sample for Means</t>
  </si>
  <si>
    <t>Pearson Correlation</t>
  </si>
  <si>
    <t>df = 29</t>
  </si>
  <si>
    <t>GOF</t>
  </si>
  <si>
    <t>observed_quantity_sold</t>
  </si>
  <si>
    <t>exp_qua_sold</t>
  </si>
  <si>
    <t>sq(O-E)/E</t>
  </si>
  <si>
    <t>Chi Sq</t>
  </si>
  <si>
    <t>Chi Sq Crit</t>
  </si>
  <si>
    <t>pval</t>
  </si>
  <si>
    <t xml:space="preserve">alfa </t>
  </si>
  <si>
    <t>Chisq Test of Independence</t>
  </si>
  <si>
    <t>Obs-Freq</t>
  </si>
  <si>
    <t>eq to 83</t>
  </si>
  <si>
    <t>eq to 88</t>
  </si>
  <si>
    <t>eq to 92</t>
  </si>
  <si>
    <t>eq to 93</t>
  </si>
  <si>
    <t>eq to 95</t>
  </si>
  <si>
    <t>Total</t>
  </si>
  <si>
    <t>Exp_Obs</t>
  </si>
  <si>
    <t>Chisq</t>
  </si>
  <si>
    <t>DOF</t>
  </si>
  <si>
    <t>p value</t>
  </si>
  <si>
    <t>Regresion Model:</t>
  </si>
  <si>
    <t>1.)</t>
  </si>
  <si>
    <t>customer satifscation = b0 + b1*discounts+ error</t>
  </si>
  <si>
    <t>SUMMARY OUTPUT</t>
  </si>
  <si>
    <t>Regression Statistics</t>
  </si>
  <si>
    <t>Multiple R</t>
  </si>
  <si>
    <t>R Square</t>
  </si>
  <si>
    <t>Adjusted R Square</t>
  </si>
  <si>
    <t>SS</t>
  </si>
  <si>
    <t>MS</t>
  </si>
  <si>
    <t>F value</t>
  </si>
  <si>
    <t xml:space="preserve">Significance F </t>
  </si>
  <si>
    <t>Residual</t>
  </si>
  <si>
    <t>Coefficients</t>
  </si>
  <si>
    <t>P-value</t>
  </si>
  <si>
    <t>Lower 95%</t>
  </si>
  <si>
    <t>Upper 95%</t>
  </si>
  <si>
    <t>Lower 95.0%</t>
  </si>
  <si>
    <t>Upper 95.0%</t>
  </si>
  <si>
    <t>Intercept</t>
  </si>
  <si>
    <t>Regression Model is significant and independent variable Discounts is not significant variable.</t>
  </si>
  <si>
    <t>Regression Eq:</t>
  </si>
  <si>
    <t>customer satifscation = b0</t>
  </si>
  <si>
    <t>2.)</t>
  </si>
  <si>
    <t>Regression Model :</t>
  </si>
  <si>
    <t xml:space="preserve">issue reported = b0 + gross margin*b1 + sales revenue*b2 </t>
  </si>
  <si>
    <t>F</t>
  </si>
  <si>
    <t>Significance F</t>
  </si>
  <si>
    <t>3.)</t>
  </si>
  <si>
    <t>Regression model :</t>
  </si>
  <si>
    <t>quanity sold = b0 + b1*sales_revenue + b2*gross_margin + b3*year</t>
  </si>
  <si>
    <t>Regression Model is significant and all the independent variables are also significant.</t>
  </si>
  <si>
    <t>quanity sold = 418810.508 + 0.5317*sales_revenue -0.3947*gross_margin -208.29*year</t>
  </si>
  <si>
    <t>Moving Average</t>
  </si>
  <si>
    <t>Unique Sales Date</t>
  </si>
  <si>
    <t>Net Revenue</t>
  </si>
  <si>
    <t>2tp MAF</t>
  </si>
  <si>
    <t>2tp MAF_Er</t>
  </si>
  <si>
    <t>2tp MAF_Er_Abs</t>
  </si>
  <si>
    <t>2tp MAF_Er_Sq</t>
  </si>
  <si>
    <t>2tp MAF Abs_%_Er</t>
  </si>
  <si>
    <t>Mean Avg Error</t>
  </si>
  <si>
    <t>Mean Square Error</t>
  </si>
  <si>
    <t>Mean Abs Percentage Error</t>
  </si>
  <si>
    <t>Root Mean sq Error</t>
  </si>
  <si>
    <t>Exponential Smoothing</t>
  </si>
  <si>
    <t>Damping Factor</t>
  </si>
  <si>
    <t>Alfa</t>
  </si>
  <si>
    <t>ESF 0.4</t>
  </si>
  <si>
    <t>ESF 0.5</t>
  </si>
  <si>
    <t>ESF 0.6</t>
  </si>
  <si>
    <t>Ques 6</t>
  </si>
  <si>
    <t>Ans 6</t>
  </si>
  <si>
    <t>Ques 7</t>
  </si>
  <si>
    <t>Ans 7</t>
  </si>
  <si>
    <t>Ques 8</t>
  </si>
  <si>
    <t>Ans 8</t>
  </si>
  <si>
    <t>1)</t>
  </si>
  <si>
    <t>2)</t>
  </si>
  <si>
    <t>3)</t>
  </si>
  <si>
    <t>Manager Name</t>
  </si>
  <si>
    <t>Country Name</t>
  </si>
  <si>
    <t>Both quanity solds are statically equal</t>
  </si>
  <si>
    <t>Find the probability of managers handling various cloth categories</t>
  </si>
  <si>
    <t>Find the probability of managers in charge of various lines</t>
  </si>
  <si>
    <t>Find the probability of country wise lines density</t>
  </si>
  <si>
    <t>Brasil_Quantity Sold</t>
  </si>
  <si>
    <t>parameter : mean</t>
  </si>
  <si>
    <t xml:space="preserve">test : t </t>
  </si>
  <si>
    <t>distribution : t</t>
  </si>
  <si>
    <t xml:space="preserve">tail : 2 tail </t>
  </si>
  <si>
    <t>required for marking the rejection zone</t>
  </si>
  <si>
    <t>required to calculate the critical value &amp; p value</t>
  </si>
  <si>
    <t>2 tail value at alfa = 5% Level of Significance</t>
  </si>
  <si>
    <t>Reject_H0 : abs(t stat) &gt; t crit or pval &lt; alfa</t>
  </si>
  <si>
    <t>Conclusion</t>
  </si>
  <si>
    <t>nr. of samples : 2</t>
  </si>
  <si>
    <t>assumption : pop var known</t>
  </si>
  <si>
    <t>pval = .5385</t>
  </si>
  <si>
    <t>assumption : pop var equal</t>
  </si>
  <si>
    <t>2 tail value</t>
  </si>
  <si>
    <t>alfa = 0.05 ( level of significance)</t>
  </si>
  <si>
    <t>assumption : pop var unequal</t>
  </si>
  <si>
    <t>df = 49</t>
  </si>
  <si>
    <t>df = 58</t>
  </si>
  <si>
    <t>t stat = 1.3039</t>
  </si>
  <si>
    <t>t crit = 2.009</t>
  </si>
  <si>
    <t>pval = 0.1983</t>
  </si>
  <si>
    <t>Do not reject the Null</t>
  </si>
  <si>
    <t>test : t paired</t>
  </si>
  <si>
    <t>t crit = 2.045</t>
  </si>
  <si>
    <t>pval = 0.587</t>
  </si>
  <si>
    <t>Do not Reject the Null</t>
  </si>
  <si>
    <t>paramter = multinomial proportiopns</t>
  </si>
  <si>
    <t>test: chisq goodness of fit</t>
  </si>
  <si>
    <t>distribution = chisq</t>
  </si>
  <si>
    <t>Tail = 1 Tail, upper</t>
  </si>
  <si>
    <t>df =&gt;</t>
  </si>
  <si>
    <t>n-1</t>
  </si>
  <si>
    <t>chisq =&gt;</t>
  </si>
  <si>
    <t xml:space="preserve">chisq_crit =&gt; </t>
  </si>
  <si>
    <t>chisq.inv(1-alfa,df)</t>
  </si>
  <si>
    <t>pval =&gt;</t>
  </si>
  <si>
    <t>1-chisq.dist(chisq,df,True)</t>
  </si>
  <si>
    <t>sample = 3</t>
  </si>
  <si>
    <t>test: chisq test of independence</t>
  </si>
  <si>
    <t>We will not remove the outliers ,instead calculate the weighted mean.</t>
  </si>
  <si>
    <t>Blank Values</t>
  </si>
  <si>
    <t>Yes the ages of Quantity Sold &amp; Gross Margin statistically equal</t>
  </si>
  <si>
    <t>t stat = -0.618645429</t>
  </si>
  <si>
    <t>t crit = 2.0017</t>
  </si>
  <si>
    <t>Australia_Quantity_Sold</t>
  </si>
  <si>
    <t>Japan_Quantity_Sold</t>
  </si>
  <si>
    <t>H1: Sample_aus_quan_sold != Pop_brasil_quan_sold</t>
  </si>
  <si>
    <t>test : t test ass_uev</t>
  </si>
  <si>
    <t>t stat = -0.54918</t>
  </si>
  <si>
    <t>Hyp_Test</t>
  </si>
  <si>
    <t>H0: obs_freq_total_quan_sold = exp_freq_total_quan_sold</t>
  </si>
  <si>
    <t>H1: obs_freq_total_quan_sold != exp_freq_total_quan_sold</t>
  </si>
  <si>
    <t>Reject Null Hyp</t>
  </si>
  <si>
    <t>Obs Freq of Total Quantity Sold are Diff from Exp Freq of Total Quanity Sold</t>
  </si>
  <si>
    <t>r*c</t>
  </si>
  <si>
    <t>(r-1) * (c-1)</t>
  </si>
  <si>
    <t>sample = 15</t>
  </si>
  <si>
    <t>H0: Customer Satisfaction Rate is independent of Country</t>
  </si>
  <si>
    <t>H1: Customer Satisfaction Rate is dependent of Country</t>
  </si>
  <si>
    <t>r-1</t>
  </si>
  <si>
    <t>c-1</t>
  </si>
  <si>
    <t>Report</t>
  </si>
  <si>
    <t>Regression Model</t>
  </si>
  <si>
    <t>Regression Eq</t>
  </si>
  <si>
    <t>Require for Forecasting</t>
  </si>
  <si>
    <t>Regression Model Significant</t>
  </si>
  <si>
    <t>Null of ANOVA of Regression Rejected [Sig. F that is P-val is less than Level of Sig. (5%)] implies Atleast One Coefficient is Significant</t>
  </si>
  <si>
    <t>Null of T Test of Coefficients Rejected [P-val is less than Level of Sig. (5%)] implies both the Coefficients are Significant</t>
  </si>
  <si>
    <t>The coefficient b1 is insignificant</t>
  </si>
  <si>
    <t>Regression Model is not significant and hence the coeficients are also insignificant</t>
  </si>
  <si>
    <t>australia</t>
  </si>
  <si>
    <t>japan</t>
  </si>
  <si>
    <t>brasil</t>
  </si>
  <si>
    <t>Sum of obs_count</t>
  </si>
  <si>
    <t>Sum of exp_count</t>
  </si>
  <si>
    <t>Sum of obs_freq</t>
  </si>
  <si>
    <t>H1: mean_Sample_aus_cust_sats != Pop_jap_cust_sats</t>
  </si>
  <si>
    <t>Anova: Single Factor</t>
  </si>
  <si>
    <t>SUMMARY</t>
  </si>
  <si>
    <t>Groups</t>
  </si>
  <si>
    <t>Average</t>
  </si>
  <si>
    <t>Source of Variation</t>
  </si>
  <si>
    <t>F crit</t>
  </si>
  <si>
    <t>Between Groups</t>
  </si>
  <si>
    <t>Within Groups</t>
  </si>
  <si>
    <t>paramter = mean</t>
  </si>
  <si>
    <t>anova</t>
  </si>
  <si>
    <t>distribution = F</t>
  </si>
  <si>
    <t>f =&gt;</t>
  </si>
  <si>
    <t xml:space="preserve">fcrit =&gt; </t>
  </si>
  <si>
    <t>H0: mean_quantity_sold_japan = mean_quantity_sold_australia = mean_quantity_sold_brasil</t>
  </si>
  <si>
    <t>H1: atleast one quantity sold is not equal</t>
  </si>
  <si>
    <t>df (k-1, n-k) =&gt; (2,87)</t>
  </si>
  <si>
    <t>Do Not Reject The Null</t>
  </si>
  <si>
    <t>H0: mean_aus_quan_sold = mean_brasil_quan_sold</t>
  </si>
  <si>
    <t>The mean quantity sold of the 3 countries japan, australia and brasil are statiscally equal</t>
  </si>
  <si>
    <t>H0: mean_aus_quan_sold = mean_jap_quan_sold</t>
  </si>
  <si>
    <t>H1: mean_aus_quan_sold != mean_brasil_quan_sold</t>
  </si>
  <si>
    <t>Do Not Reject The Null Hypothesis</t>
  </si>
  <si>
    <t>p3</t>
  </si>
  <si>
    <t>gg</t>
  </si>
  <si>
    <t>gof</t>
  </si>
  <si>
    <t>toi</t>
  </si>
  <si>
    <t>Obs_count</t>
  </si>
  <si>
    <t>Exp_count</t>
  </si>
  <si>
    <t xml:space="preserve">Country </t>
  </si>
  <si>
    <t>Obs_freq</t>
  </si>
  <si>
    <t>Satisfaction Rate(%)</t>
  </si>
  <si>
    <t>Are the Quantity Sold &amp; Gross Margin statistically equal?</t>
  </si>
  <si>
    <t>Mean Australian Quantity Sold is equal to mean Japan Quantity Sold</t>
  </si>
  <si>
    <t>Mean Australian Quantity Sold is equal to mean Brasil Quantity Sold</t>
  </si>
  <si>
    <t>Customer Satisfaction Rate is independent of Country</t>
  </si>
  <si>
    <t>PROJECT TITLE</t>
  </si>
  <si>
    <t>Analysis of Country Wise Sales Data And Customer Satisfaction</t>
  </si>
  <si>
    <t>Problem Statement</t>
  </si>
  <si>
    <t>The customer satisfaction is one of the most important aspects for any marketing strategy, often it is directly proportional to sales and profits of the organization. In this project we tend the analyse the factors responsible for the Customer Satisfaction and Sales Data of the firm, in the countries Japan, Australia and Brazil. Which would help the marketing team to come establish with particular marketing strategies for these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</si>
</sst>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00_ ;_ &quot;₹&quot;\ * \-#,##0.00_ ;_ &quot;₹&quot;\ * &quot;-&quot;??_ ;_ @_ "/>
    <numFmt numFmtId="165" formatCode="0.0_ "/>
    <numFmt numFmtId="166" formatCode="_ [$₹-4009]\ * #,##0.00_ ;_ [$₹-4009]\ * \-#,##0.00_ ;_ [$₹-4009]\ * &quot;-&quot;??_ ;_ @_ "/>
  </numFmts>
  <fonts count="3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b/>
      <sz val="10"/>
      <color theme="0"/>
      <name val="Arial"/>
      <family val="2"/>
    </font>
    <font>
      <b/>
      <sz val="14"/>
      <color theme="0"/>
      <name val="Calibri"/>
      <family val="2"/>
      <scheme val="minor"/>
    </font>
    <font>
      <b/>
      <sz val="10"/>
      <color rgb="FF000000"/>
      <name val="Arial"/>
      <family val="2"/>
    </font>
    <font>
      <sz val="10"/>
      <color rgb="FF000000"/>
      <name val="Arial"/>
      <family val="2"/>
    </font>
    <font>
      <b/>
      <sz val="14"/>
      <name val="Calibri"/>
      <family val="2"/>
      <scheme val="minor"/>
    </font>
    <font>
      <i/>
      <sz val="11"/>
      <color theme="1"/>
      <name val="Calibri"/>
      <family val="2"/>
      <scheme val="minor"/>
    </font>
    <font>
      <b/>
      <i/>
      <sz val="11"/>
      <color theme="1"/>
      <name val="Calibri"/>
      <family val="2"/>
      <scheme val="minor"/>
    </font>
    <font>
      <b/>
      <sz val="14"/>
      <color theme="1"/>
      <name val="Calibri"/>
      <family val="2"/>
      <scheme val="minor"/>
    </font>
    <font>
      <b/>
      <sz val="16"/>
      <color theme="0"/>
      <name val="Calibri"/>
      <family val="2"/>
      <scheme val="minor"/>
    </font>
    <font>
      <b/>
      <sz val="11"/>
      <name val="Calibri"/>
      <family val="2"/>
      <scheme val="minor"/>
    </font>
    <font>
      <b/>
      <sz val="14"/>
      <color theme="0"/>
      <name val="Arial"/>
      <family val="2"/>
    </font>
    <font>
      <b/>
      <sz val="12"/>
      <color theme="0"/>
      <name val="Arial"/>
      <family val="2"/>
    </font>
    <font>
      <b/>
      <sz val="10"/>
      <name val="Arial"/>
      <family val="2"/>
    </font>
    <font>
      <sz val="8"/>
      <color rgb="FF202124"/>
      <name val="Roboto"/>
    </font>
    <font>
      <sz val="12"/>
      <color theme="0"/>
      <name val="Calibri"/>
      <family val="2"/>
      <scheme val="minor"/>
    </font>
    <font>
      <sz val="14"/>
      <color theme="1"/>
      <name val="Calibri"/>
      <family val="2"/>
      <scheme val="minor"/>
    </font>
    <font>
      <sz val="11"/>
      <color theme="1"/>
      <name val="Calibri body"/>
    </font>
    <font>
      <sz val="12"/>
      <color theme="1"/>
      <name val="Calibri"/>
      <family val="2"/>
      <scheme val="minor"/>
    </font>
    <font>
      <b/>
      <sz val="12"/>
      <color theme="1"/>
      <name val="Arial"/>
      <family val="2"/>
    </font>
    <font>
      <sz val="12"/>
      <color theme="1"/>
      <name val="Calibri body"/>
    </font>
    <font>
      <sz val="12"/>
      <color theme="1"/>
      <name val="Arial"/>
      <family val="2"/>
    </font>
    <font>
      <sz val="11"/>
      <name val="Calibri"/>
      <family val="2"/>
      <scheme val="minor"/>
    </font>
    <font>
      <sz val="12"/>
      <color theme="0"/>
      <name val="Arial"/>
      <family val="2"/>
    </font>
    <font>
      <sz val="11"/>
      <color theme="1"/>
      <name val="Arial"/>
      <family val="2"/>
    </font>
    <font>
      <b/>
      <sz val="11"/>
      <color theme="1"/>
      <name val="Arial"/>
      <family val="2"/>
    </font>
  </fonts>
  <fills count="40">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rgb="FF002060"/>
        <bgColor indexed="64"/>
      </patternFill>
    </fill>
    <fill>
      <patternFill patternType="solid">
        <fgColor theme="8" tint="-0.249977111117893"/>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FF"/>
        <bgColor rgb="FFFFFFFF"/>
      </patternFill>
    </fill>
    <fill>
      <patternFill patternType="solid">
        <fgColor theme="7"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bgColor indexed="64"/>
      </patternFill>
    </fill>
    <fill>
      <patternFill patternType="solid">
        <fgColor theme="1" tint="4.9989318521683403E-2"/>
        <bgColor indexed="64"/>
      </patternFill>
    </fill>
    <fill>
      <patternFill patternType="solid">
        <fgColor rgb="FF51798D"/>
        <bgColor indexed="64"/>
      </patternFill>
    </fill>
    <fill>
      <patternFill patternType="solid">
        <fgColor theme="3" tint="-0.249977111117893"/>
        <bgColor indexed="64"/>
      </patternFill>
    </fill>
    <fill>
      <patternFill patternType="solid">
        <fgColor theme="7"/>
        <bgColor indexed="64"/>
      </patternFill>
    </fill>
    <fill>
      <patternFill patternType="solid">
        <fgColor theme="4"/>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rgb="FFEAD1DC"/>
        <bgColor rgb="FFEAD1DC"/>
      </patternFill>
    </fill>
    <fill>
      <patternFill patternType="solid">
        <fgColor rgb="FFB482DA"/>
        <bgColor indexed="64"/>
      </patternFill>
    </fill>
    <fill>
      <patternFill patternType="solid">
        <fgColor rgb="FFD5A3B8"/>
        <bgColor rgb="FFEAD1DC"/>
      </patternFill>
    </fill>
    <fill>
      <patternFill patternType="solid">
        <fgColor rgb="FFD5A3B8"/>
        <bgColor indexed="64"/>
      </patternFill>
    </fill>
    <fill>
      <patternFill patternType="solid">
        <fgColor rgb="FFD5A3B8"/>
        <bgColor rgb="FFFFFFFF"/>
      </patternFill>
    </fill>
    <fill>
      <patternFill patternType="solid">
        <fgColor theme="5" tint="-0.499984740745262"/>
        <bgColor indexed="64"/>
      </patternFill>
    </fill>
    <fill>
      <patternFill patternType="solid">
        <fgColor theme="7" tint="0.79998168889431442"/>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top/>
      <bottom/>
      <diagonal/>
    </border>
    <border>
      <left/>
      <right/>
      <top/>
      <bottom style="thin">
        <color indexed="64"/>
      </bottom>
      <diagonal/>
    </border>
    <border>
      <left style="medium">
        <color auto="1"/>
      </left>
      <right/>
      <top/>
      <bottom/>
      <diagonal/>
    </border>
    <border>
      <left style="medium">
        <color theme="0"/>
      </left>
      <right style="medium">
        <color theme="0"/>
      </right>
      <top style="medium">
        <color theme="0"/>
      </top>
      <bottom style="medium">
        <color theme="0"/>
      </bottom>
      <diagonal/>
    </border>
    <border>
      <left style="medium">
        <color auto="1"/>
      </left>
      <right style="medium">
        <color auto="1"/>
      </right>
      <top style="medium">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lignment vertical="center"/>
    </xf>
    <xf numFmtId="164" fontId="1" fillId="0" borderId="0" applyFont="0" applyFill="0" applyBorder="0" applyAlignment="0" applyProtection="0"/>
    <xf numFmtId="9" fontId="1" fillId="0" borderId="0" applyFont="0" applyFill="0" applyBorder="0" applyAlignment="0" applyProtection="0"/>
  </cellStyleXfs>
  <cellXfs count="266">
    <xf numFmtId="0" fontId="0" fillId="0" borderId="0" xfId="0">
      <alignment vertical="center"/>
    </xf>
    <xf numFmtId="0" fontId="5" fillId="0" borderId="0" xfId="0" applyFont="1">
      <alignment vertical="center"/>
    </xf>
    <xf numFmtId="0" fontId="6" fillId="2" borderId="1" xfId="0" applyFont="1" applyFill="1" applyBorder="1" applyAlignment="1">
      <alignment horizontal="center" vertical="center"/>
    </xf>
    <xf numFmtId="0" fontId="5" fillId="3" borderId="1" xfId="0" applyFont="1" applyFill="1" applyBorder="1" applyAlignment="1">
      <alignment horizontal="center" vertical="center"/>
    </xf>
    <xf numFmtId="165" fontId="6" fillId="2" borderId="1" xfId="0" applyNumberFormat="1" applyFont="1" applyFill="1" applyBorder="1" applyAlignment="1">
      <alignment horizontal="center" vertical="center"/>
    </xf>
    <xf numFmtId="0" fontId="2" fillId="5"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xf>
    <xf numFmtId="15" fontId="0" fillId="0" borderId="1" xfId="0" applyNumberFormat="1" applyBorder="1" applyAlignment="1">
      <alignment horizontal="center" vertical="center"/>
    </xf>
    <xf numFmtId="166" fontId="0" fillId="0" borderId="1" xfId="0" applyNumberFormat="1" applyBorder="1" applyAlignment="1">
      <alignment horizontal="center" vertical="center"/>
    </xf>
    <xf numFmtId="164" fontId="0" fillId="0" borderId="1" xfId="1" applyFont="1" applyBorder="1" applyAlignment="1">
      <alignment horizontal="center" vertical="center"/>
    </xf>
    <xf numFmtId="10" fontId="0" fillId="0" borderId="1" xfId="2" applyNumberFormat="1" applyFont="1" applyBorder="1" applyAlignment="1">
      <alignment horizontal="center" vertical="center"/>
    </xf>
    <xf numFmtId="0" fontId="1" fillId="0" borderId="0" xfId="0" applyFont="1">
      <alignment vertical="center"/>
    </xf>
    <xf numFmtId="0" fontId="0" fillId="0" borderId="2" xfId="0" applyBorder="1" applyAlignment="1">
      <alignment horizontal="center" vertical="center"/>
    </xf>
    <xf numFmtId="15" fontId="0" fillId="0" borderId="2" xfId="0" applyNumberFormat="1" applyBorder="1" applyAlignment="1">
      <alignment horizontal="center" vertical="center"/>
    </xf>
    <xf numFmtId="166" fontId="0" fillId="0" borderId="2" xfId="0" applyNumberFormat="1" applyBorder="1" applyAlignment="1">
      <alignment horizontal="center" vertical="center"/>
    </xf>
    <xf numFmtId="164" fontId="0" fillId="0" borderId="2" xfId="1" applyFont="1" applyBorder="1" applyAlignment="1">
      <alignment horizontal="center" vertical="center"/>
    </xf>
    <xf numFmtId="10" fontId="0" fillId="0" borderId="2" xfId="2" applyNumberFormat="1" applyFont="1" applyBorder="1" applyAlignment="1">
      <alignment horizontal="center" vertical="center"/>
    </xf>
    <xf numFmtId="0" fontId="0" fillId="0" borderId="2" xfId="0" applyBorder="1">
      <alignment vertical="center"/>
    </xf>
    <xf numFmtId="0" fontId="3" fillId="7" borderId="1" xfId="0" applyFont="1" applyFill="1" applyBorder="1" applyAlignment="1">
      <alignment horizontal="left" vertical="center"/>
    </xf>
    <xf numFmtId="0" fontId="0" fillId="7" borderId="1" xfId="0" applyFill="1" applyBorder="1" applyAlignment="1">
      <alignment horizontal="center" vertical="center"/>
    </xf>
    <xf numFmtId="0" fontId="0" fillId="0" borderId="0" xfId="0"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8" borderId="1"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1" xfId="0" applyFont="1" applyFill="1" applyBorder="1" applyAlignment="1">
      <alignment horizontal="center" vertical="center"/>
    </xf>
    <xf numFmtId="0" fontId="0" fillId="0" borderId="0" xfId="0" applyAlignment="1"/>
    <xf numFmtId="0" fontId="9" fillId="0" borderId="0" xfId="0" applyFont="1" applyAlignment="1"/>
    <xf numFmtId="0" fontId="5" fillId="0" borderId="0" xfId="0" applyFont="1" applyAlignment="1">
      <alignment horizontal="center"/>
    </xf>
    <xf numFmtId="0" fontId="6" fillId="8" borderId="1" xfId="0" applyFont="1"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6" fillId="0" borderId="0" xfId="0" applyFont="1" applyAlignment="1">
      <alignment horizontal="center"/>
    </xf>
    <xf numFmtId="9" fontId="0" fillId="3" borderId="1" xfId="2" applyFont="1" applyFill="1" applyBorder="1" applyAlignment="1">
      <alignment horizontal="center" vertical="center"/>
    </xf>
    <xf numFmtId="0" fontId="11" fillId="10" borderId="1" xfId="0" applyFont="1" applyFill="1" applyBorder="1" applyAlignment="1">
      <alignment horizontal="center" vertical="center"/>
    </xf>
    <xf numFmtId="0" fontId="6" fillId="11" borderId="0" xfId="0" applyFont="1" applyFill="1" applyAlignment="1">
      <alignment horizontal="left"/>
    </xf>
    <xf numFmtId="15" fontId="0" fillId="0" borderId="2" xfId="0" applyNumberFormat="1" applyBorder="1">
      <alignment vertical="center"/>
    </xf>
    <xf numFmtId="166" fontId="0" fillId="0" borderId="2" xfId="0" applyNumberFormat="1" applyBorder="1">
      <alignment vertical="center"/>
    </xf>
    <xf numFmtId="164" fontId="0" fillId="0" borderId="2" xfId="1" applyFont="1" applyBorder="1" applyAlignment="1">
      <alignment vertical="center"/>
    </xf>
    <xf numFmtId="10" fontId="0" fillId="0" borderId="2" xfId="2" applyNumberFormat="1" applyFont="1" applyBorder="1" applyAlignment="1">
      <alignment vertical="center"/>
    </xf>
    <xf numFmtId="0" fontId="0" fillId="0" borderId="5" xfId="0" applyBorder="1">
      <alignment vertical="center"/>
    </xf>
    <xf numFmtId="0" fontId="1" fillId="13" borderId="0" xfId="0" applyFont="1" applyFill="1">
      <alignment vertical="center"/>
    </xf>
    <xf numFmtId="0" fontId="0" fillId="13" borderId="0" xfId="0" applyFill="1">
      <alignment vertical="center"/>
    </xf>
    <xf numFmtId="10" fontId="0" fillId="0" borderId="0" xfId="2" applyNumberFormat="1" applyFont="1" applyBorder="1" applyAlignment="1">
      <alignment vertical="center"/>
    </xf>
    <xf numFmtId="0" fontId="0" fillId="0" borderId="0" xfId="2" applyNumberFormat="1" applyFont="1" applyBorder="1" applyAlignment="1">
      <alignment vertical="center"/>
    </xf>
    <xf numFmtId="10" fontId="1" fillId="0" borderId="0" xfId="2" applyNumberFormat="1" applyFont="1" applyFill="1" applyBorder="1" applyAlignment="1">
      <alignment vertical="center"/>
    </xf>
    <xf numFmtId="0" fontId="1" fillId="0" borderId="0" xfId="0" applyFont="1" applyAlignment="1">
      <alignment horizontal="center" vertical="center" wrapText="1"/>
    </xf>
    <xf numFmtId="0" fontId="0" fillId="0" borderId="6" xfId="0" applyBorder="1">
      <alignment vertical="center"/>
    </xf>
    <xf numFmtId="10" fontId="1" fillId="0" borderId="0" xfId="2" applyNumberFormat="1" applyFont="1" applyBorder="1" applyAlignment="1">
      <alignment vertical="center"/>
    </xf>
    <xf numFmtId="0" fontId="4" fillId="5" borderId="2" xfId="0" applyFont="1" applyFill="1" applyBorder="1" applyAlignment="1">
      <alignment horizontal="center" vertical="center" wrapText="1"/>
    </xf>
    <xf numFmtId="0" fontId="6" fillId="0" borderId="0" xfId="0" applyFont="1" applyAlignment="1"/>
    <xf numFmtId="0" fontId="5" fillId="0" borderId="0" xfId="0" applyFont="1" applyAlignment="1"/>
    <xf numFmtId="4" fontId="5" fillId="0" borderId="0" xfId="0" applyNumberFormat="1" applyFont="1" applyAlignment="1"/>
    <xf numFmtId="0" fontId="10" fillId="0" borderId="0" xfId="0" applyFont="1" applyAlignment="1"/>
    <xf numFmtId="9" fontId="0" fillId="0" borderId="0" xfId="2" applyFont="1" applyAlignment="1">
      <alignment vertical="center"/>
    </xf>
    <xf numFmtId="0" fontId="0" fillId="12" borderId="0" xfId="0" applyFill="1">
      <alignment vertical="center"/>
    </xf>
    <xf numFmtId="0" fontId="6" fillId="14" borderId="0" xfId="0" applyFont="1" applyFill="1" applyAlignment="1">
      <alignment horizontal="center"/>
    </xf>
    <xf numFmtId="0" fontId="6" fillId="15" borderId="0" xfId="0" applyFont="1" applyFill="1" applyAlignment="1">
      <alignment horizontal="center"/>
    </xf>
    <xf numFmtId="0" fontId="3" fillId="15" borderId="0" xfId="0" applyFont="1" applyFill="1" applyAlignment="1">
      <alignment horizontal="center" vertical="center"/>
    </xf>
    <xf numFmtId="0" fontId="0" fillId="15" borderId="0" xfId="0" applyFill="1" applyAlignment="1">
      <alignment horizontal="center" vertical="center"/>
    </xf>
    <xf numFmtId="0" fontId="1" fillId="0" borderId="0" xfId="0" applyFont="1" applyAlignment="1">
      <alignment horizontal="center" vertical="center"/>
    </xf>
    <xf numFmtId="0" fontId="2" fillId="16" borderId="0" xfId="0" applyFont="1" applyFill="1" applyAlignment="1">
      <alignment horizontal="center"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3" fillId="3" borderId="1" xfId="0" applyFont="1" applyFill="1" applyBorder="1" applyAlignment="1">
      <alignment horizontal="center" vertical="center"/>
    </xf>
    <xf numFmtId="10" fontId="3" fillId="3" borderId="1" xfId="2" applyNumberFormat="1" applyFont="1" applyFill="1" applyBorder="1" applyAlignment="1">
      <alignment horizontal="center" vertical="center"/>
    </xf>
    <xf numFmtId="0" fontId="3" fillId="18" borderId="1" xfId="0" applyFont="1" applyFill="1" applyBorder="1" applyAlignment="1">
      <alignment horizontal="center" vertical="center"/>
    </xf>
    <xf numFmtId="10" fontId="3" fillId="18" borderId="1" xfId="2" applyNumberFormat="1" applyFont="1" applyFill="1" applyBorder="1" applyAlignment="1">
      <alignment horizontal="center" vertical="center"/>
    </xf>
    <xf numFmtId="0" fontId="3" fillId="12" borderId="1" xfId="0" applyFont="1" applyFill="1" applyBorder="1" applyAlignment="1">
      <alignment horizontal="center" vertical="center"/>
    </xf>
    <xf numFmtId="10" fontId="3" fillId="12" borderId="1" xfId="2" applyNumberFormat="1" applyFont="1" applyFill="1" applyBorder="1" applyAlignment="1">
      <alignment horizontal="center" vertical="center"/>
    </xf>
    <xf numFmtId="0" fontId="1" fillId="15" borderId="1" xfId="0" applyFont="1" applyFill="1" applyBorder="1" applyAlignment="1">
      <alignment horizontal="center" vertical="center"/>
    </xf>
    <xf numFmtId="10" fontId="1" fillId="15" borderId="1" xfId="2" applyNumberFormat="1" applyFont="1" applyFill="1" applyBorder="1" applyAlignment="1">
      <alignment horizontal="center" vertical="center"/>
    </xf>
    <xf numFmtId="0" fontId="0" fillId="15" borderId="1" xfId="2" applyNumberFormat="1" applyFont="1" applyFill="1" applyBorder="1" applyAlignment="1">
      <alignment horizontal="center" vertical="center"/>
    </xf>
    <xf numFmtId="0" fontId="0" fillId="18" borderId="0" xfId="0" applyFill="1">
      <alignment vertical="center"/>
    </xf>
    <xf numFmtId="0" fontId="2" fillId="4" borderId="0" xfId="0" applyFont="1" applyFill="1" applyAlignment="1">
      <alignment horizontal="left" vertical="center"/>
    </xf>
    <xf numFmtId="0" fontId="2" fillId="4" borderId="0" xfId="0" applyFont="1" applyFill="1">
      <alignment vertical="center"/>
    </xf>
    <xf numFmtId="0" fontId="0" fillId="19" borderId="0" xfId="0" applyFill="1" applyAlignment="1">
      <alignment horizontal="left" vertical="center"/>
    </xf>
    <xf numFmtId="0" fontId="0" fillId="19" borderId="0" xfId="0" applyFill="1">
      <alignment vertical="center"/>
    </xf>
    <xf numFmtId="0" fontId="0" fillId="20" borderId="0" xfId="0" applyFill="1">
      <alignment vertical="center"/>
    </xf>
    <xf numFmtId="0" fontId="2" fillId="21" borderId="0" xfId="0" applyFont="1" applyFill="1" applyAlignment="1">
      <alignment horizontal="left" vertical="center"/>
    </xf>
    <xf numFmtId="10" fontId="2" fillId="21" borderId="0" xfId="0" applyNumberFormat="1" applyFont="1" applyFill="1">
      <alignment vertical="center"/>
    </xf>
    <xf numFmtId="10" fontId="0" fillId="19" borderId="0" xfId="0" applyNumberFormat="1" applyFill="1">
      <alignment vertical="center"/>
    </xf>
    <xf numFmtId="10" fontId="2" fillId="4" borderId="0" xfId="0" applyNumberFormat="1" applyFont="1" applyFill="1">
      <alignment vertical="center"/>
    </xf>
    <xf numFmtId="0" fontId="0" fillId="6" borderId="0" xfId="0" applyFill="1">
      <alignment vertical="center"/>
    </xf>
    <xf numFmtId="0" fontId="0" fillId="2" borderId="0" xfId="0" applyFill="1">
      <alignment vertical="center"/>
    </xf>
    <xf numFmtId="10" fontId="3" fillId="0" borderId="0" xfId="2" applyNumberFormat="1" applyFont="1" applyBorder="1" applyAlignment="1">
      <alignment horizontal="center" vertical="center"/>
    </xf>
    <xf numFmtId="0" fontId="2" fillId="22" borderId="1" xfId="0" applyFont="1" applyFill="1" applyBorder="1" applyAlignment="1">
      <alignment horizontal="center" vertical="center"/>
    </xf>
    <xf numFmtId="0" fontId="3" fillId="19" borderId="1" xfId="0" applyFont="1" applyFill="1" applyBorder="1" applyAlignment="1">
      <alignment horizontal="center" vertical="center"/>
    </xf>
    <xf numFmtId="10" fontId="0" fillId="0" borderId="0" xfId="2" applyNumberFormat="1" applyFont="1" applyBorder="1" applyAlignment="1">
      <alignment horizontal="center" vertical="center"/>
    </xf>
    <xf numFmtId="166" fontId="0" fillId="0" borderId="0" xfId="0" applyNumberFormat="1" applyAlignment="1">
      <alignment horizontal="center" vertical="center"/>
    </xf>
    <xf numFmtId="0" fontId="0" fillId="19" borderId="1" xfId="0" applyFill="1" applyBorder="1" applyAlignment="1">
      <alignment horizontal="center" vertical="center"/>
    </xf>
    <xf numFmtId="0" fontId="12" fillId="18" borderId="1" xfId="0" applyFont="1" applyFill="1" applyBorder="1" applyAlignment="1">
      <alignment horizontal="center" vertical="center"/>
    </xf>
    <xf numFmtId="0" fontId="13" fillId="18" borderId="1" xfId="0" applyFont="1" applyFill="1" applyBorder="1" applyAlignment="1">
      <alignment horizontal="center" vertical="center"/>
    </xf>
    <xf numFmtId="0" fontId="16" fillId="17" borderId="1" xfId="0" applyFont="1" applyFill="1" applyBorder="1">
      <alignment vertical="center"/>
    </xf>
    <xf numFmtId="9" fontId="16" fillId="17" borderId="1" xfId="0" applyNumberFormat="1" applyFont="1" applyFill="1" applyBorder="1">
      <alignment vertical="center"/>
    </xf>
    <xf numFmtId="0" fontId="2" fillId="23" borderId="1" xfId="0" applyFont="1" applyFill="1" applyBorder="1" applyAlignment="1">
      <alignment horizontal="center" vertical="center"/>
    </xf>
    <xf numFmtId="0" fontId="0" fillId="19" borderId="1" xfId="0" applyFill="1" applyBorder="1">
      <alignment vertical="center"/>
    </xf>
    <xf numFmtId="0" fontId="1" fillId="24" borderId="0" xfId="0" applyFont="1" applyFill="1">
      <alignment vertical="center"/>
    </xf>
    <xf numFmtId="0" fontId="0" fillId="24" borderId="3" xfId="0" applyFill="1" applyBorder="1">
      <alignment vertical="center"/>
    </xf>
    <xf numFmtId="0" fontId="2" fillId="4" borderId="10" xfId="0" applyFont="1" applyFill="1" applyBorder="1" applyAlignment="1">
      <alignment horizontal="center" vertical="center"/>
    </xf>
    <xf numFmtId="164" fontId="0" fillId="0" borderId="0" xfId="1" applyFont="1" applyBorder="1" applyAlignment="1">
      <alignment vertical="center"/>
    </xf>
    <xf numFmtId="0" fontId="3" fillId="19" borderId="1" xfId="0" applyFont="1" applyFill="1" applyBorder="1">
      <alignment vertical="center"/>
    </xf>
    <xf numFmtId="0" fontId="12" fillId="0" borderId="0" xfId="0" applyFont="1" applyAlignment="1">
      <alignment horizontal="center" vertical="center"/>
    </xf>
    <xf numFmtId="0" fontId="2" fillId="25" borderId="1" xfId="0" applyFont="1" applyFill="1" applyBorder="1" applyAlignment="1">
      <alignment horizontal="center" vertical="center"/>
    </xf>
    <xf numFmtId="0" fontId="3" fillId="26" borderId="1" xfId="0" applyFont="1" applyFill="1" applyBorder="1" applyAlignment="1">
      <alignment horizontal="center" vertical="center"/>
    </xf>
    <xf numFmtId="0" fontId="3" fillId="26" borderId="1" xfId="0" applyFont="1" applyFill="1" applyBorder="1">
      <alignment vertical="center"/>
    </xf>
    <xf numFmtId="0" fontId="2" fillId="6" borderId="1" xfId="0" applyFont="1" applyFill="1" applyBorder="1" applyAlignment="1">
      <alignment horizontal="center" vertical="center"/>
    </xf>
    <xf numFmtId="0" fontId="3" fillId="6" borderId="1" xfId="0" applyFont="1" applyFill="1" applyBorder="1">
      <alignment vertical="center"/>
    </xf>
    <xf numFmtId="0" fontId="3" fillId="9" borderId="1" xfId="0" applyFont="1" applyFill="1" applyBorder="1" applyAlignment="1">
      <alignment horizontal="center" vertical="center"/>
    </xf>
    <xf numFmtId="0" fontId="3" fillId="9" borderId="1" xfId="0" applyFont="1" applyFill="1" applyBorder="1">
      <alignment vertical="center"/>
    </xf>
    <xf numFmtId="0" fontId="0" fillId="0" borderId="0" xfId="0" applyAlignment="1">
      <alignment horizontal="center" vertical="center" wrapText="1"/>
    </xf>
    <xf numFmtId="164" fontId="0" fillId="19" borderId="1" xfId="0" applyNumberFormat="1" applyFill="1" applyBorder="1" applyAlignment="1">
      <alignment horizontal="center" vertical="center"/>
    </xf>
    <xf numFmtId="2" fontId="0" fillId="19" borderId="1" xfId="0" applyNumberFormat="1" applyFill="1" applyBorder="1" applyAlignment="1">
      <alignment horizontal="center" vertical="center"/>
    </xf>
    <xf numFmtId="9" fontId="0" fillId="19" borderId="1" xfId="2" applyFont="1" applyFill="1" applyBorder="1" applyAlignment="1">
      <alignment horizontal="center" vertical="center"/>
    </xf>
    <xf numFmtId="0" fontId="16" fillId="29" borderId="1" xfId="0" applyFont="1" applyFill="1" applyBorder="1" applyAlignment="1">
      <alignment horizontal="center" vertical="center" wrapText="1"/>
    </xf>
    <xf numFmtId="0" fontId="1" fillId="18" borderId="0" xfId="0" applyFont="1" applyFill="1" applyAlignment="1">
      <alignment horizontal="center" vertical="center"/>
    </xf>
    <xf numFmtId="0" fontId="1" fillId="18" borderId="1" xfId="0" applyFont="1" applyFill="1" applyBorder="1" applyAlignment="1">
      <alignment horizontal="center" vertical="center"/>
    </xf>
    <xf numFmtId="2" fontId="0" fillId="17" borderId="1" xfId="0" applyNumberFormat="1" applyFill="1" applyBorder="1" applyAlignment="1">
      <alignment horizontal="center" vertical="center"/>
    </xf>
    <xf numFmtId="0" fontId="19" fillId="29" borderId="1" xfId="0" applyFont="1" applyFill="1" applyBorder="1" applyAlignment="1">
      <alignment horizontal="center" vertical="center" wrapText="1"/>
    </xf>
    <xf numFmtId="0" fontId="0" fillId="8" borderId="1" xfId="0" applyFill="1" applyBorder="1" applyAlignment="1">
      <alignment horizontal="center" vertical="center"/>
    </xf>
    <xf numFmtId="0" fontId="19" fillId="29" borderId="11" xfId="0" applyFont="1" applyFill="1" applyBorder="1" applyAlignment="1">
      <alignment horizontal="center" vertical="center" wrapText="1"/>
    </xf>
    <xf numFmtId="0" fontId="0" fillId="8" borderId="11" xfId="0" applyFill="1" applyBorder="1" applyAlignment="1">
      <alignment horizontal="center" vertical="center"/>
    </xf>
    <xf numFmtId="0" fontId="2" fillId="31" borderId="1" xfId="0" applyFont="1" applyFill="1" applyBorder="1" applyAlignment="1">
      <alignment horizontal="center" vertical="center" wrapText="1"/>
    </xf>
    <xf numFmtId="15" fontId="0" fillId="8" borderId="1" xfId="0" applyNumberFormat="1" applyFill="1" applyBorder="1" applyAlignment="1">
      <alignment horizontal="center" vertical="center"/>
    </xf>
    <xf numFmtId="164" fontId="0" fillId="8" borderId="1" xfId="1" applyFont="1" applyFill="1" applyBorder="1" applyAlignment="1">
      <alignment horizontal="center" vertical="center"/>
    </xf>
    <xf numFmtId="164" fontId="0" fillId="30"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20" fillId="0" borderId="0" xfId="0" applyFont="1">
      <alignment vertical="center"/>
    </xf>
    <xf numFmtId="0" fontId="22" fillId="0" borderId="0" xfId="0" applyFont="1">
      <alignment vertical="center"/>
    </xf>
    <xf numFmtId="0" fontId="23" fillId="0" borderId="0" xfId="0" applyFont="1">
      <alignment vertical="center"/>
    </xf>
    <xf numFmtId="9" fontId="1" fillId="9" borderId="1" xfId="2" applyFont="1" applyFill="1" applyBorder="1" applyAlignment="1">
      <alignment horizontal="center" vertical="center"/>
    </xf>
    <xf numFmtId="0" fontId="0" fillId="32" borderId="0" xfId="0" applyFill="1">
      <alignment vertical="center"/>
    </xf>
    <xf numFmtId="0" fontId="24" fillId="0" borderId="0" xfId="0" applyFont="1" applyAlignment="1"/>
    <xf numFmtId="0" fontId="26" fillId="0" borderId="0" xfId="0" applyFont="1">
      <alignment vertical="center"/>
    </xf>
    <xf numFmtId="0" fontId="24" fillId="0" borderId="0" xfId="0" applyFont="1">
      <alignment vertical="center"/>
    </xf>
    <xf numFmtId="9" fontId="5" fillId="0" borderId="0" xfId="0" applyNumberFormat="1" applyFont="1" applyAlignment="1"/>
    <xf numFmtId="0" fontId="0" fillId="0" borderId="0" xfId="0" pivotButton="1">
      <alignment vertical="center"/>
    </xf>
    <xf numFmtId="0" fontId="0" fillId="0" borderId="0" xfId="0" applyAlignment="1">
      <alignment horizontal="left" vertical="center"/>
    </xf>
    <xf numFmtId="0" fontId="9" fillId="8" borderId="1" xfId="0" applyFont="1" applyFill="1" applyBorder="1"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66" fontId="3" fillId="19" borderId="1" xfId="0" applyNumberFormat="1" applyFont="1" applyFill="1" applyBorder="1" applyAlignment="1">
      <alignment horizontal="center" vertical="center"/>
    </xf>
    <xf numFmtId="0" fontId="3" fillId="30"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1" xfId="0" applyFont="1" applyFill="1" applyBorder="1">
      <alignment vertical="center"/>
    </xf>
    <xf numFmtId="0" fontId="0" fillId="15" borderId="1" xfId="0" applyFill="1" applyBorder="1">
      <alignment vertical="center"/>
    </xf>
    <xf numFmtId="0" fontId="3" fillId="34" borderId="1" xfId="0" applyFont="1" applyFill="1" applyBorder="1" applyAlignment="1">
      <alignment horizontal="center" vertical="center"/>
    </xf>
    <xf numFmtId="0" fontId="3" fillId="15" borderId="1" xfId="0" applyFont="1" applyFill="1" applyBorder="1">
      <alignment vertical="center"/>
    </xf>
    <xf numFmtId="0" fontId="0" fillId="15" borderId="1" xfId="0" applyFill="1" applyBorder="1" applyAlignment="1">
      <alignment horizontal="center" vertical="center"/>
    </xf>
    <xf numFmtId="0" fontId="5" fillId="19" borderId="1" xfId="0" applyFont="1" applyFill="1" applyBorder="1" applyAlignment="1"/>
    <xf numFmtId="0" fontId="0" fillId="19" borderId="1" xfId="0" applyFill="1" applyBorder="1" applyAlignment="1"/>
    <xf numFmtId="0" fontId="5" fillId="19" borderId="1" xfId="0" applyFont="1" applyFill="1" applyBorder="1" applyAlignment="1">
      <alignment horizontal="center"/>
    </xf>
    <xf numFmtId="4" fontId="5" fillId="19" borderId="1" xfId="0" applyNumberFormat="1" applyFont="1" applyFill="1" applyBorder="1" applyAlignment="1"/>
    <xf numFmtId="0" fontId="5" fillId="19" borderId="1" xfId="0" applyFont="1" applyFill="1" applyBorder="1" applyAlignment="1">
      <alignment horizontal="center" vertical="center"/>
    </xf>
    <xf numFmtId="0" fontId="6" fillId="36" borderId="13" xfId="0" applyFont="1" applyFill="1" applyBorder="1" applyAlignment="1">
      <alignment horizontal="center" vertical="center"/>
    </xf>
    <xf numFmtId="0" fontId="6" fillId="36" borderId="0" xfId="0" applyFont="1" applyFill="1" applyAlignment="1">
      <alignment horizontal="center" vertical="center"/>
    </xf>
    <xf numFmtId="0" fontId="6" fillId="36" borderId="6" xfId="0" applyFont="1" applyFill="1" applyBorder="1" applyAlignment="1">
      <alignment horizontal="center" vertical="center"/>
    </xf>
    <xf numFmtId="0" fontId="6" fillId="36" borderId="12" xfId="0" applyFont="1" applyFill="1" applyBorder="1" applyAlignment="1">
      <alignment horizontal="center" vertical="center"/>
    </xf>
    <xf numFmtId="0" fontId="3" fillId="36" borderId="13" xfId="0" applyFont="1" applyFill="1" applyBorder="1" applyAlignment="1">
      <alignment horizontal="center" vertical="center"/>
    </xf>
    <xf numFmtId="0" fontId="3" fillId="36" borderId="14" xfId="0" applyFont="1" applyFill="1" applyBorder="1" applyAlignment="1">
      <alignment horizontal="center" vertical="center"/>
    </xf>
    <xf numFmtId="0" fontId="6" fillId="36" borderId="9" xfId="0" applyFont="1" applyFill="1" applyBorder="1" applyAlignment="1">
      <alignment horizontal="center" vertical="center"/>
    </xf>
    <xf numFmtId="0" fontId="3" fillId="36" borderId="0" xfId="0" applyFont="1" applyFill="1" applyAlignment="1">
      <alignment horizontal="center" vertical="center"/>
    </xf>
    <xf numFmtId="0" fontId="3" fillId="36" borderId="15" xfId="0" applyFont="1" applyFill="1" applyBorder="1" applyAlignment="1">
      <alignment horizontal="center" vertical="center"/>
    </xf>
    <xf numFmtId="0" fontId="6" fillId="36" borderId="16" xfId="0" applyFont="1" applyFill="1" applyBorder="1" applyAlignment="1">
      <alignment horizontal="center" vertical="center"/>
    </xf>
    <xf numFmtId="0" fontId="3" fillId="36" borderId="6" xfId="0" applyFont="1" applyFill="1" applyBorder="1" applyAlignment="1">
      <alignment horizontal="center" vertical="center"/>
    </xf>
    <xf numFmtId="0" fontId="3" fillId="36" borderId="17" xfId="0" applyFont="1" applyFill="1" applyBorder="1" applyAlignment="1">
      <alignment horizontal="center" vertical="center"/>
    </xf>
    <xf numFmtId="0" fontId="6" fillId="36" borderId="14" xfId="0" applyFont="1" applyFill="1" applyBorder="1" applyAlignment="1">
      <alignment horizontal="center" vertical="center"/>
    </xf>
    <xf numFmtId="0" fontId="6" fillId="36" borderId="15" xfId="0" applyFont="1" applyFill="1" applyBorder="1" applyAlignment="1">
      <alignment horizontal="center" vertical="center"/>
    </xf>
    <xf numFmtId="0" fontId="6" fillId="36" borderId="17" xfId="0" applyFont="1" applyFill="1" applyBorder="1" applyAlignment="1">
      <alignment horizontal="center" vertical="center"/>
    </xf>
    <xf numFmtId="0" fontId="6" fillId="36" borderId="11" xfId="0" applyFont="1" applyFill="1" applyBorder="1" applyAlignment="1">
      <alignment horizontal="center" vertical="center"/>
    </xf>
    <xf numFmtId="0" fontId="6" fillId="36" borderId="18" xfId="0" applyFont="1" applyFill="1" applyBorder="1" applyAlignment="1">
      <alignment horizontal="center" vertical="center"/>
    </xf>
    <xf numFmtId="0" fontId="6" fillId="36" borderId="19" xfId="0" applyFont="1" applyFill="1" applyBorder="1" applyAlignment="1">
      <alignment horizontal="center" vertical="center"/>
    </xf>
    <xf numFmtId="0" fontId="3" fillId="37" borderId="18" xfId="0" applyFont="1" applyFill="1" applyBorder="1" applyAlignment="1">
      <alignment horizontal="center" vertical="center"/>
    </xf>
    <xf numFmtId="0" fontId="3" fillId="36" borderId="1" xfId="0" applyFont="1" applyFill="1" applyBorder="1" applyAlignment="1">
      <alignment horizontal="center" vertical="center"/>
    </xf>
    <xf numFmtId="0" fontId="1" fillId="19" borderId="1" xfId="0" applyFont="1" applyFill="1" applyBorder="1" applyAlignment="1">
      <alignment horizontal="center" vertical="center"/>
    </xf>
    <xf numFmtId="0" fontId="28" fillId="19" borderId="1" xfId="0" applyFont="1" applyFill="1" applyBorder="1" applyAlignment="1">
      <alignment horizontal="center" vertical="center"/>
    </xf>
    <xf numFmtId="0" fontId="25" fillId="0" borderId="0" xfId="0" applyFont="1" applyAlignment="1"/>
    <xf numFmtId="0" fontId="27" fillId="15" borderId="1" xfId="0" applyFont="1" applyFill="1" applyBorder="1" applyAlignment="1">
      <alignment horizontal="center" vertical="center"/>
    </xf>
    <xf numFmtId="0" fontId="24" fillId="15" borderId="1" xfId="0" applyFont="1" applyFill="1" applyBorder="1" applyAlignment="1">
      <alignment horizontal="center" vertical="center"/>
    </xf>
    <xf numFmtId="0" fontId="26" fillId="15" borderId="1" xfId="0" applyFont="1" applyFill="1" applyBorder="1" applyAlignment="1">
      <alignment horizontal="center" vertical="center"/>
    </xf>
    <xf numFmtId="0" fontId="23" fillId="15" borderId="1" xfId="0" applyFont="1" applyFill="1" applyBorder="1" applyAlignment="1">
      <alignment horizontal="center" vertical="center"/>
    </xf>
    <xf numFmtId="4" fontId="27" fillId="15" borderId="1" xfId="0" applyNumberFormat="1" applyFont="1" applyFill="1" applyBorder="1" applyAlignment="1">
      <alignment horizontal="center" vertical="center"/>
    </xf>
    <xf numFmtId="0" fontId="5" fillId="3" borderId="11"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3" fillId="3" borderId="1" xfId="0" applyFont="1" applyFill="1" applyBorder="1">
      <alignment vertical="center"/>
    </xf>
    <xf numFmtId="9" fontId="6" fillId="0" borderId="0" xfId="0" applyNumberFormat="1" applyFont="1" applyAlignment="1"/>
    <xf numFmtId="0" fontId="3" fillId="0" borderId="9" xfId="0" applyFont="1" applyBorder="1" applyAlignment="1">
      <alignment horizontal="left" vertical="center"/>
    </xf>
    <xf numFmtId="0" fontId="0" fillId="18" borderId="0" xfId="0" applyFill="1" applyAlignment="1">
      <alignment horizontal="center" vertical="center"/>
    </xf>
    <xf numFmtId="0" fontId="6"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18" fillId="38" borderId="12" xfId="0" applyFont="1" applyFill="1" applyBorder="1" applyAlignment="1">
      <alignment horizontal="center" vertical="center" wrapText="1"/>
    </xf>
    <xf numFmtId="0" fontId="29" fillId="38" borderId="13" xfId="0" applyFont="1" applyFill="1" applyBorder="1" applyAlignment="1">
      <alignment horizontal="center" vertical="center" wrapText="1"/>
    </xf>
    <xf numFmtId="0" fontId="29" fillId="38" borderId="14" xfId="0" applyFont="1" applyFill="1" applyBorder="1" applyAlignment="1">
      <alignment horizontal="center" vertical="center" wrapText="1"/>
    </xf>
    <xf numFmtId="0" fontId="29" fillId="38" borderId="9" xfId="0" applyFont="1" applyFill="1" applyBorder="1" applyAlignment="1">
      <alignment horizontal="center" vertical="center" wrapText="1"/>
    </xf>
    <xf numFmtId="0" fontId="29" fillId="38" borderId="0" xfId="0" applyFont="1" applyFill="1" applyAlignment="1">
      <alignment horizontal="center" vertical="center" wrapText="1"/>
    </xf>
    <xf numFmtId="0" fontId="29" fillId="38" borderId="15" xfId="0" applyFont="1" applyFill="1" applyBorder="1" applyAlignment="1">
      <alignment horizontal="center" vertical="center" wrapText="1"/>
    </xf>
    <xf numFmtId="0" fontId="29" fillId="38" borderId="16" xfId="0" applyFont="1" applyFill="1" applyBorder="1" applyAlignment="1">
      <alignment horizontal="center" vertical="center" wrapText="1"/>
    </xf>
    <xf numFmtId="0" fontId="29" fillId="38" borderId="6" xfId="0" applyFont="1" applyFill="1" applyBorder="1" applyAlignment="1">
      <alignment horizontal="center" vertical="center" wrapText="1"/>
    </xf>
    <xf numFmtId="0" fontId="29" fillId="38" borderId="17" xfId="0" applyFont="1" applyFill="1" applyBorder="1" applyAlignment="1">
      <alignment horizontal="center" vertical="center" wrapText="1"/>
    </xf>
    <xf numFmtId="0" fontId="9" fillId="14" borderId="0" xfId="0" applyFont="1" applyFill="1" applyAlignment="1">
      <alignment horizontal="left" vertical="center"/>
    </xf>
    <xf numFmtId="0" fontId="3" fillId="15" borderId="0" xfId="0" applyFont="1" applyFill="1" applyAlignment="1">
      <alignment horizontal="left" vertical="center"/>
    </xf>
    <xf numFmtId="0" fontId="2" fillId="21" borderId="1"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6" xfId="0" applyFont="1" applyFill="1" applyBorder="1" applyAlignment="1">
      <alignment horizontal="center" vertical="center"/>
    </xf>
    <xf numFmtId="0" fontId="0" fillId="0" borderId="0" xfId="0" applyAlignment="1">
      <alignment horizontal="center" vertical="center"/>
    </xf>
    <xf numFmtId="0" fontId="2" fillId="4" borderId="0" xfId="0" applyFont="1" applyFill="1" applyAlignment="1">
      <alignment horizontal="center" vertical="center"/>
    </xf>
    <xf numFmtId="0" fontId="2" fillId="4" borderId="6" xfId="0" applyFont="1" applyFill="1" applyBorder="1" applyAlignment="1">
      <alignment horizontal="center" vertical="center"/>
    </xf>
    <xf numFmtId="0" fontId="6" fillId="35" borderId="0" xfId="0" applyFont="1" applyFill="1" applyAlignment="1">
      <alignment horizontal="center"/>
    </xf>
    <xf numFmtId="0" fontId="5" fillId="19" borderId="1" xfId="0" applyFont="1" applyFill="1" applyBorder="1" applyAlignment="1">
      <alignment horizontal="center"/>
    </xf>
    <xf numFmtId="0" fontId="15" fillId="5" borderId="7" xfId="0" applyFont="1" applyFill="1" applyBorder="1" applyAlignment="1">
      <alignment horizontal="center" vertical="center" wrapText="1"/>
    </xf>
    <xf numFmtId="0" fontId="15" fillId="5" borderId="0" xfId="0" applyFont="1" applyFill="1" applyAlignment="1">
      <alignment horizontal="center" vertical="center" wrapText="1"/>
    </xf>
    <xf numFmtId="0" fontId="6" fillId="36" borderId="9" xfId="0" applyFont="1" applyFill="1" applyBorder="1" applyAlignment="1">
      <alignment horizontal="center" vertical="center"/>
    </xf>
    <xf numFmtId="0" fontId="6" fillId="36" borderId="0" xfId="0" applyFont="1" applyFill="1" applyAlignment="1">
      <alignment horizontal="center" vertical="center"/>
    </xf>
    <xf numFmtId="0" fontId="6" fillId="36" borderId="15" xfId="0" applyFont="1" applyFill="1" applyBorder="1" applyAlignment="1">
      <alignment horizontal="center" vertical="center"/>
    </xf>
    <xf numFmtId="0" fontId="15" fillId="5" borderId="9" xfId="0" applyFont="1" applyFill="1" applyBorder="1" applyAlignment="1">
      <alignment horizontal="center" vertical="center"/>
    </xf>
    <xf numFmtId="0" fontId="15" fillId="5" borderId="0" xfId="0" applyFont="1" applyFill="1" applyAlignment="1">
      <alignment horizontal="center" vertical="center"/>
    </xf>
    <xf numFmtId="10" fontId="14" fillId="3" borderId="0" xfId="2" applyNumberFormat="1" applyFont="1" applyFill="1" applyBorder="1" applyAlignment="1">
      <alignment horizontal="center" vertical="center"/>
    </xf>
    <xf numFmtId="0" fontId="0" fillId="19" borderId="1" xfId="0" applyFill="1" applyBorder="1" applyAlignment="1">
      <alignment horizontal="center" vertical="center"/>
    </xf>
    <xf numFmtId="0" fontId="25" fillId="33" borderId="3" xfId="0" applyFont="1" applyFill="1" applyBorder="1" applyAlignment="1">
      <alignment horizontal="center"/>
    </xf>
    <xf numFmtId="0" fontId="25" fillId="33" borderId="20" xfId="0" applyFont="1" applyFill="1" applyBorder="1" applyAlignment="1">
      <alignment horizontal="center"/>
    </xf>
    <xf numFmtId="0" fontId="25" fillId="33" borderId="4" xfId="0" applyFont="1" applyFill="1" applyBorder="1" applyAlignment="1">
      <alignment horizontal="center"/>
    </xf>
    <xf numFmtId="0" fontId="3" fillId="2" borderId="1" xfId="0" applyFont="1" applyFill="1" applyBorder="1" applyAlignment="1">
      <alignment horizontal="center" vertical="center"/>
    </xf>
    <xf numFmtId="0" fontId="5" fillId="0" borderId="0" xfId="0" applyFont="1" applyAlignment="1">
      <alignment horizontal="center"/>
    </xf>
    <xf numFmtId="0" fontId="0" fillId="0" borderId="0" xfId="0" applyAlignment="1"/>
    <xf numFmtId="0" fontId="8" fillId="5" borderId="0" xfId="0" applyFont="1" applyFill="1" applyAlignment="1">
      <alignment horizontal="center" vertical="center" wrapText="1"/>
    </xf>
    <xf numFmtId="0" fontId="2" fillId="4" borderId="1" xfId="0" applyFont="1" applyFill="1" applyBorder="1" applyAlignment="1">
      <alignment horizontal="center" vertical="center"/>
    </xf>
    <xf numFmtId="0" fontId="3" fillId="28" borderId="0" xfId="0" applyFont="1" applyFill="1" applyAlignment="1">
      <alignment horizontal="center" vertical="center"/>
    </xf>
    <xf numFmtId="0" fontId="8" fillId="4" borderId="0" xfId="0" applyFont="1" applyFill="1" applyAlignment="1">
      <alignment horizontal="center" vertical="center"/>
    </xf>
    <xf numFmtId="0" fontId="2" fillId="27" borderId="1"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4"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5" fillId="3" borderId="0" xfId="0" applyFont="1" applyFill="1" applyAlignment="1">
      <alignment horizontal="center" vertical="center"/>
    </xf>
    <xf numFmtId="0" fontId="5" fillId="3" borderId="15" xfId="0" applyFont="1" applyFill="1" applyBorder="1" applyAlignment="1">
      <alignment horizontal="center" vertical="center"/>
    </xf>
    <xf numFmtId="0" fontId="7" fillId="4" borderId="0" xfId="0" applyFont="1" applyFill="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9"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7" xfId="0" applyFont="1" applyFill="1" applyBorder="1" applyAlignment="1">
      <alignment horizontal="center" vertical="center"/>
    </xf>
    <xf numFmtId="0" fontId="17" fillId="4" borderId="0" xfId="0" applyFont="1" applyFill="1" applyAlignment="1">
      <alignment horizontal="center" vertical="center" wrapText="1"/>
    </xf>
    <xf numFmtId="0" fontId="17" fillId="4" borderId="8"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0" xfId="0" applyFont="1" applyFill="1" applyAlignment="1">
      <alignment horizontal="center" vertical="center" wrapText="1"/>
    </xf>
    <xf numFmtId="0" fontId="6" fillId="0" borderId="1" xfId="0" applyFont="1" applyBorder="1">
      <alignment vertical="center"/>
    </xf>
    <xf numFmtId="0" fontId="30" fillId="0" borderId="0" xfId="0" applyFont="1">
      <alignment vertical="center"/>
    </xf>
    <xf numFmtId="0" fontId="31" fillId="39" borderId="12" xfId="0" applyFont="1" applyFill="1" applyBorder="1" applyAlignment="1">
      <alignment horizontal="center" vertical="center" wrapText="1"/>
    </xf>
    <xf numFmtId="0" fontId="31" fillId="39" borderId="13" xfId="0" applyFont="1" applyFill="1" applyBorder="1" applyAlignment="1">
      <alignment horizontal="center" vertical="center" wrapText="1"/>
    </xf>
    <xf numFmtId="0" fontId="31" fillId="39" borderId="14" xfId="0" applyFont="1" applyFill="1" applyBorder="1" applyAlignment="1">
      <alignment horizontal="center" vertical="center" wrapText="1"/>
    </xf>
    <xf numFmtId="0" fontId="31" fillId="39" borderId="9" xfId="0" applyFont="1" applyFill="1" applyBorder="1" applyAlignment="1">
      <alignment horizontal="center" vertical="center" wrapText="1"/>
    </xf>
    <xf numFmtId="0" fontId="31" fillId="39" borderId="0" xfId="0" applyFont="1" applyFill="1" applyBorder="1" applyAlignment="1">
      <alignment horizontal="center" vertical="center" wrapText="1"/>
    </xf>
    <xf numFmtId="0" fontId="31" fillId="39" borderId="15" xfId="0" applyFont="1" applyFill="1" applyBorder="1" applyAlignment="1">
      <alignment horizontal="center" vertical="center" wrapText="1"/>
    </xf>
    <xf numFmtId="0" fontId="31" fillId="39" borderId="16" xfId="0" applyFont="1" applyFill="1" applyBorder="1" applyAlignment="1">
      <alignment horizontal="center" vertical="center" wrapText="1"/>
    </xf>
    <xf numFmtId="0" fontId="31" fillId="39" borderId="6" xfId="0" applyFont="1" applyFill="1" applyBorder="1" applyAlignment="1">
      <alignment horizontal="center" vertical="center" wrapText="1"/>
    </xf>
    <xf numFmtId="0" fontId="31" fillId="39" borderId="17" xfId="0" applyFont="1" applyFill="1" applyBorder="1" applyAlignment="1">
      <alignment horizontal="center" vertical="center" wrapText="1"/>
    </xf>
  </cellXfs>
  <cellStyles count="3">
    <cellStyle name="Currency" xfId="1" builtinId="4"/>
    <cellStyle name="Normal" xfId="0" builtinId="0"/>
    <cellStyle name="Percent" xfId="2" builtinId="5"/>
  </cellStyles>
  <dxfs count="140">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0" tint="-0.14999847407452621"/>
        </patternFill>
      </fill>
    </dxf>
    <dxf>
      <fill>
        <patternFill patternType="solid">
          <bgColor theme="0" tint="-0.149998474074526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0" tint="-0.14999847407452621"/>
        </patternFill>
      </fill>
    </dxf>
    <dxf>
      <fill>
        <patternFill patternType="solid">
          <bgColor theme="0" tint="-0.149998474074526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color theme="0"/>
      </font>
    </dxf>
    <dxf>
      <font>
        <color theme="0"/>
      </font>
    </dxf>
    <dxf>
      <fill>
        <patternFill patternType="solid">
          <bgColor theme="1"/>
        </patternFill>
      </fill>
    </dxf>
    <dxf>
      <fill>
        <patternFill patternType="solid">
          <bgColor theme="1"/>
        </patternFill>
      </fill>
    </dxf>
    <dxf>
      <font>
        <b/>
      </font>
    </dxf>
    <dxf>
      <font>
        <b/>
      </font>
    </dxf>
    <dxf>
      <fill>
        <patternFill patternType="solid">
          <bgColor theme="0" tint="-0.14999847407452621"/>
        </patternFill>
      </fill>
    </dxf>
    <dxf>
      <fill>
        <patternFill patternType="solid">
          <bgColor theme="0" tint="-0.14999847407452621"/>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0" tint="-0.14999847407452621"/>
        </patternFill>
      </fill>
    </dxf>
    <dxf>
      <fill>
        <patternFill patternType="solid">
          <bgColor theme="0" tint="-0.149998474074526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0" tint="-0.14999847407452621"/>
        </patternFill>
      </fill>
    </dxf>
    <dxf>
      <fill>
        <patternFill patternType="solid">
          <bgColor theme="0" tint="-0.14999847407452621"/>
        </patternFill>
      </fill>
    </dxf>
    <dxf>
      <font>
        <b/>
      </font>
    </dxf>
    <dxf>
      <font>
        <b/>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0" tint="-0.14999847407452621"/>
        </patternFill>
      </fill>
    </dxf>
    <dxf>
      <fill>
        <patternFill patternType="solid">
          <bgColor theme="0" tint="-0.149998474074526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font>
    </dxf>
    <dxf>
      <font>
        <b/>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0" tint="-0.14999847407452621"/>
        </patternFill>
      </fill>
    </dxf>
    <dxf>
      <fill>
        <patternFill patternType="solid">
          <bgColor theme="0" tint="-0.14999847407452621"/>
        </patternFill>
      </fill>
    </dxf>
    <dxf>
      <font>
        <b/>
      </font>
    </dxf>
    <dxf>
      <font>
        <b/>
      </font>
    </dxf>
    <dxf>
      <fill>
        <patternFill patternType="solid">
          <bgColor theme="1" tint="4.9989318521683403E-2"/>
        </patternFill>
      </fill>
    </dxf>
    <dxf>
      <fill>
        <patternFill patternType="solid">
          <bgColor theme="1" tint="4.9989318521683403E-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ont>
        <b/>
      </font>
    </dxf>
    <dxf>
      <font>
        <b/>
      </font>
    </dxf>
    <dxf>
      <font>
        <color theme="0"/>
      </font>
    </dxf>
    <dxf>
      <font>
        <color theme="0"/>
      </font>
    </dxf>
    <dxf>
      <fill>
        <patternFill patternType="solid">
          <bgColor theme="1"/>
        </patternFill>
      </fill>
    </dxf>
    <dxf>
      <fill>
        <patternFill patternType="solid">
          <bgColor theme="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s>
  <tableStyles count="0" defaultTableStyle="TableStyleMedium2" defaultPivotStyle="PivotStyleLight16"/>
  <colors>
    <mruColors>
      <color rgb="FFD5A3B8"/>
      <color rgb="FFB482DA"/>
      <color rgb="FF5179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'Basic Descriptive Statstistic'!$R$1</c:f>
              <c:strCache>
                <c:ptCount val="1"/>
                <c:pt idx="0">
                  <c:v>Gross Margin</c:v>
                </c:pt>
              </c:strCache>
            </c:strRef>
          </c:tx>
          <c:spPr>
            <a:ln w="19050" cap="rnd">
              <a:noFill/>
              <a:round/>
            </a:ln>
            <a:effectLst/>
          </c:spPr>
          <c:marker>
            <c:symbol val="circle"/>
            <c:size val="5"/>
            <c:spPr>
              <a:solidFill>
                <a:schemeClr val="accent1"/>
              </a:solidFill>
              <a:ln w="9525">
                <a:solidFill>
                  <a:schemeClr val="accent1"/>
                </a:solidFill>
              </a:ln>
              <a:effectLst/>
            </c:spPr>
          </c:marker>
          <c:xVal>
            <c:numRef>
              <c:f>'Basic Descriptive Statstistic'!$P$2:$P$150</c:f>
              <c:numCache>
                <c:formatCode>_ [$₹-4009]\ * #,##0.00_ ;_ [$₹-4009]\ * \-#,##0.00_ ;_ [$₹-4009]\ * "-"??_ ;_ @_ </c:formatCode>
                <c:ptCount val="149"/>
                <c:pt idx="0">
                  <c:v>550</c:v>
                </c:pt>
                <c:pt idx="1">
                  <c:v>400</c:v>
                </c:pt>
                <c:pt idx="2">
                  <c:v>1400</c:v>
                </c:pt>
                <c:pt idx="3">
                  <c:v>4300</c:v>
                </c:pt>
                <c:pt idx="4">
                  <c:v>450</c:v>
                </c:pt>
                <c:pt idx="5">
                  <c:v>8950</c:v>
                </c:pt>
                <c:pt idx="6">
                  <c:v>5700</c:v>
                </c:pt>
                <c:pt idx="7">
                  <c:v>12550</c:v>
                </c:pt>
                <c:pt idx="8">
                  <c:v>100</c:v>
                </c:pt>
                <c:pt idx="9">
                  <c:v>100</c:v>
                </c:pt>
                <c:pt idx="10">
                  <c:v>200</c:v>
                </c:pt>
                <c:pt idx="11">
                  <c:v>850</c:v>
                </c:pt>
                <c:pt idx="12">
                  <c:v>2900</c:v>
                </c:pt>
                <c:pt idx="13">
                  <c:v>6250</c:v>
                </c:pt>
                <c:pt idx="14">
                  <c:v>3150</c:v>
                </c:pt>
                <c:pt idx="15">
                  <c:v>5300</c:v>
                </c:pt>
                <c:pt idx="16">
                  <c:v>700</c:v>
                </c:pt>
                <c:pt idx="17">
                  <c:v>100</c:v>
                </c:pt>
                <c:pt idx="18">
                  <c:v>1350</c:v>
                </c:pt>
                <c:pt idx="19">
                  <c:v>6600</c:v>
                </c:pt>
                <c:pt idx="20">
                  <c:v>450</c:v>
                </c:pt>
                <c:pt idx="21">
                  <c:v>13650</c:v>
                </c:pt>
                <c:pt idx="22">
                  <c:v>7000</c:v>
                </c:pt>
                <c:pt idx="23">
                  <c:v>13350</c:v>
                </c:pt>
                <c:pt idx="24">
                  <c:v>600</c:v>
                </c:pt>
                <c:pt idx="25">
                  <c:v>1200</c:v>
                </c:pt>
                <c:pt idx="26">
                  <c:v>3750</c:v>
                </c:pt>
                <c:pt idx="27">
                  <c:v>8250</c:v>
                </c:pt>
                <c:pt idx="28">
                  <c:v>5500</c:v>
                </c:pt>
                <c:pt idx="29">
                  <c:v>12400</c:v>
                </c:pt>
                <c:pt idx="30">
                  <c:v>4950</c:v>
                </c:pt>
                <c:pt idx="31">
                  <c:v>6900</c:v>
                </c:pt>
                <c:pt idx="32">
                  <c:v>250</c:v>
                </c:pt>
                <c:pt idx="33">
                  <c:v>700</c:v>
                </c:pt>
                <c:pt idx="34">
                  <c:v>550</c:v>
                </c:pt>
                <c:pt idx="35">
                  <c:v>1900</c:v>
                </c:pt>
                <c:pt idx="36">
                  <c:v>9400</c:v>
                </c:pt>
                <c:pt idx="37">
                  <c:v>18250</c:v>
                </c:pt>
                <c:pt idx="38">
                  <c:v>2700</c:v>
                </c:pt>
                <c:pt idx="39">
                  <c:v>4600</c:v>
                </c:pt>
                <c:pt idx="40">
                  <c:v>250</c:v>
                </c:pt>
                <c:pt idx="41">
                  <c:v>850</c:v>
                </c:pt>
                <c:pt idx="42">
                  <c:v>2700</c:v>
                </c:pt>
                <c:pt idx="43">
                  <c:v>5500</c:v>
                </c:pt>
                <c:pt idx="44">
                  <c:v>11500</c:v>
                </c:pt>
                <c:pt idx="45">
                  <c:v>4150</c:v>
                </c:pt>
                <c:pt idx="46">
                  <c:v>8300</c:v>
                </c:pt>
                <c:pt idx="47">
                  <c:v>300</c:v>
                </c:pt>
                <c:pt idx="48">
                  <c:v>600</c:v>
                </c:pt>
                <c:pt idx="49">
                  <c:v>3600</c:v>
                </c:pt>
                <c:pt idx="50">
                  <c:v>6550</c:v>
                </c:pt>
                <c:pt idx="51">
                  <c:v>10750</c:v>
                </c:pt>
                <c:pt idx="52">
                  <c:v>23650</c:v>
                </c:pt>
                <c:pt idx="53">
                  <c:v>4750</c:v>
                </c:pt>
                <c:pt idx="54">
                  <c:v>7350</c:v>
                </c:pt>
                <c:pt idx="55">
                  <c:v>500</c:v>
                </c:pt>
                <c:pt idx="56">
                  <c:v>900</c:v>
                </c:pt>
                <c:pt idx="57">
                  <c:v>3100</c:v>
                </c:pt>
                <c:pt idx="58">
                  <c:v>7650</c:v>
                </c:pt>
                <c:pt idx="59">
                  <c:v>11650</c:v>
                </c:pt>
                <c:pt idx="60">
                  <c:v>29500</c:v>
                </c:pt>
                <c:pt idx="61">
                  <c:v>150</c:v>
                </c:pt>
                <c:pt idx="62">
                  <c:v>250</c:v>
                </c:pt>
                <c:pt idx="63">
                  <c:v>100</c:v>
                </c:pt>
                <c:pt idx="64">
                  <c:v>200</c:v>
                </c:pt>
                <c:pt idx="65">
                  <c:v>250</c:v>
                </c:pt>
                <c:pt idx="66">
                  <c:v>100</c:v>
                </c:pt>
                <c:pt idx="67">
                  <c:v>100</c:v>
                </c:pt>
                <c:pt idx="68">
                  <c:v>200</c:v>
                </c:pt>
                <c:pt idx="69">
                  <c:v>250</c:v>
                </c:pt>
                <c:pt idx="70">
                  <c:v>400</c:v>
                </c:pt>
                <c:pt idx="71">
                  <c:v>300</c:v>
                </c:pt>
                <c:pt idx="72">
                  <c:v>150</c:v>
                </c:pt>
                <c:pt idx="73">
                  <c:v>300</c:v>
                </c:pt>
                <c:pt idx="74">
                  <c:v>150</c:v>
                </c:pt>
                <c:pt idx="75">
                  <c:v>500</c:v>
                </c:pt>
                <c:pt idx="76">
                  <c:v>150</c:v>
                </c:pt>
                <c:pt idx="77">
                  <c:v>300</c:v>
                </c:pt>
                <c:pt idx="78">
                  <c:v>300</c:v>
                </c:pt>
                <c:pt idx="79">
                  <c:v>400</c:v>
                </c:pt>
                <c:pt idx="80">
                  <c:v>350</c:v>
                </c:pt>
                <c:pt idx="81">
                  <c:v>50</c:v>
                </c:pt>
                <c:pt idx="82">
                  <c:v>700</c:v>
                </c:pt>
                <c:pt idx="83">
                  <c:v>3300</c:v>
                </c:pt>
                <c:pt idx="84">
                  <c:v>250</c:v>
                </c:pt>
                <c:pt idx="85">
                  <c:v>6850</c:v>
                </c:pt>
                <c:pt idx="86">
                  <c:v>3500</c:v>
                </c:pt>
                <c:pt idx="87">
                  <c:v>6700</c:v>
                </c:pt>
                <c:pt idx="88">
                  <c:v>300</c:v>
                </c:pt>
                <c:pt idx="89">
                  <c:v>600</c:v>
                </c:pt>
                <c:pt idx="90">
                  <c:v>1900</c:v>
                </c:pt>
                <c:pt idx="91">
                  <c:v>4150</c:v>
                </c:pt>
                <c:pt idx="92">
                  <c:v>2750</c:v>
                </c:pt>
                <c:pt idx="93">
                  <c:v>6200</c:v>
                </c:pt>
                <c:pt idx="94">
                  <c:v>2100</c:v>
                </c:pt>
                <c:pt idx="95">
                  <c:v>4150</c:v>
                </c:pt>
                <c:pt idx="96">
                  <c:v>150</c:v>
                </c:pt>
                <c:pt idx="97">
                  <c:v>300</c:v>
                </c:pt>
                <c:pt idx="98">
                  <c:v>1800</c:v>
                </c:pt>
                <c:pt idx="99">
                  <c:v>3300</c:v>
                </c:pt>
                <c:pt idx="100">
                  <c:v>5400</c:v>
                </c:pt>
                <c:pt idx="101">
                  <c:v>11850</c:v>
                </c:pt>
                <c:pt idx="102">
                  <c:v>2400</c:v>
                </c:pt>
                <c:pt idx="103">
                  <c:v>3700</c:v>
                </c:pt>
                <c:pt idx="104">
                  <c:v>250</c:v>
                </c:pt>
                <c:pt idx="105">
                  <c:v>450</c:v>
                </c:pt>
                <c:pt idx="106">
                  <c:v>1550</c:v>
                </c:pt>
                <c:pt idx="107">
                  <c:v>3850</c:v>
                </c:pt>
                <c:pt idx="108">
                  <c:v>5850</c:v>
                </c:pt>
                <c:pt idx="109">
                  <c:v>14750</c:v>
                </c:pt>
                <c:pt idx="110">
                  <c:v>150</c:v>
                </c:pt>
                <c:pt idx="111">
                  <c:v>100</c:v>
                </c:pt>
                <c:pt idx="112">
                  <c:v>150</c:v>
                </c:pt>
                <c:pt idx="113">
                  <c:v>100</c:v>
                </c:pt>
                <c:pt idx="114">
                  <c:v>250</c:v>
                </c:pt>
                <c:pt idx="115">
                  <c:v>100</c:v>
                </c:pt>
                <c:pt idx="116">
                  <c:v>150</c:v>
                </c:pt>
                <c:pt idx="117">
                  <c:v>150</c:v>
                </c:pt>
                <c:pt idx="118">
                  <c:v>200</c:v>
                </c:pt>
                <c:pt idx="119">
                  <c:v>5700</c:v>
                </c:pt>
                <c:pt idx="120">
                  <c:v>100</c:v>
                </c:pt>
                <c:pt idx="121">
                  <c:v>3150</c:v>
                </c:pt>
                <c:pt idx="122">
                  <c:v>7000</c:v>
                </c:pt>
                <c:pt idx="123">
                  <c:v>5500</c:v>
                </c:pt>
                <c:pt idx="124">
                  <c:v>550</c:v>
                </c:pt>
                <c:pt idx="125">
                  <c:v>9400</c:v>
                </c:pt>
                <c:pt idx="126">
                  <c:v>850</c:v>
                </c:pt>
                <c:pt idx="127">
                  <c:v>5500</c:v>
                </c:pt>
                <c:pt idx="128">
                  <c:v>3600</c:v>
                </c:pt>
                <c:pt idx="129">
                  <c:v>10750</c:v>
                </c:pt>
                <c:pt idx="130">
                  <c:v>3100</c:v>
                </c:pt>
                <c:pt idx="131">
                  <c:v>11650</c:v>
                </c:pt>
                <c:pt idx="132">
                  <c:v>200</c:v>
                </c:pt>
                <c:pt idx="133">
                  <c:v>100</c:v>
                </c:pt>
                <c:pt idx="134">
                  <c:v>250</c:v>
                </c:pt>
                <c:pt idx="135">
                  <c:v>150</c:v>
                </c:pt>
                <c:pt idx="136">
                  <c:v>150</c:v>
                </c:pt>
                <c:pt idx="137">
                  <c:v>150</c:v>
                </c:pt>
                <c:pt idx="138">
                  <c:v>300</c:v>
                </c:pt>
                <c:pt idx="139">
                  <c:v>3500</c:v>
                </c:pt>
                <c:pt idx="140">
                  <c:v>2750</c:v>
                </c:pt>
                <c:pt idx="141">
                  <c:v>1800</c:v>
                </c:pt>
                <c:pt idx="142">
                  <c:v>5400</c:v>
                </c:pt>
                <c:pt idx="143">
                  <c:v>1550</c:v>
                </c:pt>
                <c:pt idx="144">
                  <c:v>5850</c:v>
                </c:pt>
                <c:pt idx="145">
                  <c:v>100</c:v>
                </c:pt>
                <c:pt idx="146">
                  <c:v>100</c:v>
                </c:pt>
                <c:pt idx="147">
                  <c:v>100</c:v>
                </c:pt>
                <c:pt idx="148">
                  <c:v>150</c:v>
                </c:pt>
              </c:numCache>
            </c:numRef>
          </c:xVal>
          <c:yVal>
            <c:numRef>
              <c:f>'Basic Descriptive Statstistic'!$R$2:$R$150</c:f>
              <c:numCache>
                <c:formatCode>_ [$₹-4009]\ * #,##0.00_ ;_ [$₹-4009]\ * \-#,##0.00_ ;_ [$₹-4009]\ * "-"??_ ;_ @_ </c:formatCode>
                <c:ptCount val="149"/>
                <c:pt idx="0">
                  <c:v>440</c:v>
                </c:pt>
                <c:pt idx="1">
                  <c:v>68</c:v>
                </c:pt>
                <c:pt idx="2">
                  <c:v>1599</c:v>
                </c:pt>
                <c:pt idx="3">
                  <c:v>5916</c:v>
                </c:pt>
                <c:pt idx="4">
                  <c:v>109</c:v>
                </c:pt>
                <c:pt idx="5">
                  <c:v>11903</c:v>
                </c:pt>
                <c:pt idx="6">
                  <c:v>4871</c:v>
                </c:pt>
                <c:pt idx="7">
                  <c:v>10129</c:v>
                </c:pt>
                <c:pt idx="8">
                  <c:v>15</c:v>
                </c:pt>
                <c:pt idx="9">
                  <c:v>14</c:v>
                </c:pt>
                <c:pt idx="10">
                  <c:v>281</c:v>
                </c:pt>
                <c:pt idx="11">
                  <c:v>989</c:v>
                </c:pt>
                <c:pt idx="12">
                  <c:v>3691</c:v>
                </c:pt>
                <c:pt idx="13">
                  <c:v>7545</c:v>
                </c:pt>
                <c:pt idx="14">
                  <c:v>2377</c:v>
                </c:pt>
                <c:pt idx="15">
                  <c:v>3154</c:v>
                </c:pt>
                <c:pt idx="16">
                  <c:v>789</c:v>
                </c:pt>
                <c:pt idx="17">
                  <c:v>20</c:v>
                </c:pt>
                <c:pt idx="18">
                  <c:v>1506</c:v>
                </c:pt>
                <c:pt idx="19">
                  <c:v>8232</c:v>
                </c:pt>
                <c:pt idx="20">
                  <c:v>33</c:v>
                </c:pt>
                <c:pt idx="21">
                  <c:v>16224</c:v>
                </c:pt>
                <c:pt idx="22">
                  <c:v>5335</c:v>
                </c:pt>
                <c:pt idx="23">
                  <c:v>9244</c:v>
                </c:pt>
                <c:pt idx="24">
                  <c:v>624</c:v>
                </c:pt>
                <c:pt idx="25">
                  <c:v>1401</c:v>
                </c:pt>
                <c:pt idx="26">
                  <c:v>5328</c:v>
                </c:pt>
                <c:pt idx="27">
                  <c:v>10865</c:v>
                </c:pt>
                <c:pt idx="28">
                  <c:v>3228</c:v>
                </c:pt>
                <c:pt idx="29">
                  <c:v>6936</c:v>
                </c:pt>
                <c:pt idx="30">
                  <c:v>4623</c:v>
                </c:pt>
                <c:pt idx="31">
                  <c:v>7015</c:v>
                </c:pt>
                <c:pt idx="32">
                  <c:v>439</c:v>
                </c:pt>
                <c:pt idx="33">
                  <c:v>1028</c:v>
                </c:pt>
                <c:pt idx="34">
                  <c:v>755</c:v>
                </c:pt>
                <c:pt idx="35">
                  <c:v>2373</c:v>
                </c:pt>
                <c:pt idx="36">
                  <c:v>11668</c:v>
                </c:pt>
                <c:pt idx="37">
                  <c:v>20340</c:v>
                </c:pt>
                <c:pt idx="38">
                  <c:v>2822</c:v>
                </c:pt>
                <c:pt idx="39">
                  <c:v>5158</c:v>
                </c:pt>
                <c:pt idx="40">
                  <c:v>415</c:v>
                </c:pt>
                <c:pt idx="41">
                  <c:v>1112</c:v>
                </c:pt>
                <c:pt idx="42">
                  <c:v>3043</c:v>
                </c:pt>
                <c:pt idx="43">
                  <c:v>6491</c:v>
                </c:pt>
                <c:pt idx="44">
                  <c:v>12612</c:v>
                </c:pt>
                <c:pt idx="45">
                  <c:v>4714</c:v>
                </c:pt>
                <c:pt idx="46">
                  <c:v>10582</c:v>
                </c:pt>
                <c:pt idx="47">
                  <c:v>422</c:v>
                </c:pt>
                <c:pt idx="48">
                  <c:v>850</c:v>
                </c:pt>
                <c:pt idx="49">
                  <c:v>4889</c:v>
                </c:pt>
                <c:pt idx="50">
                  <c:v>8052</c:v>
                </c:pt>
                <c:pt idx="51">
                  <c:v>13359</c:v>
                </c:pt>
                <c:pt idx="52">
                  <c:v>27440</c:v>
                </c:pt>
                <c:pt idx="53">
                  <c:v>5061</c:v>
                </c:pt>
                <c:pt idx="54">
                  <c:v>8675</c:v>
                </c:pt>
                <c:pt idx="55">
                  <c:v>994</c:v>
                </c:pt>
                <c:pt idx="56">
                  <c:v>1485</c:v>
                </c:pt>
                <c:pt idx="57">
                  <c:v>3880</c:v>
                </c:pt>
                <c:pt idx="58">
                  <c:v>9553</c:v>
                </c:pt>
                <c:pt idx="59">
                  <c:v>15610</c:v>
                </c:pt>
                <c:pt idx="60">
                  <c:v>33768</c:v>
                </c:pt>
                <c:pt idx="61">
                  <c:v>60</c:v>
                </c:pt>
                <c:pt idx="62">
                  <c:v>129</c:v>
                </c:pt>
                <c:pt idx="63">
                  <c:v>163</c:v>
                </c:pt>
                <c:pt idx="64">
                  <c:v>423</c:v>
                </c:pt>
                <c:pt idx="65">
                  <c:v>533</c:v>
                </c:pt>
                <c:pt idx="66" formatCode="General">
                  <c:v>1606.5</c:v>
                </c:pt>
                <c:pt idx="67">
                  <c:v>169</c:v>
                </c:pt>
                <c:pt idx="68">
                  <c:v>456</c:v>
                </c:pt>
                <c:pt idx="69">
                  <c:v>144</c:v>
                </c:pt>
                <c:pt idx="70">
                  <c:v>411</c:v>
                </c:pt>
                <c:pt idx="71">
                  <c:v>223</c:v>
                </c:pt>
                <c:pt idx="72">
                  <c:v>280</c:v>
                </c:pt>
                <c:pt idx="73">
                  <c:v>683</c:v>
                </c:pt>
                <c:pt idx="74">
                  <c:v>283</c:v>
                </c:pt>
                <c:pt idx="75">
                  <c:v>923</c:v>
                </c:pt>
                <c:pt idx="76">
                  <c:v>312</c:v>
                </c:pt>
                <c:pt idx="77">
                  <c:v>734</c:v>
                </c:pt>
                <c:pt idx="78">
                  <c:v>677</c:v>
                </c:pt>
                <c:pt idx="79">
                  <c:v>728</c:v>
                </c:pt>
                <c:pt idx="80">
                  <c:v>395</c:v>
                </c:pt>
                <c:pt idx="81">
                  <c:v>11</c:v>
                </c:pt>
                <c:pt idx="82">
                  <c:v>753</c:v>
                </c:pt>
                <c:pt idx="83">
                  <c:v>4116</c:v>
                </c:pt>
                <c:pt idx="84">
                  <c:v>17</c:v>
                </c:pt>
                <c:pt idx="85">
                  <c:v>8112</c:v>
                </c:pt>
                <c:pt idx="86">
                  <c:v>2668</c:v>
                </c:pt>
                <c:pt idx="87">
                  <c:v>4622</c:v>
                </c:pt>
                <c:pt idx="88">
                  <c:v>312</c:v>
                </c:pt>
                <c:pt idx="89">
                  <c:v>701</c:v>
                </c:pt>
                <c:pt idx="90">
                  <c:v>2664</c:v>
                </c:pt>
                <c:pt idx="91">
                  <c:v>5433</c:v>
                </c:pt>
                <c:pt idx="92">
                  <c:v>1614</c:v>
                </c:pt>
                <c:pt idx="93">
                  <c:v>3468</c:v>
                </c:pt>
                <c:pt idx="94">
                  <c:v>2357</c:v>
                </c:pt>
                <c:pt idx="95">
                  <c:v>5291</c:v>
                </c:pt>
                <c:pt idx="96">
                  <c:v>211</c:v>
                </c:pt>
                <c:pt idx="97">
                  <c:v>425</c:v>
                </c:pt>
                <c:pt idx="98">
                  <c:v>2445</c:v>
                </c:pt>
                <c:pt idx="99">
                  <c:v>4026</c:v>
                </c:pt>
                <c:pt idx="100">
                  <c:v>6680</c:v>
                </c:pt>
                <c:pt idx="101">
                  <c:v>13720</c:v>
                </c:pt>
                <c:pt idx="102">
                  <c:v>2531</c:v>
                </c:pt>
                <c:pt idx="103">
                  <c:v>4338</c:v>
                </c:pt>
                <c:pt idx="104">
                  <c:v>497</c:v>
                </c:pt>
                <c:pt idx="105">
                  <c:v>743</c:v>
                </c:pt>
                <c:pt idx="106">
                  <c:v>1940</c:v>
                </c:pt>
                <c:pt idx="107">
                  <c:v>4777</c:v>
                </c:pt>
                <c:pt idx="108">
                  <c:v>7805</c:v>
                </c:pt>
                <c:pt idx="109">
                  <c:v>16884</c:v>
                </c:pt>
                <c:pt idx="110">
                  <c:v>112</c:v>
                </c:pt>
                <c:pt idx="111">
                  <c:v>140</c:v>
                </c:pt>
                <c:pt idx="112">
                  <c:v>342</c:v>
                </c:pt>
                <c:pt idx="113">
                  <c:v>142</c:v>
                </c:pt>
                <c:pt idx="114">
                  <c:v>462</c:v>
                </c:pt>
                <c:pt idx="115">
                  <c:v>156</c:v>
                </c:pt>
                <c:pt idx="116">
                  <c:v>367</c:v>
                </c:pt>
                <c:pt idx="117">
                  <c:v>339</c:v>
                </c:pt>
                <c:pt idx="118">
                  <c:v>364</c:v>
                </c:pt>
                <c:pt idx="119">
                  <c:v>4871</c:v>
                </c:pt>
                <c:pt idx="120">
                  <c:v>15</c:v>
                </c:pt>
                <c:pt idx="121">
                  <c:v>2377</c:v>
                </c:pt>
                <c:pt idx="122">
                  <c:v>5335</c:v>
                </c:pt>
                <c:pt idx="123">
                  <c:v>3228</c:v>
                </c:pt>
                <c:pt idx="124">
                  <c:v>755</c:v>
                </c:pt>
                <c:pt idx="125">
                  <c:v>11668</c:v>
                </c:pt>
                <c:pt idx="126">
                  <c:v>1112</c:v>
                </c:pt>
                <c:pt idx="127">
                  <c:v>6491</c:v>
                </c:pt>
                <c:pt idx="128">
                  <c:v>4889</c:v>
                </c:pt>
                <c:pt idx="129">
                  <c:v>13359</c:v>
                </c:pt>
                <c:pt idx="130">
                  <c:v>3880</c:v>
                </c:pt>
                <c:pt idx="131">
                  <c:v>15610</c:v>
                </c:pt>
                <c:pt idx="132">
                  <c:v>423</c:v>
                </c:pt>
                <c:pt idx="133">
                  <c:v>169</c:v>
                </c:pt>
                <c:pt idx="134">
                  <c:v>144</c:v>
                </c:pt>
                <c:pt idx="135">
                  <c:v>280</c:v>
                </c:pt>
                <c:pt idx="136">
                  <c:v>283</c:v>
                </c:pt>
                <c:pt idx="137">
                  <c:v>312</c:v>
                </c:pt>
                <c:pt idx="138">
                  <c:v>677</c:v>
                </c:pt>
                <c:pt idx="139">
                  <c:v>2668</c:v>
                </c:pt>
                <c:pt idx="140">
                  <c:v>1614</c:v>
                </c:pt>
                <c:pt idx="141">
                  <c:v>2445</c:v>
                </c:pt>
                <c:pt idx="142">
                  <c:v>6680</c:v>
                </c:pt>
                <c:pt idx="143">
                  <c:v>1940</c:v>
                </c:pt>
                <c:pt idx="144">
                  <c:v>7805</c:v>
                </c:pt>
                <c:pt idx="145">
                  <c:v>140</c:v>
                </c:pt>
                <c:pt idx="146">
                  <c:v>142</c:v>
                </c:pt>
                <c:pt idx="147">
                  <c:v>156</c:v>
                </c:pt>
                <c:pt idx="148">
                  <c:v>339</c:v>
                </c:pt>
              </c:numCache>
            </c:numRef>
          </c:yVal>
          <c:smooth val="0"/>
          <c:extLst>
            <c:ext xmlns:c16="http://schemas.microsoft.com/office/drawing/2014/chart" uri="{C3380CC4-5D6E-409C-BE32-E72D297353CC}">
              <c16:uniqueId val="{00000000-B946-4FEE-8A8E-A262AE6EC54B}"/>
            </c:ext>
          </c:extLst>
        </c:ser>
        <c:dLbls>
          <c:showLegendKey val="0"/>
          <c:showVal val="0"/>
          <c:showCatName val="0"/>
          <c:showSerName val="0"/>
          <c:showPercent val="0"/>
          <c:showBubbleSize val="0"/>
        </c:dLbls>
        <c:axId val="277107992"/>
        <c:axId val="277107336"/>
      </c:scatterChart>
      <c:valAx>
        <c:axId val="277107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r>
                  <a:rPr lang="en-IN" baseline="0"/>
                  <a:t> Sold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7336"/>
        <c:crosses val="autoZero"/>
        <c:crossBetween val="midCat"/>
      </c:valAx>
      <c:valAx>
        <c:axId val="277107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76871567251602"/>
          <c:y val="0.11254448765792534"/>
          <c:w val="0.64833957714848911"/>
          <c:h val="0.74730955264966759"/>
        </c:manualLayout>
      </c:layout>
      <c:lineChart>
        <c:grouping val="standard"/>
        <c:varyColors val="0"/>
        <c:ser>
          <c:idx val="0"/>
          <c:order val="0"/>
          <c:tx>
            <c:v>Actual</c:v>
          </c:tx>
          <c:spPr>
            <a:ln w="28575"/>
          </c:spPr>
          <c:marker>
            <c:spPr>
              <a:ln w="28575"/>
            </c:spPr>
          </c:marker>
          <c:val>
            <c:numRef>
              <c:f>'Forcasting '!$T$4:$T$15</c:f>
              <c:numCache>
                <c:formatCode>_ "₹"\ * #,##0.00_ ;_ "₹"\ * \-#,##0.00_ ;_ "₹"\ * "-"??_ ;_ @_ </c:formatCode>
                <c:ptCount val="12"/>
                <c:pt idx="0">
                  <c:v>88879</c:v>
                </c:pt>
                <c:pt idx="1">
                  <c:v>130994</c:v>
                </c:pt>
                <c:pt idx="2">
                  <c:v>57763</c:v>
                </c:pt>
                <c:pt idx="3">
                  <c:v>64788</c:v>
                </c:pt>
                <c:pt idx="4">
                  <c:v>88879</c:v>
                </c:pt>
                <c:pt idx="5">
                  <c:v>130994</c:v>
                </c:pt>
                <c:pt idx="6">
                  <c:v>17842</c:v>
                </c:pt>
                <c:pt idx="7">
                  <c:v>140195</c:v>
                </c:pt>
                <c:pt idx="8">
                  <c:v>207033</c:v>
                </c:pt>
                <c:pt idx="9">
                  <c:v>318092</c:v>
                </c:pt>
                <c:pt idx="10">
                  <c:v>98052</c:v>
                </c:pt>
                <c:pt idx="11">
                  <c:v>14262</c:v>
                </c:pt>
              </c:numCache>
            </c:numRef>
          </c:val>
          <c:smooth val="0"/>
          <c:extLst>
            <c:ext xmlns:c16="http://schemas.microsoft.com/office/drawing/2014/chart" uri="{C3380CC4-5D6E-409C-BE32-E72D297353CC}">
              <c16:uniqueId val="{00000000-75CD-43A0-92A1-2FD8799CB029}"/>
            </c:ext>
          </c:extLst>
        </c:ser>
        <c:ser>
          <c:idx val="1"/>
          <c:order val="1"/>
          <c:tx>
            <c:v>Forecast</c:v>
          </c:tx>
          <c:spPr>
            <a:ln w="28575"/>
          </c:spPr>
          <c:marker>
            <c:spPr>
              <a:ln w="28575"/>
            </c:spPr>
          </c:marker>
          <c:val>
            <c:numRef>
              <c:f>'Forcasting '!$V$4:$V$15</c:f>
              <c:numCache>
                <c:formatCode>General</c:formatCode>
                <c:ptCount val="12"/>
                <c:pt idx="2" formatCode="_ &quot;₹&quot;\ * #,##0.00_ ;_ &quot;₹&quot;\ * \-#,##0.00_ ;_ &quot;₹&quot;\ * &quot;-&quot;??_ ;_ @_ ">
                  <c:v>92545.333333333328</c:v>
                </c:pt>
                <c:pt idx="3" formatCode="_ &quot;₹&quot;\ * #,##0.00_ ;_ &quot;₹&quot;\ * \-#,##0.00_ ;_ &quot;₹&quot;\ * &quot;-&quot;??_ ;_ @_ ">
                  <c:v>84515</c:v>
                </c:pt>
                <c:pt idx="4" formatCode="_ &quot;₹&quot;\ * #,##0.00_ ;_ &quot;₹&quot;\ * \-#,##0.00_ ;_ &quot;₹&quot;\ * &quot;-&quot;??_ ;_ @_ ">
                  <c:v>70476.666666666672</c:v>
                </c:pt>
                <c:pt idx="5" formatCode="_ &quot;₹&quot;\ * #,##0.00_ ;_ &quot;₹&quot;\ * \-#,##0.00_ ;_ &quot;₹&quot;\ * &quot;-&quot;??_ ;_ @_ ">
                  <c:v>94887</c:v>
                </c:pt>
                <c:pt idx="6" formatCode="_ &quot;₹&quot;\ * #,##0.00_ ;_ &quot;₹&quot;\ * \-#,##0.00_ ;_ &quot;₹&quot;\ * &quot;-&quot;??_ ;_ @_ ">
                  <c:v>79238.333333333328</c:v>
                </c:pt>
                <c:pt idx="7" formatCode="_ &quot;₹&quot;\ * #,##0.00_ ;_ &quot;₹&quot;\ * \-#,##0.00_ ;_ &quot;₹&quot;\ * &quot;-&quot;??_ ;_ @_ ">
                  <c:v>96343.666666666672</c:v>
                </c:pt>
                <c:pt idx="8" formatCode="_ &quot;₹&quot;\ * #,##0.00_ ;_ &quot;₹&quot;\ * \-#,##0.00_ ;_ &quot;₹&quot;\ * &quot;-&quot;??_ ;_ @_ ">
                  <c:v>121690</c:v>
                </c:pt>
                <c:pt idx="9" formatCode="_ &quot;₹&quot;\ * #,##0.00_ ;_ &quot;₹&quot;\ * \-#,##0.00_ ;_ &quot;₹&quot;\ * &quot;-&quot;??_ ;_ @_ ">
                  <c:v>221773.33333333334</c:v>
                </c:pt>
                <c:pt idx="10" formatCode="_ &quot;₹&quot;\ * #,##0.00_ ;_ &quot;₹&quot;\ * \-#,##0.00_ ;_ &quot;₹&quot;\ * &quot;-&quot;??_ ;_ @_ ">
                  <c:v>207725.66666666666</c:v>
                </c:pt>
                <c:pt idx="11" formatCode="_ &quot;₹&quot;\ * #,##0.00_ ;_ &quot;₹&quot;\ * \-#,##0.00_ ;_ &quot;₹&quot;\ * &quot;-&quot;??_ ;_ @_ ">
                  <c:v>143468.66666666666</c:v>
                </c:pt>
              </c:numCache>
            </c:numRef>
          </c:val>
          <c:smooth val="0"/>
          <c:extLst>
            <c:ext xmlns:c16="http://schemas.microsoft.com/office/drawing/2014/chart" uri="{C3380CC4-5D6E-409C-BE32-E72D297353CC}">
              <c16:uniqueId val="{00000001-75CD-43A0-92A1-2FD8799CB029}"/>
            </c:ext>
          </c:extLst>
        </c:ser>
        <c:dLbls>
          <c:showLegendKey val="0"/>
          <c:showVal val="0"/>
          <c:showCatName val="0"/>
          <c:showSerName val="0"/>
          <c:showPercent val="0"/>
          <c:showBubbleSize val="0"/>
        </c:dLbls>
        <c:marker val="1"/>
        <c:smooth val="0"/>
        <c:axId val="512822712"/>
        <c:axId val="512817136"/>
      </c:lineChart>
      <c:catAx>
        <c:axId val="512822712"/>
        <c:scaling>
          <c:orientation val="minMax"/>
        </c:scaling>
        <c:delete val="0"/>
        <c:axPos val="b"/>
        <c:majorTickMark val="out"/>
        <c:minorTickMark val="none"/>
        <c:tickLblPos val="nextTo"/>
        <c:crossAx val="512817136"/>
        <c:crosses val="autoZero"/>
        <c:auto val="1"/>
        <c:lblAlgn val="ctr"/>
        <c:lblOffset val="100"/>
        <c:noMultiLvlLbl val="0"/>
      </c:catAx>
      <c:valAx>
        <c:axId val="512817136"/>
        <c:scaling>
          <c:orientation val="minMax"/>
        </c:scaling>
        <c:delete val="0"/>
        <c:axPos val="l"/>
        <c:numFmt formatCode="_ &quot;₹&quot;\ * #,##0.00_ ;_ &quot;₹&quot;\ * \-#,##0.00_ ;_ &quot;₹&quot;\ * &quot;-&quot;??_ ;_ @_ " sourceLinked="1"/>
        <c:majorTickMark val="out"/>
        <c:minorTickMark val="none"/>
        <c:tickLblPos val="nextTo"/>
        <c:crossAx val="51282271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Forcasting Net Revenue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'Forcasting '!$V$39</c:f>
              <c:strCache>
                <c:ptCount val="1"/>
                <c:pt idx="0">
                  <c:v>Net Revenue</c:v>
                </c:pt>
              </c:strCache>
            </c:strRef>
          </c:tx>
          <c:spPr>
            <a:ln w="28575" cap="rnd">
              <a:solidFill>
                <a:schemeClr val="accent1"/>
              </a:solidFill>
              <a:round/>
            </a:ln>
            <a:effectLst/>
          </c:spPr>
          <c:marker>
            <c:symbol val="none"/>
          </c:marker>
          <c:cat>
            <c:numRef>
              <c:f>'Forcasting '!$U$40:$U$51</c:f>
              <c:numCache>
                <c:formatCode>d\-mmm\-yy</c:formatCode>
                <c:ptCount val="12"/>
                <c:pt idx="0">
                  <c:v>39814</c:v>
                </c:pt>
                <c:pt idx="1">
                  <c:v>39904</c:v>
                </c:pt>
                <c:pt idx="2">
                  <c:v>39995</c:v>
                </c:pt>
                <c:pt idx="3">
                  <c:v>40087</c:v>
                </c:pt>
                <c:pt idx="4">
                  <c:v>40179</c:v>
                </c:pt>
                <c:pt idx="5">
                  <c:v>40269</c:v>
                </c:pt>
                <c:pt idx="6">
                  <c:v>40360</c:v>
                </c:pt>
                <c:pt idx="7">
                  <c:v>40452</c:v>
                </c:pt>
                <c:pt idx="8">
                  <c:v>40544</c:v>
                </c:pt>
                <c:pt idx="9">
                  <c:v>40634</c:v>
                </c:pt>
                <c:pt idx="10">
                  <c:v>40725</c:v>
                </c:pt>
                <c:pt idx="11">
                  <c:v>40817</c:v>
                </c:pt>
              </c:numCache>
            </c:numRef>
          </c:cat>
          <c:val>
            <c:numRef>
              <c:f>'Forcasting '!$V$40:$V$51</c:f>
              <c:numCache>
                <c:formatCode>_ "₹"\ * #,##0.00_ ;_ "₹"\ * \-#,##0.00_ ;_ "₹"\ * "-"??_ ;_ @_ </c:formatCode>
                <c:ptCount val="12"/>
                <c:pt idx="0">
                  <c:v>88879</c:v>
                </c:pt>
                <c:pt idx="1">
                  <c:v>130994</c:v>
                </c:pt>
                <c:pt idx="2">
                  <c:v>57763</c:v>
                </c:pt>
                <c:pt idx="3">
                  <c:v>64788</c:v>
                </c:pt>
                <c:pt idx="4">
                  <c:v>88879</c:v>
                </c:pt>
                <c:pt idx="5">
                  <c:v>130994</c:v>
                </c:pt>
                <c:pt idx="6">
                  <c:v>17842</c:v>
                </c:pt>
                <c:pt idx="7">
                  <c:v>140195</c:v>
                </c:pt>
                <c:pt idx="8">
                  <c:v>207033</c:v>
                </c:pt>
                <c:pt idx="9">
                  <c:v>318092</c:v>
                </c:pt>
                <c:pt idx="10">
                  <c:v>98052</c:v>
                </c:pt>
                <c:pt idx="11">
                  <c:v>14262</c:v>
                </c:pt>
              </c:numCache>
            </c:numRef>
          </c:val>
          <c:smooth val="0"/>
          <c:extLst>
            <c:ext xmlns:c16="http://schemas.microsoft.com/office/drawing/2014/chart" uri="{C3380CC4-5D6E-409C-BE32-E72D297353CC}">
              <c16:uniqueId val="{00000000-007E-4B0E-99BF-301276097353}"/>
            </c:ext>
          </c:extLst>
        </c:ser>
        <c:ser>
          <c:idx val="1"/>
          <c:order val="1"/>
          <c:tx>
            <c:strRef>
              <c:f>'Forcasting '!$W$39</c:f>
              <c:strCache>
                <c:ptCount val="1"/>
                <c:pt idx="0">
                  <c:v>ESF 0.4</c:v>
                </c:pt>
              </c:strCache>
            </c:strRef>
          </c:tx>
          <c:spPr>
            <a:ln w="28575" cap="rnd">
              <a:solidFill>
                <a:schemeClr val="accent2"/>
              </a:solidFill>
              <a:round/>
            </a:ln>
            <a:effectLst/>
          </c:spPr>
          <c:marker>
            <c:symbol val="none"/>
          </c:marker>
          <c:cat>
            <c:numRef>
              <c:f>'Forcasting '!$U$40:$U$51</c:f>
              <c:numCache>
                <c:formatCode>d\-mmm\-yy</c:formatCode>
                <c:ptCount val="12"/>
                <c:pt idx="0">
                  <c:v>39814</c:v>
                </c:pt>
                <c:pt idx="1">
                  <c:v>39904</c:v>
                </c:pt>
                <c:pt idx="2">
                  <c:v>39995</c:v>
                </c:pt>
                <c:pt idx="3">
                  <c:v>40087</c:v>
                </c:pt>
                <c:pt idx="4">
                  <c:v>40179</c:v>
                </c:pt>
                <c:pt idx="5">
                  <c:v>40269</c:v>
                </c:pt>
                <c:pt idx="6">
                  <c:v>40360</c:v>
                </c:pt>
                <c:pt idx="7">
                  <c:v>40452</c:v>
                </c:pt>
                <c:pt idx="8">
                  <c:v>40544</c:v>
                </c:pt>
                <c:pt idx="9">
                  <c:v>40634</c:v>
                </c:pt>
                <c:pt idx="10">
                  <c:v>40725</c:v>
                </c:pt>
                <c:pt idx="11">
                  <c:v>40817</c:v>
                </c:pt>
              </c:numCache>
            </c:numRef>
          </c:cat>
          <c:val>
            <c:numRef>
              <c:f>'Forcasting '!$W$40:$W$51</c:f>
              <c:numCache>
                <c:formatCode>_ "₹"\ * #,##0.00_ ;_ "₹"\ * \-#,##0.00_ ;_ "₹"\ * "-"??_ ;_ @_ </c:formatCode>
                <c:ptCount val="12"/>
                <c:pt idx="1">
                  <c:v>88879</c:v>
                </c:pt>
                <c:pt idx="2">
                  <c:v>90563.599999999991</c:v>
                </c:pt>
                <c:pt idx="3">
                  <c:v>89251.575999999986</c:v>
                </c:pt>
                <c:pt idx="4">
                  <c:v>88273.032959999982</c:v>
                </c:pt>
                <c:pt idx="5">
                  <c:v>88297.271641599989</c:v>
                </c:pt>
                <c:pt idx="6">
                  <c:v>90005.140775935986</c:v>
                </c:pt>
                <c:pt idx="7">
                  <c:v>87118.615144898533</c:v>
                </c:pt>
                <c:pt idx="8">
                  <c:v>89241.67053910259</c:v>
                </c:pt>
                <c:pt idx="9">
                  <c:v>93953.323717538471</c:v>
                </c:pt>
                <c:pt idx="10">
                  <c:v>102918.87076883693</c:v>
                </c:pt>
                <c:pt idx="11">
                  <c:v>102724.19593808346</c:v>
                </c:pt>
              </c:numCache>
            </c:numRef>
          </c:val>
          <c:smooth val="0"/>
          <c:extLst>
            <c:ext xmlns:c16="http://schemas.microsoft.com/office/drawing/2014/chart" uri="{C3380CC4-5D6E-409C-BE32-E72D297353CC}">
              <c16:uniqueId val="{00000001-007E-4B0E-99BF-301276097353}"/>
            </c:ext>
          </c:extLst>
        </c:ser>
        <c:ser>
          <c:idx val="2"/>
          <c:order val="2"/>
          <c:tx>
            <c:strRef>
              <c:f>'Forcasting '!$X$39</c:f>
              <c:strCache>
                <c:ptCount val="1"/>
                <c:pt idx="0">
                  <c:v>ESF 0.5</c:v>
                </c:pt>
              </c:strCache>
            </c:strRef>
          </c:tx>
          <c:spPr>
            <a:ln w="28575" cap="rnd">
              <a:solidFill>
                <a:schemeClr val="accent3"/>
              </a:solidFill>
              <a:round/>
            </a:ln>
            <a:effectLst/>
          </c:spPr>
          <c:marker>
            <c:symbol val="none"/>
          </c:marker>
          <c:cat>
            <c:numRef>
              <c:f>'Forcasting '!$U$40:$U$51</c:f>
              <c:numCache>
                <c:formatCode>d\-mmm\-yy</c:formatCode>
                <c:ptCount val="12"/>
                <c:pt idx="0">
                  <c:v>39814</c:v>
                </c:pt>
                <c:pt idx="1">
                  <c:v>39904</c:v>
                </c:pt>
                <c:pt idx="2">
                  <c:v>39995</c:v>
                </c:pt>
                <c:pt idx="3">
                  <c:v>40087</c:v>
                </c:pt>
                <c:pt idx="4">
                  <c:v>40179</c:v>
                </c:pt>
                <c:pt idx="5">
                  <c:v>40269</c:v>
                </c:pt>
                <c:pt idx="6">
                  <c:v>40360</c:v>
                </c:pt>
                <c:pt idx="7">
                  <c:v>40452</c:v>
                </c:pt>
                <c:pt idx="8">
                  <c:v>40544</c:v>
                </c:pt>
                <c:pt idx="9">
                  <c:v>40634</c:v>
                </c:pt>
                <c:pt idx="10">
                  <c:v>40725</c:v>
                </c:pt>
                <c:pt idx="11">
                  <c:v>40817</c:v>
                </c:pt>
              </c:numCache>
            </c:numRef>
          </c:cat>
          <c:val>
            <c:numRef>
              <c:f>'Forcasting '!$X$40:$X$51</c:f>
              <c:numCache>
                <c:formatCode>_ "₹"\ * #,##0.00_ ;_ "₹"\ * \-#,##0.00_ ;_ "₹"\ * "-"??_ ;_ @_ </c:formatCode>
                <c:ptCount val="12"/>
                <c:pt idx="1">
                  <c:v>88879</c:v>
                </c:pt>
                <c:pt idx="2">
                  <c:v>90984.75</c:v>
                </c:pt>
                <c:pt idx="3">
                  <c:v>89323.662499999991</c:v>
                </c:pt>
                <c:pt idx="4">
                  <c:v>88096.879374999975</c:v>
                </c:pt>
                <c:pt idx="5">
                  <c:v>88135.985406249965</c:v>
                </c:pt>
                <c:pt idx="6">
                  <c:v>90278.886135937457</c:v>
                </c:pt>
                <c:pt idx="7">
                  <c:v>86657.04182914058</c:v>
                </c:pt>
                <c:pt idx="8">
                  <c:v>89333.93973768354</c:v>
                </c:pt>
                <c:pt idx="9">
                  <c:v>95218.892750799365</c:v>
                </c:pt>
                <c:pt idx="10">
                  <c:v>106362.5481132594</c:v>
                </c:pt>
                <c:pt idx="11">
                  <c:v>105947.02070759643</c:v>
                </c:pt>
              </c:numCache>
            </c:numRef>
          </c:val>
          <c:smooth val="0"/>
          <c:extLst>
            <c:ext xmlns:c16="http://schemas.microsoft.com/office/drawing/2014/chart" uri="{C3380CC4-5D6E-409C-BE32-E72D297353CC}">
              <c16:uniqueId val="{00000002-007E-4B0E-99BF-301276097353}"/>
            </c:ext>
          </c:extLst>
        </c:ser>
        <c:ser>
          <c:idx val="3"/>
          <c:order val="3"/>
          <c:tx>
            <c:strRef>
              <c:f>'Forcasting '!$Y$39</c:f>
              <c:strCache>
                <c:ptCount val="1"/>
                <c:pt idx="0">
                  <c:v>ESF 0.6</c:v>
                </c:pt>
              </c:strCache>
            </c:strRef>
          </c:tx>
          <c:spPr>
            <a:ln w="28575" cap="rnd">
              <a:solidFill>
                <a:schemeClr val="accent4"/>
              </a:solidFill>
              <a:round/>
            </a:ln>
            <a:effectLst/>
          </c:spPr>
          <c:marker>
            <c:symbol val="none"/>
          </c:marker>
          <c:cat>
            <c:numRef>
              <c:f>'Forcasting '!$U$40:$U$51</c:f>
              <c:numCache>
                <c:formatCode>d\-mmm\-yy</c:formatCode>
                <c:ptCount val="12"/>
                <c:pt idx="0">
                  <c:v>39814</c:v>
                </c:pt>
                <c:pt idx="1">
                  <c:v>39904</c:v>
                </c:pt>
                <c:pt idx="2">
                  <c:v>39995</c:v>
                </c:pt>
                <c:pt idx="3">
                  <c:v>40087</c:v>
                </c:pt>
                <c:pt idx="4">
                  <c:v>40179</c:v>
                </c:pt>
                <c:pt idx="5">
                  <c:v>40269</c:v>
                </c:pt>
                <c:pt idx="6">
                  <c:v>40360</c:v>
                </c:pt>
                <c:pt idx="7">
                  <c:v>40452</c:v>
                </c:pt>
                <c:pt idx="8">
                  <c:v>40544</c:v>
                </c:pt>
                <c:pt idx="9">
                  <c:v>40634</c:v>
                </c:pt>
                <c:pt idx="10">
                  <c:v>40725</c:v>
                </c:pt>
                <c:pt idx="11">
                  <c:v>40817</c:v>
                </c:pt>
              </c:numCache>
            </c:numRef>
          </c:cat>
          <c:val>
            <c:numRef>
              <c:f>'Forcasting '!$Y$40:$Y$51</c:f>
              <c:numCache>
                <c:formatCode>_ "₹"\ * #,##0.00_ ;_ "₹"\ * \-#,##0.00_ ;_ "₹"\ * "-"??_ ;_ @_ </c:formatCode>
                <c:ptCount val="12"/>
                <c:pt idx="1">
                  <c:v>88879</c:v>
                </c:pt>
                <c:pt idx="2">
                  <c:v>91405.9</c:v>
                </c:pt>
                <c:pt idx="3">
                  <c:v>89387.325999999986</c:v>
                </c:pt>
                <c:pt idx="4">
                  <c:v>87911.366439999983</c:v>
                </c:pt>
                <c:pt idx="5">
                  <c:v>87969.42445359999</c:v>
                </c:pt>
                <c:pt idx="6">
                  <c:v>90550.898986383982</c:v>
                </c:pt>
                <c:pt idx="7">
                  <c:v>86188.365047200947</c:v>
                </c:pt>
                <c:pt idx="8">
                  <c:v>89428.763144368888</c:v>
                </c:pt>
                <c:pt idx="9">
                  <c:v>96485.017355706746</c:v>
                </c:pt>
                <c:pt idx="10">
                  <c:v>109781.43631436434</c:v>
                </c:pt>
                <c:pt idx="11">
                  <c:v>109077.67013550247</c:v>
                </c:pt>
              </c:numCache>
            </c:numRef>
          </c:val>
          <c:smooth val="0"/>
          <c:extLst>
            <c:ext xmlns:c16="http://schemas.microsoft.com/office/drawing/2014/chart" uri="{C3380CC4-5D6E-409C-BE32-E72D297353CC}">
              <c16:uniqueId val="{00000003-007E-4B0E-99BF-301276097353}"/>
            </c:ext>
          </c:extLst>
        </c:ser>
        <c:dLbls>
          <c:showLegendKey val="0"/>
          <c:showVal val="0"/>
          <c:showCatName val="0"/>
          <c:showSerName val="0"/>
          <c:showPercent val="0"/>
          <c:showBubbleSize val="0"/>
        </c:dLbls>
        <c:smooth val="0"/>
        <c:axId val="275074896"/>
        <c:axId val="275080800"/>
      </c:lineChart>
      <c:dateAx>
        <c:axId val="2750748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80800"/>
        <c:crosses val="autoZero"/>
        <c:auto val="1"/>
        <c:lblOffset val="100"/>
        <c:baseTimeUnit val="months"/>
      </c:dateAx>
      <c:valAx>
        <c:axId val="275080800"/>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00_ ;_ &quot;₹&quot;\ * \-#,##0.0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7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accent4">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'Basic Descriptive Statstistic'!$R$1</c:f>
              <c:strCache>
                <c:ptCount val="1"/>
                <c:pt idx="0">
                  <c:v>Gross Margin</c:v>
                </c:pt>
              </c:strCache>
            </c:strRef>
          </c:tx>
          <c:spPr>
            <a:ln w="19050" cap="rnd">
              <a:noFill/>
              <a:round/>
            </a:ln>
            <a:effectLst/>
          </c:spPr>
          <c:marker>
            <c:symbol val="circle"/>
            <c:size val="5"/>
            <c:spPr>
              <a:solidFill>
                <a:schemeClr val="accent1"/>
              </a:solidFill>
              <a:ln w="9525">
                <a:solidFill>
                  <a:schemeClr val="accent1"/>
                </a:solidFill>
              </a:ln>
              <a:effectLst/>
            </c:spPr>
          </c:marker>
          <c:xVal>
            <c:numRef>
              <c:f>'Basic Descriptive Statstistic'!$P$2:$P$150</c:f>
              <c:numCache>
                <c:formatCode>_ [$₹-4009]\ * #,##0.00_ ;_ [$₹-4009]\ * \-#,##0.00_ ;_ [$₹-4009]\ * "-"??_ ;_ @_ </c:formatCode>
                <c:ptCount val="149"/>
                <c:pt idx="0">
                  <c:v>550</c:v>
                </c:pt>
                <c:pt idx="1">
                  <c:v>400</c:v>
                </c:pt>
                <c:pt idx="2">
                  <c:v>1400</c:v>
                </c:pt>
                <c:pt idx="3">
                  <c:v>4300</c:v>
                </c:pt>
                <c:pt idx="4">
                  <c:v>450</c:v>
                </c:pt>
                <c:pt idx="5">
                  <c:v>8950</c:v>
                </c:pt>
                <c:pt idx="6">
                  <c:v>5700</c:v>
                </c:pt>
                <c:pt idx="7">
                  <c:v>12550</c:v>
                </c:pt>
                <c:pt idx="8">
                  <c:v>100</c:v>
                </c:pt>
                <c:pt idx="9">
                  <c:v>100</c:v>
                </c:pt>
                <c:pt idx="10">
                  <c:v>200</c:v>
                </c:pt>
                <c:pt idx="11">
                  <c:v>850</c:v>
                </c:pt>
                <c:pt idx="12">
                  <c:v>2900</c:v>
                </c:pt>
                <c:pt idx="13">
                  <c:v>6250</c:v>
                </c:pt>
                <c:pt idx="14">
                  <c:v>3150</c:v>
                </c:pt>
                <c:pt idx="15">
                  <c:v>5300</c:v>
                </c:pt>
                <c:pt idx="16">
                  <c:v>700</c:v>
                </c:pt>
                <c:pt idx="17">
                  <c:v>100</c:v>
                </c:pt>
                <c:pt idx="18">
                  <c:v>1350</c:v>
                </c:pt>
                <c:pt idx="19">
                  <c:v>6600</c:v>
                </c:pt>
                <c:pt idx="20">
                  <c:v>450</c:v>
                </c:pt>
                <c:pt idx="21">
                  <c:v>13650</c:v>
                </c:pt>
                <c:pt idx="22">
                  <c:v>7000</c:v>
                </c:pt>
                <c:pt idx="23">
                  <c:v>13350</c:v>
                </c:pt>
                <c:pt idx="24">
                  <c:v>600</c:v>
                </c:pt>
                <c:pt idx="25">
                  <c:v>1200</c:v>
                </c:pt>
                <c:pt idx="26">
                  <c:v>3750</c:v>
                </c:pt>
                <c:pt idx="27">
                  <c:v>8250</c:v>
                </c:pt>
                <c:pt idx="28">
                  <c:v>5500</c:v>
                </c:pt>
                <c:pt idx="29">
                  <c:v>12400</c:v>
                </c:pt>
                <c:pt idx="30">
                  <c:v>4950</c:v>
                </c:pt>
                <c:pt idx="31">
                  <c:v>6900</c:v>
                </c:pt>
                <c:pt idx="32">
                  <c:v>250</c:v>
                </c:pt>
                <c:pt idx="33">
                  <c:v>700</c:v>
                </c:pt>
                <c:pt idx="34">
                  <c:v>550</c:v>
                </c:pt>
                <c:pt idx="35">
                  <c:v>1900</c:v>
                </c:pt>
                <c:pt idx="36">
                  <c:v>9400</c:v>
                </c:pt>
                <c:pt idx="37">
                  <c:v>18250</c:v>
                </c:pt>
                <c:pt idx="38">
                  <c:v>2700</c:v>
                </c:pt>
                <c:pt idx="39">
                  <c:v>4600</c:v>
                </c:pt>
                <c:pt idx="40">
                  <c:v>250</c:v>
                </c:pt>
                <c:pt idx="41">
                  <c:v>850</c:v>
                </c:pt>
                <c:pt idx="42">
                  <c:v>2700</c:v>
                </c:pt>
                <c:pt idx="43">
                  <c:v>5500</c:v>
                </c:pt>
                <c:pt idx="44">
                  <c:v>11500</c:v>
                </c:pt>
                <c:pt idx="45">
                  <c:v>4150</c:v>
                </c:pt>
                <c:pt idx="46">
                  <c:v>8300</c:v>
                </c:pt>
                <c:pt idx="47">
                  <c:v>300</c:v>
                </c:pt>
                <c:pt idx="48">
                  <c:v>600</c:v>
                </c:pt>
                <c:pt idx="49">
                  <c:v>3600</c:v>
                </c:pt>
                <c:pt idx="50">
                  <c:v>6550</c:v>
                </c:pt>
                <c:pt idx="51">
                  <c:v>10750</c:v>
                </c:pt>
                <c:pt idx="52">
                  <c:v>23650</c:v>
                </c:pt>
                <c:pt idx="53">
                  <c:v>4750</c:v>
                </c:pt>
                <c:pt idx="54">
                  <c:v>7350</c:v>
                </c:pt>
                <c:pt idx="55">
                  <c:v>500</c:v>
                </c:pt>
                <c:pt idx="56">
                  <c:v>900</c:v>
                </c:pt>
                <c:pt idx="57">
                  <c:v>3100</c:v>
                </c:pt>
                <c:pt idx="58">
                  <c:v>7650</c:v>
                </c:pt>
                <c:pt idx="59">
                  <c:v>11650</c:v>
                </c:pt>
                <c:pt idx="60">
                  <c:v>29500</c:v>
                </c:pt>
                <c:pt idx="61">
                  <c:v>150</c:v>
                </c:pt>
                <c:pt idx="62">
                  <c:v>250</c:v>
                </c:pt>
                <c:pt idx="63">
                  <c:v>100</c:v>
                </c:pt>
                <c:pt idx="64">
                  <c:v>200</c:v>
                </c:pt>
                <c:pt idx="65">
                  <c:v>250</c:v>
                </c:pt>
                <c:pt idx="66">
                  <c:v>100</c:v>
                </c:pt>
                <c:pt idx="67">
                  <c:v>100</c:v>
                </c:pt>
                <c:pt idx="68">
                  <c:v>200</c:v>
                </c:pt>
                <c:pt idx="69">
                  <c:v>250</c:v>
                </c:pt>
                <c:pt idx="70">
                  <c:v>400</c:v>
                </c:pt>
                <c:pt idx="71">
                  <c:v>300</c:v>
                </c:pt>
                <c:pt idx="72">
                  <c:v>150</c:v>
                </c:pt>
                <c:pt idx="73">
                  <c:v>300</c:v>
                </c:pt>
                <c:pt idx="74">
                  <c:v>150</c:v>
                </c:pt>
                <c:pt idx="75">
                  <c:v>500</c:v>
                </c:pt>
                <c:pt idx="76">
                  <c:v>150</c:v>
                </c:pt>
                <c:pt idx="77">
                  <c:v>300</c:v>
                </c:pt>
                <c:pt idx="78">
                  <c:v>300</c:v>
                </c:pt>
                <c:pt idx="79">
                  <c:v>400</c:v>
                </c:pt>
                <c:pt idx="80">
                  <c:v>350</c:v>
                </c:pt>
                <c:pt idx="81">
                  <c:v>50</c:v>
                </c:pt>
                <c:pt idx="82">
                  <c:v>700</c:v>
                </c:pt>
                <c:pt idx="83">
                  <c:v>3300</c:v>
                </c:pt>
                <c:pt idx="84">
                  <c:v>250</c:v>
                </c:pt>
                <c:pt idx="85">
                  <c:v>6850</c:v>
                </c:pt>
                <c:pt idx="86">
                  <c:v>3500</c:v>
                </c:pt>
                <c:pt idx="87">
                  <c:v>6700</c:v>
                </c:pt>
                <c:pt idx="88">
                  <c:v>300</c:v>
                </c:pt>
                <c:pt idx="89">
                  <c:v>600</c:v>
                </c:pt>
                <c:pt idx="90">
                  <c:v>1900</c:v>
                </c:pt>
                <c:pt idx="91">
                  <c:v>4150</c:v>
                </c:pt>
                <c:pt idx="92">
                  <c:v>2750</c:v>
                </c:pt>
                <c:pt idx="93">
                  <c:v>6200</c:v>
                </c:pt>
                <c:pt idx="94">
                  <c:v>2100</c:v>
                </c:pt>
                <c:pt idx="95">
                  <c:v>4150</c:v>
                </c:pt>
                <c:pt idx="96">
                  <c:v>150</c:v>
                </c:pt>
                <c:pt idx="97">
                  <c:v>300</c:v>
                </c:pt>
                <c:pt idx="98">
                  <c:v>1800</c:v>
                </c:pt>
                <c:pt idx="99">
                  <c:v>3300</c:v>
                </c:pt>
                <c:pt idx="100">
                  <c:v>5400</c:v>
                </c:pt>
                <c:pt idx="101">
                  <c:v>11850</c:v>
                </c:pt>
                <c:pt idx="102">
                  <c:v>2400</c:v>
                </c:pt>
                <c:pt idx="103">
                  <c:v>3700</c:v>
                </c:pt>
                <c:pt idx="104">
                  <c:v>250</c:v>
                </c:pt>
                <c:pt idx="105">
                  <c:v>450</c:v>
                </c:pt>
                <c:pt idx="106">
                  <c:v>1550</c:v>
                </c:pt>
                <c:pt idx="107">
                  <c:v>3850</c:v>
                </c:pt>
                <c:pt idx="108">
                  <c:v>5850</c:v>
                </c:pt>
                <c:pt idx="109">
                  <c:v>14750</c:v>
                </c:pt>
                <c:pt idx="110">
                  <c:v>150</c:v>
                </c:pt>
                <c:pt idx="111">
                  <c:v>100</c:v>
                </c:pt>
                <c:pt idx="112">
                  <c:v>150</c:v>
                </c:pt>
                <c:pt idx="113">
                  <c:v>100</c:v>
                </c:pt>
                <c:pt idx="114">
                  <c:v>250</c:v>
                </c:pt>
                <c:pt idx="115">
                  <c:v>100</c:v>
                </c:pt>
                <c:pt idx="116">
                  <c:v>150</c:v>
                </c:pt>
                <c:pt idx="117">
                  <c:v>150</c:v>
                </c:pt>
                <c:pt idx="118">
                  <c:v>200</c:v>
                </c:pt>
                <c:pt idx="119">
                  <c:v>5700</c:v>
                </c:pt>
                <c:pt idx="120">
                  <c:v>100</c:v>
                </c:pt>
                <c:pt idx="121">
                  <c:v>3150</c:v>
                </c:pt>
                <c:pt idx="122">
                  <c:v>7000</c:v>
                </c:pt>
                <c:pt idx="123">
                  <c:v>5500</c:v>
                </c:pt>
                <c:pt idx="124">
                  <c:v>550</c:v>
                </c:pt>
                <c:pt idx="125">
                  <c:v>9400</c:v>
                </c:pt>
                <c:pt idx="126">
                  <c:v>850</c:v>
                </c:pt>
                <c:pt idx="127">
                  <c:v>5500</c:v>
                </c:pt>
                <c:pt idx="128">
                  <c:v>3600</c:v>
                </c:pt>
                <c:pt idx="129">
                  <c:v>10750</c:v>
                </c:pt>
                <c:pt idx="130">
                  <c:v>3100</c:v>
                </c:pt>
                <c:pt idx="131">
                  <c:v>11650</c:v>
                </c:pt>
                <c:pt idx="132">
                  <c:v>200</c:v>
                </c:pt>
                <c:pt idx="133">
                  <c:v>100</c:v>
                </c:pt>
                <c:pt idx="134">
                  <c:v>250</c:v>
                </c:pt>
                <c:pt idx="135">
                  <c:v>150</c:v>
                </c:pt>
                <c:pt idx="136">
                  <c:v>150</c:v>
                </c:pt>
                <c:pt idx="137">
                  <c:v>150</c:v>
                </c:pt>
                <c:pt idx="138">
                  <c:v>300</c:v>
                </c:pt>
                <c:pt idx="139">
                  <c:v>3500</c:v>
                </c:pt>
                <c:pt idx="140">
                  <c:v>2750</c:v>
                </c:pt>
                <c:pt idx="141">
                  <c:v>1800</c:v>
                </c:pt>
                <c:pt idx="142">
                  <c:v>5400</c:v>
                </c:pt>
                <c:pt idx="143">
                  <c:v>1550</c:v>
                </c:pt>
                <c:pt idx="144">
                  <c:v>5850</c:v>
                </c:pt>
                <c:pt idx="145">
                  <c:v>100</c:v>
                </c:pt>
                <c:pt idx="146">
                  <c:v>100</c:v>
                </c:pt>
                <c:pt idx="147">
                  <c:v>100</c:v>
                </c:pt>
                <c:pt idx="148">
                  <c:v>150</c:v>
                </c:pt>
              </c:numCache>
            </c:numRef>
          </c:xVal>
          <c:yVal>
            <c:numRef>
              <c:f>'Basic Descriptive Statstistic'!$R$2:$R$150</c:f>
              <c:numCache>
                <c:formatCode>_ [$₹-4009]\ * #,##0.00_ ;_ [$₹-4009]\ * \-#,##0.00_ ;_ [$₹-4009]\ * "-"??_ ;_ @_ </c:formatCode>
                <c:ptCount val="149"/>
                <c:pt idx="0">
                  <c:v>440</c:v>
                </c:pt>
                <c:pt idx="1">
                  <c:v>68</c:v>
                </c:pt>
                <c:pt idx="2">
                  <c:v>1599</c:v>
                </c:pt>
                <c:pt idx="3">
                  <c:v>5916</c:v>
                </c:pt>
                <c:pt idx="4">
                  <c:v>109</c:v>
                </c:pt>
                <c:pt idx="5">
                  <c:v>11903</c:v>
                </c:pt>
                <c:pt idx="6">
                  <c:v>4871</c:v>
                </c:pt>
                <c:pt idx="7">
                  <c:v>10129</c:v>
                </c:pt>
                <c:pt idx="8">
                  <c:v>15</c:v>
                </c:pt>
                <c:pt idx="9">
                  <c:v>14</c:v>
                </c:pt>
                <c:pt idx="10">
                  <c:v>281</c:v>
                </c:pt>
                <c:pt idx="11">
                  <c:v>989</c:v>
                </c:pt>
                <c:pt idx="12">
                  <c:v>3691</c:v>
                </c:pt>
                <c:pt idx="13">
                  <c:v>7545</c:v>
                </c:pt>
                <c:pt idx="14">
                  <c:v>2377</c:v>
                </c:pt>
                <c:pt idx="15">
                  <c:v>3154</c:v>
                </c:pt>
                <c:pt idx="16">
                  <c:v>789</c:v>
                </c:pt>
                <c:pt idx="17">
                  <c:v>20</c:v>
                </c:pt>
                <c:pt idx="18">
                  <c:v>1506</c:v>
                </c:pt>
                <c:pt idx="19">
                  <c:v>8232</c:v>
                </c:pt>
                <c:pt idx="20">
                  <c:v>33</c:v>
                </c:pt>
                <c:pt idx="21">
                  <c:v>16224</c:v>
                </c:pt>
                <c:pt idx="22">
                  <c:v>5335</c:v>
                </c:pt>
                <c:pt idx="23">
                  <c:v>9244</c:v>
                </c:pt>
                <c:pt idx="24">
                  <c:v>624</c:v>
                </c:pt>
                <c:pt idx="25">
                  <c:v>1401</c:v>
                </c:pt>
                <c:pt idx="26">
                  <c:v>5328</c:v>
                </c:pt>
                <c:pt idx="27">
                  <c:v>10865</c:v>
                </c:pt>
                <c:pt idx="28">
                  <c:v>3228</c:v>
                </c:pt>
                <c:pt idx="29">
                  <c:v>6936</c:v>
                </c:pt>
                <c:pt idx="30">
                  <c:v>4623</c:v>
                </c:pt>
                <c:pt idx="31">
                  <c:v>7015</c:v>
                </c:pt>
                <c:pt idx="32">
                  <c:v>439</c:v>
                </c:pt>
                <c:pt idx="33">
                  <c:v>1028</c:v>
                </c:pt>
                <c:pt idx="34">
                  <c:v>755</c:v>
                </c:pt>
                <c:pt idx="35">
                  <c:v>2373</c:v>
                </c:pt>
                <c:pt idx="36">
                  <c:v>11668</c:v>
                </c:pt>
                <c:pt idx="37">
                  <c:v>20340</c:v>
                </c:pt>
                <c:pt idx="38">
                  <c:v>2822</c:v>
                </c:pt>
                <c:pt idx="39">
                  <c:v>5158</c:v>
                </c:pt>
                <c:pt idx="40">
                  <c:v>415</c:v>
                </c:pt>
                <c:pt idx="41">
                  <c:v>1112</c:v>
                </c:pt>
                <c:pt idx="42">
                  <c:v>3043</c:v>
                </c:pt>
                <c:pt idx="43">
                  <c:v>6491</c:v>
                </c:pt>
                <c:pt idx="44">
                  <c:v>12612</c:v>
                </c:pt>
                <c:pt idx="45">
                  <c:v>4714</c:v>
                </c:pt>
                <c:pt idx="46">
                  <c:v>10582</c:v>
                </c:pt>
                <c:pt idx="47">
                  <c:v>422</c:v>
                </c:pt>
                <c:pt idx="48">
                  <c:v>850</c:v>
                </c:pt>
                <c:pt idx="49">
                  <c:v>4889</c:v>
                </c:pt>
                <c:pt idx="50">
                  <c:v>8052</c:v>
                </c:pt>
                <c:pt idx="51">
                  <c:v>13359</c:v>
                </c:pt>
                <c:pt idx="52">
                  <c:v>27440</c:v>
                </c:pt>
                <c:pt idx="53">
                  <c:v>5061</c:v>
                </c:pt>
                <c:pt idx="54">
                  <c:v>8675</c:v>
                </c:pt>
                <c:pt idx="55">
                  <c:v>994</c:v>
                </c:pt>
                <c:pt idx="56">
                  <c:v>1485</c:v>
                </c:pt>
                <c:pt idx="57">
                  <c:v>3880</c:v>
                </c:pt>
                <c:pt idx="58">
                  <c:v>9553</c:v>
                </c:pt>
                <c:pt idx="59">
                  <c:v>15610</c:v>
                </c:pt>
                <c:pt idx="60">
                  <c:v>33768</c:v>
                </c:pt>
                <c:pt idx="61">
                  <c:v>60</c:v>
                </c:pt>
                <c:pt idx="62">
                  <c:v>129</c:v>
                </c:pt>
                <c:pt idx="63">
                  <c:v>163</c:v>
                </c:pt>
                <c:pt idx="64">
                  <c:v>423</c:v>
                </c:pt>
                <c:pt idx="65">
                  <c:v>533</c:v>
                </c:pt>
                <c:pt idx="66" formatCode="General">
                  <c:v>1606.5</c:v>
                </c:pt>
                <c:pt idx="67">
                  <c:v>169</c:v>
                </c:pt>
                <c:pt idx="68">
                  <c:v>456</c:v>
                </c:pt>
                <c:pt idx="69">
                  <c:v>144</c:v>
                </c:pt>
                <c:pt idx="70">
                  <c:v>411</c:v>
                </c:pt>
                <c:pt idx="71">
                  <c:v>223</c:v>
                </c:pt>
                <c:pt idx="72">
                  <c:v>280</c:v>
                </c:pt>
                <c:pt idx="73">
                  <c:v>683</c:v>
                </c:pt>
                <c:pt idx="74">
                  <c:v>283</c:v>
                </c:pt>
                <c:pt idx="75">
                  <c:v>923</c:v>
                </c:pt>
                <c:pt idx="76">
                  <c:v>312</c:v>
                </c:pt>
                <c:pt idx="77">
                  <c:v>734</c:v>
                </c:pt>
                <c:pt idx="78">
                  <c:v>677</c:v>
                </c:pt>
                <c:pt idx="79">
                  <c:v>728</c:v>
                </c:pt>
                <c:pt idx="80">
                  <c:v>395</c:v>
                </c:pt>
                <c:pt idx="81">
                  <c:v>11</c:v>
                </c:pt>
                <c:pt idx="82">
                  <c:v>753</c:v>
                </c:pt>
                <c:pt idx="83">
                  <c:v>4116</c:v>
                </c:pt>
                <c:pt idx="84">
                  <c:v>17</c:v>
                </c:pt>
                <c:pt idx="85">
                  <c:v>8112</c:v>
                </c:pt>
                <c:pt idx="86">
                  <c:v>2668</c:v>
                </c:pt>
                <c:pt idx="87">
                  <c:v>4622</c:v>
                </c:pt>
                <c:pt idx="88">
                  <c:v>312</c:v>
                </c:pt>
                <c:pt idx="89">
                  <c:v>701</c:v>
                </c:pt>
                <c:pt idx="90">
                  <c:v>2664</c:v>
                </c:pt>
                <c:pt idx="91">
                  <c:v>5433</c:v>
                </c:pt>
                <c:pt idx="92">
                  <c:v>1614</c:v>
                </c:pt>
                <c:pt idx="93">
                  <c:v>3468</c:v>
                </c:pt>
                <c:pt idx="94">
                  <c:v>2357</c:v>
                </c:pt>
                <c:pt idx="95">
                  <c:v>5291</c:v>
                </c:pt>
                <c:pt idx="96">
                  <c:v>211</c:v>
                </c:pt>
                <c:pt idx="97">
                  <c:v>425</c:v>
                </c:pt>
                <c:pt idx="98">
                  <c:v>2445</c:v>
                </c:pt>
                <c:pt idx="99">
                  <c:v>4026</c:v>
                </c:pt>
                <c:pt idx="100">
                  <c:v>6680</c:v>
                </c:pt>
                <c:pt idx="101">
                  <c:v>13720</c:v>
                </c:pt>
                <c:pt idx="102">
                  <c:v>2531</c:v>
                </c:pt>
                <c:pt idx="103">
                  <c:v>4338</c:v>
                </c:pt>
                <c:pt idx="104">
                  <c:v>497</c:v>
                </c:pt>
                <c:pt idx="105">
                  <c:v>743</c:v>
                </c:pt>
                <c:pt idx="106">
                  <c:v>1940</c:v>
                </c:pt>
                <c:pt idx="107">
                  <c:v>4777</c:v>
                </c:pt>
                <c:pt idx="108">
                  <c:v>7805</c:v>
                </c:pt>
                <c:pt idx="109">
                  <c:v>16884</c:v>
                </c:pt>
                <c:pt idx="110">
                  <c:v>112</c:v>
                </c:pt>
                <c:pt idx="111">
                  <c:v>140</c:v>
                </c:pt>
                <c:pt idx="112">
                  <c:v>342</c:v>
                </c:pt>
                <c:pt idx="113">
                  <c:v>142</c:v>
                </c:pt>
                <c:pt idx="114">
                  <c:v>462</c:v>
                </c:pt>
                <c:pt idx="115">
                  <c:v>156</c:v>
                </c:pt>
                <c:pt idx="116">
                  <c:v>367</c:v>
                </c:pt>
                <c:pt idx="117">
                  <c:v>339</c:v>
                </c:pt>
                <c:pt idx="118">
                  <c:v>364</c:v>
                </c:pt>
                <c:pt idx="119">
                  <c:v>4871</c:v>
                </c:pt>
                <c:pt idx="120">
                  <c:v>15</c:v>
                </c:pt>
                <c:pt idx="121">
                  <c:v>2377</c:v>
                </c:pt>
                <c:pt idx="122">
                  <c:v>5335</c:v>
                </c:pt>
                <c:pt idx="123">
                  <c:v>3228</c:v>
                </c:pt>
                <c:pt idx="124">
                  <c:v>755</c:v>
                </c:pt>
                <c:pt idx="125">
                  <c:v>11668</c:v>
                </c:pt>
                <c:pt idx="126">
                  <c:v>1112</c:v>
                </c:pt>
                <c:pt idx="127">
                  <c:v>6491</c:v>
                </c:pt>
                <c:pt idx="128">
                  <c:v>4889</c:v>
                </c:pt>
                <c:pt idx="129">
                  <c:v>13359</c:v>
                </c:pt>
                <c:pt idx="130">
                  <c:v>3880</c:v>
                </c:pt>
                <c:pt idx="131">
                  <c:v>15610</c:v>
                </c:pt>
                <c:pt idx="132">
                  <c:v>423</c:v>
                </c:pt>
                <c:pt idx="133">
                  <c:v>169</c:v>
                </c:pt>
                <c:pt idx="134">
                  <c:v>144</c:v>
                </c:pt>
                <c:pt idx="135">
                  <c:v>280</c:v>
                </c:pt>
                <c:pt idx="136">
                  <c:v>283</c:v>
                </c:pt>
                <c:pt idx="137">
                  <c:v>312</c:v>
                </c:pt>
                <c:pt idx="138">
                  <c:v>677</c:v>
                </c:pt>
                <c:pt idx="139">
                  <c:v>2668</c:v>
                </c:pt>
                <c:pt idx="140">
                  <c:v>1614</c:v>
                </c:pt>
                <c:pt idx="141">
                  <c:v>2445</c:v>
                </c:pt>
                <c:pt idx="142">
                  <c:v>6680</c:v>
                </c:pt>
                <c:pt idx="143">
                  <c:v>1940</c:v>
                </c:pt>
                <c:pt idx="144">
                  <c:v>7805</c:v>
                </c:pt>
                <c:pt idx="145">
                  <c:v>140</c:v>
                </c:pt>
                <c:pt idx="146">
                  <c:v>142</c:v>
                </c:pt>
                <c:pt idx="147">
                  <c:v>156</c:v>
                </c:pt>
                <c:pt idx="148">
                  <c:v>339</c:v>
                </c:pt>
              </c:numCache>
            </c:numRef>
          </c:yVal>
          <c:smooth val="0"/>
          <c:extLst>
            <c:ext xmlns:c16="http://schemas.microsoft.com/office/drawing/2014/chart" uri="{C3380CC4-5D6E-409C-BE32-E72D297353CC}">
              <c16:uniqueId val="{00000000-DE8F-4687-A4A5-903BB7ED192F}"/>
            </c:ext>
          </c:extLst>
        </c:ser>
        <c:dLbls>
          <c:showLegendKey val="0"/>
          <c:showVal val="0"/>
          <c:showCatName val="0"/>
          <c:showSerName val="0"/>
          <c:showPercent val="0"/>
          <c:showBubbleSize val="0"/>
        </c:dLbls>
        <c:axId val="277107992"/>
        <c:axId val="277107336"/>
      </c:scatterChart>
      <c:valAx>
        <c:axId val="277107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r>
                  <a:rPr lang="en-IN" baseline="0"/>
                  <a:t> Sold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7336"/>
        <c:crosses val="autoZero"/>
        <c:crossBetween val="midCat"/>
      </c:valAx>
      <c:valAx>
        <c:axId val="277107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tx2">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1"/>
          <c:order val="1"/>
          <c:tx>
            <c:strRef>
              <c:f>'Basic Descriptive Statstistic'!$U$1</c:f>
              <c:strCache>
                <c:ptCount val="1"/>
                <c:pt idx="0">
                  <c:v>Issues Reported</c:v>
                </c:pt>
              </c:strCache>
            </c:strRef>
          </c:tx>
          <c:spPr>
            <a:ln w="76200" cap="rnd">
              <a:solidFill>
                <a:schemeClr val="accent2"/>
              </a:solidFill>
              <a:round/>
            </a:ln>
            <a:effectLst/>
          </c:spPr>
          <c:marker>
            <c:symbol val="none"/>
          </c:marker>
          <c:val>
            <c:numRef>
              <c:f>'Basic Descriptive Statstistic'!$U$127:$U$150</c:f>
              <c:numCache>
                <c:formatCode>General</c:formatCode>
                <c:ptCount val="24"/>
                <c:pt idx="0">
                  <c:v>23</c:v>
                </c:pt>
                <c:pt idx="1">
                  <c:v>17</c:v>
                </c:pt>
                <c:pt idx="2">
                  <c:v>23</c:v>
                </c:pt>
                <c:pt idx="3">
                  <c:v>19</c:v>
                </c:pt>
                <c:pt idx="4">
                  <c:v>12</c:v>
                </c:pt>
                <c:pt idx="5">
                  <c:v>18</c:v>
                </c:pt>
                <c:pt idx="6">
                  <c:v>19</c:v>
                </c:pt>
                <c:pt idx="7">
                  <c:v>21</c:v>
                </c:pt>
                <c:pt idx="8">
                  <c:v>12</c:v>
                </c:pt>
                <c:pt idx="9">
                  <c:v>24</c:v>
                </c:pt>
                <c:pt idx="10">
                  <c:v>12</c:v>
                </c:pt>
                <c:pt idx="11">
                  <c:v>25</c:v>
                </c:pt>
                <c:pt idx="12">
                  <c:v>17</c:v>
                </c:pt>
                <c:pt idx="13">
                  <c:v>11</c:v>
                </c:pt>
                <c:pt idx="14">
                  <c:v>17</c:v>
                </c:pt>
                <c:pt idx="15">
                  <c:v>20</c:v>
                </c:pt>
                <c:pt idx="16">
                  <c:v>15</c:v>
                </c:pt>
                <c:pt idx="17">
                  <c:v>23</c:v>
                </c:pt>
                <c:pt idx="18">
                  <c:v>16</c:v>
                </c:pt>
                <c:pt idx="19">
                  <c:v>15</c:v>
                </c:pt>
                <c:pt idx="20">
                  <c:v>21</c:v>
                </c:pt>
                <c:pt idx="21">
                  <c:v>17</c:v>
                </c:pt>
                <c:pt idx="22">
                  <c:v>16</c:v>
                </c:pt>
                <c:pt idx="23">
                  <c:v>15</c:v>
                </c:pt>
              </c:numCache>
            </c:numRef>
          </c:val>
          <c:smooth val="0"/>
          <c:extLst>
            <c:ext xmlns:c16="http://schemas.microsoft.com/office/drawing/2014/chart" uri="{C3380CC4-5D6E-409C-BE32-E72D297353CC}">
              <c16:uniqueId val="{00000000-BCE4-4F2A-8CCB-B2C1610D685E}"/>
            </c:ext>
          </c:extLst>
        </c:ser>
        <c:dLbls>
          <c:showLegendKey val="0"/>
          <c:showVal val="0"/>
          <c:showCatName val="0"/>
          <c:showSerName val="0"/>
          <c:showPercent val="0"/>
          <c:showBubbleSize val="0"/>
        </c:dLbls>
        <c:smooth val="0"/>
        <c:axId val="567905528"/>
        <c:axId val="567908152"/>
        <c:extLst>
          <c:ext xmlns:c15="http://schemas.microsoft.com/office/drawing/2012/chart" uri="{02D57815-91ED-43cb-92C2-25804820EDAC}">
            <c15:filteredLineSeries>
              <c15:ser>
                <c:idx val="0"/>
                <c:order val="0"/>
                <c:tx>
                  <c:strRef>
                    <c:extLst>
                      <c:ext uri="{02D57815-91ED-43cb-92C2-25804820EDAC}">
                        <c15:formulaRef>
                          <c15:sqref>'Basic Descriptive Statstistic'!$P$1</c15:sqref>
                        </c15:formulaRef>
                      </c:ext>
                    </c:extLst>
                    <c:strCache>
                      <c:ptCount val="1"/>
                      <c:pt idx="0">
                        <c:v>Quantity Sold</c:v>
                      </c:pt>
                    </c:strCache>
                  </c:strRef>
                </c:tx>
                <c:spPr>
                  <a:ln w="28575" cap="rnd">
                    <a:solidFill>
                      <a:schemeClr val="accent1"/>
                    </a:solidFill>
                    <a:round/>
                  </a:ln>
                  <a:effectLst/>
                </c:spPr>
                <c:marker>
                  <c:symbol val="none"/>
                </c:marker>
                <c:cat>
                  <c:numRef>
                    <c:extLst>
                      <c:ext uri="{02D57815-91ED-43cb-92C2-25804820EDAC}">
                        <c15:formulaRef>
                          <c15:sqref>'Basic Descriptive Statstistic'!$L$2:$L$150</c15:sqref>
                        </c15:formulaRef>
                      </c:ext>
                    </c:extLst>
                    <c:numCache>
                      <c:formatCode>d\-mmm\-yy</c:formatCode>
                      <c:ptCount val="149"/>
                      <c:pt idx="0">
                        <c:v>39995</c:v>
                      </c:pt>
                      <c:pt idx="1">
                        <c:v>40725</c:v>
                      </c:pt>
                      <c:pt idx="2">
                        <c:v>40360</c:v>
                      </c:pt>
                      <c:pt idx="3">
                        <c:v>40087</c:v>
                      </c:pt>
                      <c:pt idx="4">
                        <c:v>40817</c:v>
                      </c:pt>
                      <c:pt idx="5">
                        <c:v>40452</c:v>
                      </c:pt>
                      <c:pt idx="6">
                        <c:v>40179</c:v>
                      </c:pt>
                      <c:pt idx="7">
                        <c:v>40544</c:v>
                      </c:pt>
                      <c:pt idx="8">
                        <c:v>40269</c:v>
                      </c:pt>
                      <c:pt idx="9">
                        <c:v>40634</c:v>
                      </c:pt>
                      <c:pt idx="10">
                        <c:v>39995</c:v>
                      </c:pt>
                      <c:pt idx="11">
                        <c:v>40360</c:v>
                      </c:pt>
                      <c:pt idx="12">
                        <c:v>40087</c:v>
                      </c:pt>
                      <c:pt idx="13">
                        <c:v>40452</c:v>
                      </c:pt>
                      <c:pt idx="14">
                        <c:v>40179</c:v>
                      </c:pt>
                      <c:pt idx="15">
                        <c:v>40544</c:v>
                      </c:pt>
                      <c:pt idx="16">
                        <c:v>39995</c:v>
                      </c:pt>
                      <c:pt idx="17">
                        <c:v>40725</c:v>
                      </c:pt>
                      <c:pt idx="18">
                        <c:v>40360</c:v>
                      </c:pt>
                      <c:pt idx="19">
                        <c:v>40087</c:v>
                      </c:pt>
                      <c:pt idx="20">
                        <c:v>40817</c:v>
                      </c:pt>
                      <c:pt idx="21">
                        <c:v>40452</c:v>
                      </c:pt>
                      <c:pt idx="22">
                        <c:v>40179</c:v>
                      </c:pt>
                      <c:pt idx="23">
                        <c:v>40544</c:v>
                      </c:pt>
                      <c:pt idx="24">
                        <c:v>39995</c:v>
                      </c:pt>
                      <c:pt idx="25">
                        <c:v>40360</c:v>
                      </c:pt>
                      <c:pt idx="26">
                        <c:v>40087</c:v>
                      </c:pt>
                      <c:pt idx="27">
                        <c:v>40452</c:v>
                      </c:pt>
                      <c:pt idx="28">
                        <c:v>40179</c:v>
                      </c:pt>
                      <c:pt idx="29">
                        <c:v>40544</c:v>
                      </c:pt>
                      <c:pt idx="30">
                        <c:v>39995</c:v>
                      </c:pt>
                      <c:pt idx="31">
                        <c:v>40725</c:v>
                      </c:pt>
                      <c:pt idx="32">
                        <c:v>40087</c:v>
                      </c:pt>
                      <c:pt idx="33">
                        <c:v>40817</c:v>
                      </c:pt>
                      <c:pt idx="34">
                        <c:v>40179</c:v>
                      </c:pt>
                      <c:pt idx="35">
                        <c:v>40544</c:v>
                      </c:pt>
                      <c:pt idx="36">
                        <c:v>40269</c:v>
                      </c:pt>
                      <c:pt idx="37">
                        <c:v>40634</c:v>
                      </c:pt>
                      <c:pt idx="38">
                        <c:v>39995</c:v>
                      </c:pt>
                      <c:pt idx="39">
                        <c:v>40725</c:v>
                      </c:pt>
                      <c:pt idx="40">
                        <c:v>40817</c:v>
                      </c:pt>
                      <c:pt idx="41">
                        <c:v>40179</c:v>
                      </c:pt>
                      <c:pt idx="42">
                        <c:v>40544</c:v>
                      </c:pt>
                      <c:pt idx="43">
                        <c:v>40269</c:v>
                      </c:pt>
                      <c:pt idx="44">
                        <c:v>40634</c:v>
                      </c:pt>
                      <c:pt idx="45">
                        <c:v>39995</c:v>
                      </c:pt>
                      <c:pt idx="46">
                        <c:v>40725</c:v>
                      </c:pt>
                      <c:pt idx="47">
                        <c:v>40087</c:v>
                      </c:pt>
                      <c:pt idx="48">
                        <c:v>40817</c:v>
                      </c:pt>
                      <c:pt idx="49">
                        <c:v>40179</c:v>
                      </c:pt>
                      <c:pt idx="50">
                        <c:v>40544</c:v>
                      </c:pt>
                      <c:pt idx="51">
                        <c:v>40269</c:v>
                      </c:pt>
                      <c:pt idx="52">
                        <c:v>40634</c:v>
                      </c:pt>
                      <c:pt idx="53">
                        <c:v>39995</c:v>
                      </c:pt>
                      <c:pt idx="54">
                        <c:v>40725</c:v>
                      </c:pt>
                      <c:pt idx="55">
                        <c:v>40087</c:v>
                      </c:pt>
                      <c:pt idx="56">
                        <c:v>40817</c:v>
                      </c:pt>
                      <c:pt idx="57">
                        <c:v>40179</c:v>
                      </c:pt>
                      <c:pt idx="58">
                        <c:v>40544</c:v>
                      </c:pt>
                      <c:pt idx="59">
                        <c:v>40269</c:v>
                      </c:pt>
                      <c:pt idx="60">
                        <c:v>40634</c:v>
                      </c:pt>
                      <c:pt idx="61">
                        <c:v>39995</c:v>
                      </c:pt>
                      <c:pt idx="62">
                        <c:v>40725</c:v>
                      </c:pt>
                      <c:pt idx="63">
                        <c:v>40544</c:v>
                      </c:pt>
                      <c:pt idx="64">
                        <c:v>40269</c:v>
                      </c:pt>
                      <c:pt idx="65">
                        <c:v>40634</c:v>
                      </c:pt>
                      <c:pt idx="66">
                        <c:v>40725</c:v>
                      </c:pt>
                      <c:pt idx="67">
                        <c:v>40179</c:v>
                      </c:pt>
                      <c:pt idx="68">
                        <c:v>40544</c:v>
                      </c:pt>
                      <c:pt idx="69">
                        <c:v>40269</c:v>
                      </c:pt>
                      <c:pt idx="70">
                        <c:v>40634</c:v>
                      </c:pt>
                      <c:pt idx="71">
                        <c:v>40725</c:v>
                      </c:pt>
                      <c:pt idx="72">
                        <c:v>40179</c:v>
                      </c:pt>
                      <c:pt idx="73">
                        <c:v>40544</c:v>
                      </c:pt>
                      <c:pt idx="74">
                        <c:v>40269</c:v>
                      </c:pt>
                      <c:pt idx="75">
                        <c:v>40634</c:v>
                      </c:pt>
                      <c:pt idx="76">
                        <c:v>40179</c:v>
                      </c:pt>
                      <c:pt idx="77">
                        <c:v>40544</c:v>
                      </c:pt>
                      <c:pt idx="78">
                        <c:v>40269</c:v>
                      </c:pt>
                      <c:pt idx="79">
                        <c:v>40634</c:v>
                      </c:pt>
                      <c:pt idx="80">
                        <c:v>39995</c:v>
                      </c:pt>
                      <c:pt idx="81">
                        <c:v>40725</c:v>
                      </c:pt>
                      <c:pt idx="82">
                        <c:v>40360</c:v>
                      </c:pt>
                      <c:pt idx="83">
                        <c:v>40087</c:v>
                      </c:pt>
                      <c:pt idx="84">
                        <c:v>40817</c:v>
                      </c:pt>
                      <c:pt idx="85">
                        <c:v>40452</c:v>
                      </c:pt>
                      <c:pt idx="86">
                        <c:v>40179</c:v>
                      </c:pt>
                      <c:pt idx="87">
                        <c:v>40544</c:v>
                      </c:pt>
                      <c:pt idx="88">
                        <c:v>39995</c:v>
                      </c:pt>
                      <c:pt idx="89">
                        <c:v>40360</c:v>
                      </c:pt>
                      <c:pt idx="90">
                        <c:v>40087</c:v>
                      </c:pt>
                      <c:pt idx="91">
                        <c:v>40452</c:v>
                      </c:pt>
                      <c:pt idx="92">
                        <c:v>40179</c:v>
                      </c:pt>
                      <c:pt idx="93">
                        <c:v>40544</c:v>
                      </c:pt>
                      <c:pt idx="94">
                        <c:v>39995</c:v>
                      </c:pt>
                      <c:pt idx="95">
                        <c:v>40725</c:v>
                      </c:pt>
                      <c:pt idx="96">
                        <c:v>40087</c:v>
                      </c:pt>
                      <c:pt idx="97">
                        <c:v>40817</c:v>
                      </c:pt>
                      <c:pt idx="98">
                        <c:v>40179</c:v>
                      </c:pt>
                      <c:pt idx="99">
                        <c:v>40544</c:v>
                      </c:pt>
                      <c:pt idx="100">
                        <c:v>40269</c:v>
                      </c:pt>
                      <c:pt idx="101">
                        <c:v>40634</c:v>
                      </c:pt>
                      <c:pt idx="102">
                        <c:v>39995</c:v>
                      </c:pt>
                      <c:pt idx="103">
                        <c:v>40725</c:v>
                      </c:pt>
                      <c:pt idx="104">
                        <c:v>40087</c:v>
                      </c:pt>
                      <c:pt idx="105">
                        <c:v>40817</c:v>
                      </c:pt>
                      <c:pt idx="106">
                        <c:v>40179</c:v>
                      </c:pt>
                      <c:pt idx="107">
                        <c:v>40544</c:v>
                      </c:pt>
                      <c:pt idx="108">
                        <c:v>40269</c:v>
                      </c:pt>
                      <c:pt idx="109">
                        <c:v>40634</c:v>
                      </c:pt>
                      <c:pt idx="110">
                        <c:v>40725</c:v>
                      </c:pt>
                      <c:pt idx="111">
                        <c:v>40179</c:v>
                      </c:pt>
                      <c:pt idx="112">
                        <c:v>40544</c:v>
                      </c:pt>
                      <c:pt idx="113">
                        <c:v>40269</c:v>
                      </c:pt>
                      <c:pt idx="114">
                        <c:v>40634</c:v>
                      </c:pt>
                      <c:pt idx="115">
                        <c:v>40179</c:v>
                      </c:pt>
                      <c:pt idx="116">
                        <c:v>40544</c:v>
                      </c:pt>
                      <c:pt idx="117">
                        <c:v>40269</c:v>
                      </c:pt>
                      <c:pt idx="118">
                        <c:v>40634</c:v>
                      </c:pt>
                      <c:pt idx="119">
                        <c:v>39814</c:v>
                      </c:pt>
                      <c:pt idx="120">
                        <c:v>39904</c:v>
                      </c:pt>
                      <c:pt idx="121">
                        <c:v>39814</c:v>
                      </c:pt>
                      <c:pt idx="122">
                        <c:v>39814</c:v>
                      </c:pt>
                      <c:pt idx="123">
                        <c:v>39814</c:v>
                      </c:pt>
                      <c:pt idx="124">
                        <c:v>39814</c:v>
                      </c:pt>
                      <c:pt idx="125">
                        <c:v>39904</c:v>
                      </c:pt>
                      <c:pt idx="126">
                        <c:v>39814</c:v>
                      </c:pt>
                      <c:pt idx="127">
                        <c:v>39904</c:v>
                      </c:pt>
                      <c:pt idx="128">
                        <c:v>39814</c:v>
                      </c:pt>
                      <c:pt idx="129">
                        <c:v>39904</c:v>
                      </c:pt>
                      <c:pt idx="130">
                        <c:v>39814</c:v>
                      </c:pt>
                      <c:pt idx="131">
                        <c:v>39904</c:v>
                      </c:pt>
                      <c:pt idx="132">
                        <c:v>39904</c:v>
                      </c:pt>
                      <c:pt idx="133">
                        <c:v>39814</c:v>
                      </c:pt>
                      <c:pt idx="134">
                        <c:v>39904</c:v>
                      </c:pt>
                      <c:pt idx="135">
                        <c:v>39814</c:v>
                      </c:pt>
                      <c:pt idx="136">
                        <c:v>39904</c:v>
                      </c:pt>
                      <c:pt idx="137">
                        <c:v>39814</c:v>
                      </c:pt>
                      <c:pt idx="138">
                        <c:v>39904</c:v>
                      </c:pt>
                      <c:pt idx="139">
                        <c:v>39814</c:v>
                      </c:pt>
                      <c:pt idx="140">
                        <c:v>39814</c:v>
                      </c:pt>
                      <c:pt idx="141">
                        <c:v>39814</c:v>
                      </c:pt>
                      <c:pt idx="142">
                        <c:v>39904</c:v>
                      </c:pt>
                      <c:pt idx="143">
                        <c:v>39814</c:v>
                      </c:pt>
                      <c:pt idx="144">
                        <c:v>39904</c:v>
                      </c:pt>
                      <c:pt idx="145">
                        <c:v>39814</c:v>
                      </c:pt>
                      <c:pt idx="146">
                        <c:v>39904</c:v>
                      </c:pt>
                      <c:pt idx="147">
                        <c:v>39814</c:v>
                      </c:pt>
                      <c:pt idx="148">
                        <c:v>39904</c:v>
                      </c:pt>
                    </c:numCache>
                  </c:numRef>
                </c:cat>
                <c:val>
                  <c:numRef>
                    <c:extLst>
                      <c:ext uri="{02D57815-91ED-43cb-92C2-25804820EDAC}">
                        <c15:formulaRef>
                          <c15:sqref>'Basic Descriptive Statstistic'!$P$2:$P$150</c15:sqref>
                        </c15:formulaRef>
                      </c:ext>
                    </c:extLst>
                    <c:numCache>
                      <c:formatCode>_ [$₹-4009]\ * #,##0.00_ ;_ [$₹-4009]\ * \-#,##0.00_ ;_ [$₹-4009]\ * "-"??_ ;_ @_ </c:formatCode>
                      <c:ptCount val="149"/>
                      <c:pt idx="0">
                        <c:v>550</c:v>
                      </c:pt>
                      <c:pt idx="1">
                        <c:v>400</c:v>
                      </c:pt>
                      <c:pt idx="2">
                        <c:v>1400</c:v>
                      </c:pt>
                      <c:pt idx="3">
                        <c:v>4300</c:v>
                      </c:pt>
                      <c:pt idx="4">
                        <c:v>450</c:v>
                      </c:pt>
                      <c:pt idx="5">
                        <c:v>8950</c:v>
                      </c:pt>
                      <c:pt idx="6">
                        <c:v>5700</c:v>
                      </c:pt>
                      <c:pt idx="7">
                        <c:v>12550</c:v>
                      </c:pt>
                      <c:pt idx="8">
                        <c:v>100</c:v>
                      </c:pt>
                      <c:pt idx="9">
                        <c:v>100</c:v>
                      </c:pt>
                      <c:pt idx="10">
                        <c:v>200</c:v>
                      </c:pt>
                      <c:pt idx="11">
                        <c:v>850</c:v>
                      </c:pt>
                      <c:pt idx="12">
                        <c:v>2900</c:v>
                      </c:pt>
                      <c:pt idx="13">
                        <c:v>6250</c:v>
                      </c:pt>
                      <c:pt idx="14">
                        <c:v>3150</c:v>
                      </c:pt>
                      <c:pt idx="15">
                        <c:v>5300</c:v>
                      </c:pt>
                      <c:pt idx="16">
                        <c:v>700</c:v>
                      </c:pt>
                      <c:pt idx="17">
                        <c:v>100</c:v>
                      </c:pt>
                      <c:pt idx="18">
                        <c:v>1350</c:v>
                      </c:pt>
                      <c:pt idx="19">
                        <c:v>6600</c:v>
                      </c:pt>
                      <c:pt idx="20">
                        <c:v>450</c:v>
                      </c:pt>
                      <c:pt idx="21">
                        <c:v>13650</c:v>
                      </c:pt>
                      <c:pt idx="22">
                        <c:v>7000</c:v>
                      </c:pt>
                      <c:pt idx="23">
                        <c:v>13350</c:v>
                      </c:pt>
                      <c:pt idx="24">
                        <c:v>600</c:v>
                      </c:pt>
                      <c:pt idx="25">
                        <c:v>1200</c:v>
                      </c:pt>
                      <c:pt idx="26">
                        <c:v>3750</c:v>
                      </c:pt>
                      <c:pt idx="27">
                        <c:v>8250</c:v>
                      </c:pt>
                      <c:pt idx="28">
                        <c:v>5500</c:v>
                      </c:pt>
                      <c:pt idx="29">
                        <c:v>12400</c:v>
                      </c:pt>
                      <c:pt idx="30">
                        <c:v>4950</c:v>
                      </c:pt>
                      <c:pt idx="31">
                        <c:v>6900</c:v>
                      </c:pt>
                      <c:pt idx="32">
                        <c:v>250</c:v>
                      </c:pt>
                      <c:pt idx="33">
                        <c:v>700</c:v>
                      </c:pt>
                      <c:pt idx="34">
                        <c:v>550</c:v>
                      </c:pt>
                      <c:pt idx="35">
                        <c:v>1900</c:v>
                      </c:pt>
                      <c:pt idx="36">
                        <c:v>9400</c:v>
                      </c:pt>
                      <c:pt idx="37">
                        <c:v>18250</c:v>
                      </c:pt>
                      <c:pt idx="38">
                        <c:v>2700</c:v>
                      </c:pt>
                      <c:pt idx="39">
                        <c:v>4600</c:v>
                      </c:pt>
                      <c:pt idx="40">
                        <c:v>250</c:v>
                      </c:pt>
                      <c:pt idx="41">
                        <c:v>850</c:v>
                      </c:pt>
                      <c:pt idx="42">
                        <c:v>2700</c:v>
                      </c:pt>
                      <c:pt idx="43">
                        <c:v>5500</c:v>
                      </c:pt>
                      <c:pt idx="44">
                        <c:v>11500</c:v>
                      </c:pt>
                      <c:pt idx="45">
                        <c:v>4150</c:v>
                      </c:pt>
                      <c:pt idx="46">
                        <c:v>8300</c:v>
                      </c:pt>
                      <c:pt idx="47">
                        <c:v>300</c:v>
                      </c:pt>
                      <c:pt idx="48">
                        <c:v>600</c:v>
                      </c:pt>
                      <c:pt idx="49">
                        <c:v>3600</c:v>
                      </c:pt>
                      <c:pt idx="50">
                        <c:v>6550</c:v>
                      </c:pt>
                      <c:pt idx="51">
                        <c:v>10750</c:v>
                      </c:pt>
                      <c:pt idx="52">
                        <c:v>23650</c:v>
                      </c:pt>
                      <c:pt idx="53">
                        <c:v>4750</c:v>
                      </c:pt>
                      <c:pt idx="54">
                        <c:v>7350</c:v>
                      </c:pt>
                      <c:pt idx="55">
                        <c:v>500</c:v>
                      </c:pt>
                      <c:pt idx="56">
                        <c:v>900</c:v>
                      </c:pt>
                      <c:pt idx="57">
                        <c:v>3100</c:v>
                      </c:pt>
                      <c:pt idx="58">
                        <c:v>7650</c:v>
                      </c:pt>
                      <c:pt idx="59">
                        <c:v>11650</c:v>
                      </c:pt>
                      <c:pt idx="60">
                        <c:v>29500</c:v>
                      </c:pt>
                      <c:pt idx="61">
                        <c:v>150</c:v>
                      </c:pt>
                      <c:pt idx="62">
                        <c:v>250</c:v>
                      </c:pt>
                      <c:pt idx="63">
                        <c:v>100</c:v>
                      </c:pt>
                      <c:pt idx="64">
                        <c:v>200</c:v>
                      </c:pt>
                      <c:pt idx="65">
                        <c:v>250</c:v>
                      </c:pt>
                      <c:pt idx="66">
                        <c:v>100</c:v>
                      </c:pt>
                      <c:pt idx="67">
                        <c:v>100</c:v>
                      </c:pt>
                      <c:pt idx="68">
                        <c:v>200</c:v>
                      </c:pt>
                      <c:pt idx="69">
                        <c:v>250</c:v>
                      </c:pt>
                      <c:pt idx="70">
                        <c:v>400</c:v>
                      </c:pt>
                      <c:pt idx="71">
                        <c:v>300</c:v>
                      </c:pt>
                      <c:pt idx="72">
                        <c:v>150</c:v>
                      </c:pt>
                      <c:pt idx="73">
                        <c:v>300</c:v>
                      </c:pt>
                      <c:pt idx="74">
                        <c:v>150</c:v>
                      </c:pt>
                      <c:pt idx="75">
                        <c:v>500</c:v>
                      </c:pt>
                      <c:pt idx="76">
                        <c:v>150</c:v>
                      </c:pt>
                      <c:pt idx="77">
                        <c:v>300</c:v>
                      </c:pt>
                      <c:pt idx="78">
                        <c:v>300</c:v>
                      </c:pt>
                      <c:pt idx="79">
                        <c:v>400</c:v>
                      </c:pt>
                      <c:pt idx="80">
                        <c:v>350</c:v>
                      </c:pt>
                      <c:pt idx="81">
                        <c:v>50</c:v>
                      </c:pt>
                      <c:pt idx="82">
                        <c:v>700</c:v>
                      </c:pt>
                      <c:pt idx="83">
                        <c:v>3300</c:v>
                      </c:pt>
                      <c:pt idx="84">
                        <c:v>250</c:v>
                      </c:pt>
                      <c:pt idx="85">
                        <c:v>6850</c:v>
                      </c:pt>
                      <c:pt idx="86">
                        <c:v>3500</c:v>
                      </c:pt>
                      <c:pt idx="87">
                        <c:v>6700</c:v>
                      </c:pt>
                      <c:pt idx="88">
                        <c:v>300</c:v>
                      </c:pt>
                      <c:pt idx="89">
                        <c:v>600</c:v>
                      </c:pt>
                      <c:pt idx="90">
                        <c:v>1900</c:v>
                      </c:pt>
                      <c:pt idx="91">
                        <c:v>4150</c:v>
                      </c:pt>
                      <c:pt idx="92">
                        <c:v>2750</c:v>
                      </c:pt>
                      <c:pt idx="93">
                        <c:v>6200</c:v>
                      </c:pt>
                      <c:pt idx="94">
                        <c:v>2100</c:v>
                      </c:pt>
                      <c:pt idx="95">
                        <c:v>4150</c:v>
                      </c:pt>
                      <c:pt idx="96">
                        <c:v>150</c:v>
                      </c:pt>
                      <c:pt idx="97">
                        <c:v>300</c:v>
                      </c:pt>
                      <c:pt idx="98">
                        <c:v>1800</c:v>
                      </c:pt>
                      <c:pt idx="99">
                        <c:v>3300</c:v>
                      </c:pt>
                      <c:pt idx="100">
                        <c:v>5400</c:v>
                      </c:pt>
                      <c:pt idx="101">
                        <c:v>11850</c:v>
                      </c:pt>
                      <c:pt idx="102">
                        <c:v>2400</c:v>
                      </c:pt>
                      <c:pt idx="103">
                        <c:v>3700</c:v>
                      </c:pt>
                      <c:pt idx="104">
                        <c:v>250</c:v>
                      </c:pt>
                      <c:pt idx="105">
                        <c:v>450</c:v>
                      </c:pt>
                      <c:pt idx="106">
                        <c:v>1550</c:v>
                      </c:pt>
                      <c:pt idx="107">
                        <c:v>3850</c:v>
                      </c:pt>
                      <c:pt idx="108">
                        <c:v>5850</c:v>
                      </c:pt>
                      <c:pt idx="109">
                        <c:v>14750</c:v>
                      </c:pt>
                      <c:pt idx="110">
                        <c:v>150</c:v>
                      </c:pt>
                      <c:pt idx="111">
                        <c:v>100</c:v>
                      </c:pt>
                      <c:pt idx="112">
                        <c:v>150</c:v>
                      </c:pt>
                      <c:pt idx="113">
                        <c:v>100</c:v>
                      </c:pt>
                      <c:pt idx="114">
                        <c:v>250</c:v>
                      </c:pt>
                      <c:pt idx="115">
                        <c:v>100</c:v>
                      </c:pt>
                      <c:pt idx="116">
                        <c:v>150</c:v>
                      </c:pt>
                      <c:pt idx="117">
                        <c:v>150</c:v>
                      </c:pt>
                      <c:pt idx="118">
                        <c:v>200</c:v>
                      </c:pt>
                      <c:pt idx="119">
                        <c:v>5700</c:v>
                      </c:pt>
                      <c:pt idx="120">
                        <c:v>100</c:v>
                      </c:pt>
                      <c:pt idx="121">
                        <c:v>3150</c:v>
                      </c:pt>
                      <c:pt idx="122">
                        <c:v>7000</c:v>
                      </c:pt>
                      <c:pt idx="123">
                        <c:v>5500</c:v>
                      </c:pt>
                      <c:pt idx="124">
                        <c:v>550</c:v>
                      </c:pt>
                      <c:pt idx="125">
                        <c:v>9400</c:v>
                      </c:pt>
                      <c:pt idx="126">
                        <c:v>850</c:v>
                      </c:pt>
                      <c:pt idx="127">
                        <c:v>5500</c:v>
                      </c:pt>
                      <c:pt idx="128">
                        <c:v>3600</c:v>
                      </c:pt>
                      <c:pt idx="129">
                        <c:v>10750</c:v>
                      </c:pt>
                      <c:pt idx="130">
                        <c:v>3100</c:v>
                      </c:pt>
                      <c:pt idx="131">
                        <c:v>11650</c:v>
                      </c:pt>
                      <c:pt idx="132">
                        <c:v>200</c:v>
                      </c:pt>
                      <c:pt idx="133">
                        <c:v>100</c:v>
                      </c:pt>
                      <c:pt idx="134">
                        <c:v>250</c:v>
                      </c:pt>
                      <c:pt idx="135">
                        <c:v>150</c:v>
                      </c:pt>
                      <c:pt idx="136">
                        <c:v>150</c:v>
                      </c:pt>
                      <c:pt idx="137">
                        <c:v>150</c:v>
                      </c:pt>
                      <c:pt idx="138">
                        <c:v>300</c:v>
                      </c:pt>
                      <c:pt idx="139">
                        <c:v>3500</c:v>
                      </c:pt>
                      <c:pt idx="140">
                        <c:v>2750</c:v>
                      </c:pt>
                      <c:pt idx="141">
                        <c:v>1800</c:v>
                      </c:pt>
                      <c:pt idx="142">
                        <c:v>5400</c:v>
                      </c:pt>
                      <c:pt idx="143">
                        <c:v>1550</c:v>
                      </c:pt>
                      <c:pt idx="144">
                        <c:v>5850</c:v>
                      </c:pt>
                      <c:pt idx="145">
                        <c:v>100</c:v>
                      </c:pt>
                      <c:pt idx="146">
                        <c:v>100</c:v>
                      </c:pt>
                      <c:pt idx="147">
                        <c:v>100</c:v>
                      </c:pt>
                      <c:pt idx="148">
                        <c:v>150</c:v>
                      </c:pt>
                    </c:numCache>
                  </c:numRef>
                </c:val>
                <c:smooth val="0"/>
                <c:extLst>
                  <c:ext xmlns:c16="http://schemas.microsoft.com/office/drawing/2014/chart" uri="{C3380CC4-5D6E-409C-BE32-E72D297353CC}">
                    <c16:uniqueId val="{00000001-BCE4-4F2A-8CCB-B2C1610D685E}"/>
                  </c:ext>
                </c:extLst>
              </c15:ser>
            </c15:filteredLineSeries>
          </c:ext>
        </c:extLst>
      </c:lineChart>
      <c:catAx>
        <c:axId val="56790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7908152"/>
        <c:crosses val="autoZero"/>
        <c:auto val="1"/>
        <c:lblAlgn val="ctr"/>
        <c:lblOffset val="100"/>
        <c:noMultiLvlLbl val="0"/>
      </c:catAx>
      <c:valAx>
        <c:axId val="567908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Issue Reported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790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Category</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C-4348-BE57-5A16C79C5A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7C-4348-BE57-5A16C79C5A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7C-4348-BE57-5A16C79C5AFA}"/>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Descriptive Statstistic'!$D$6:$F$6</c:f>
              <c:strCache>
                <c:ptCount val="3"/>
                <c:pt idx="0">
                  <c:v>Night Wear</c:v>
                </c:pt>
                <c:pt idx="1">
                  <c:v>Day Wear</c:v>
                </c:pt>
                <c:pt idx="2">
                  <c:v>Evening wear</c:v>
                </c:pt>
              </c:strCache>
            </c:strRef>
          </c:cat>
          <c:val>
            <c:numRef>
              <c:f>'Basic Descriptive Statstistic'!$D$7:$F$7</c:f>
              <c:numCache>
                <c:formatCode>General</c:formatCode>
                <c:ptCount val="3"/>
                <c:pt idx="0">
                  <c:v>28</c:v>
                </c:pt>
                <c:pt idx="1">
                  <c:v>19</c:v>
                </c:pt>
                <c:pt idx="2">
                  <c:v>24</c:v>
                </c:pt>
              </c:numCache>
            </c:numRef>
          </c:val>
          <c:extLst>
            <c:ext xmlns:c16="http://schemas.microsoft.com/office/drawing/2014/chart" uri="{C3380CC4-5D6E-409C-BE32-E72D297353CC}">
              <c16:uniqueId val="{00000006-9F7C-4348-BE57-5A16C79C5A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&amp; Sales Revenue</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'Basic Descriptive Statstistic'!$D$3:$F$3</c:f>
              <c:strCache>
                <c:ptCount val="3"/>
                <c:pt idx="0">
                  <c:v>Japan</c:v>
                </c:pt>
                <c:pt idx="1">
                  <c:v>Australia</c:v>
                </c:pt>
                <c:pt idx="2">
                  <c:v>Brasil</c:v>
                </c:pt>
              </c:strCache>
            </c:strRef>
          </c:cat>
          <c:val>
            <c:numRef>
              <c:f>'Basic Descriptive Statstistic'!$D$4:$F$4</c:f>
              <c:numCache>
                <c:formatCode>_ [$₹-4009]\ * #,##0.00_ ;_ [$₹-4009]\ * \-#,##0.00_ ;_ [$₹-4009]\ * "-"??_ ;_ @_ </c:formatCode>
                <c:ptCount val="3"/>
                <c:pt idx="0">
                  <c:v>559007</c:v>
                </c:pt>
                <c:pt idx="1">
                  <c:v>476525</c:v>
                </c:pt>
                <c:pt idx="2">
                  <c:v>322241</c:v>
                </c:pt>
              </c:numCache>
            </c:numRef>
          </c:val>
          <c:extLst>
            <c:ext xmlns:c16="http://schemas.microsoft.com/office/drawing/2014/chart" uri="{C3380CC4-5D6E-409C-BE32-E72D297353CC}">
              <c16:uniqueId val="{00000000-B6BF-436E-A670-EFA7F6098981}"/>
            </c:ext>
          </c:extLst>
        </c:ser>
        <c:dLbls>
          <c:showLegendKey val="0"/>
          <c:showVal val="0"/>
          <c:showCatName val="0"/>
          <c:showSerName val="0"/>
          <c:showPercent val="0"/>
          <c:showBubbleSize val="0"/>
        </c:dLbls>
        <c:gapWidth val="219"/>
        <c:overlap val="-27"/>
        <c:axId val="509932744"/>
        <c:axId val="509933072"/>
      </c:barChart>
      <c:catAx>
        <c:axId val="5099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33072"/>
        <c:crosses val="autoZero"/>
        <c:auto val="1"/>
        <c:lblAlgn val="ctr"/>
        <c:lblOffset val="100"/>
        <c:noMultiLvlLbl val="0"/>
      </c:catAx>
      <c:valAx>
        <c:axId val="509933072"/>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32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SpreadSheet.xlsx]GOF!PivotTable1</c:name>
    <c:fmtId val="3"/>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IN" sz="3200" b="1"/>
              <a:t>GOF</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GOF!$B$3</c:f>
              <c:strCache>
                <c:ptCount val="1"/>
                <c:pt idx="0">
                  <c:v>Sum of obs_count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GOF!$A$4:$A$5</c:f>
              <c:strCache>
                <c:ptCount val="1"/>
                <c:pt idx="0">
                  <c:v>Japan</c:v>
                </c:pt>
              </c:strCache>
            </c:strRef>
          </c:cat>
          <c:val>
            <c:numRef>
              <c:f>GOF!$B$4:$B$5</c:f>
              <c:numCache>
                <c:formatCode>General</c:formatCode>
                <c:ptCount val="1"/>
                <c:pt idx="0">
                  <c:v>213250</c:v>
                </c:pt>
              </c:numCache>
            </c:numRef>
          </c:val>
          <c:extLst>
            <c:ext xmlns:c16="http://schemas.microsoft.com/office/drawing/2014/chart" uri="{C3380CC4-5D6E-409C-BE32-E72D297353CC}">
              <c16:uniqueId val="{00000000-4B8B-465E-8069-0794EDAAD72B}"/>
            </c:ext>
          </c:extLst>
        </c:ser>
        <c:ser>
          <c:idx val="1"/>
          <c:order val="1"/>
          <c:tx>
            <c:strRef>
              <c:f>GOF!$C$3</c:f>
              <c:strCache>
                <c:ptCount val="1"/>
                <c:pt idx="0">
                  <c:v>Sum of exp_count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GOF!$A$4:$A$5</c:f>
              <c:strCache>
                <c:ptCount val="1"/>
                <c:pt idx="0">
                  <c:v>Japan</c:v>
                </c:pt>
              </c:strCache>
            </c:strRef>
          </c:cat>
          <c:val>
            <c:numRef>
              <c:f>GOF!$C$4:$C$5</c:f>
              <c:numCache>
                <c:formatCode>General</c:formatCode>
                <c:ptCount val="1"/>
                <c:pt idx="0">
                  <c:v>172383.33333333334</c:v>
                </c:pt>
              </c:numCache>
            </c:numRef>
          </c:val>
          <c:extLst>
            <c:ext xmlns:c16="http://schemas.microsoft.com/office/drawing/2014/chart" uri="{C3380CC4-5D6E-409C-BE32-E72D297353CC}">
              <c16:uniqueId val="{00000001-4B8B-465E-8069-0794EDAAD72B}"/>
            </c:ext>
          </c:extLst>
        </c:ser>
        <c:dLbls>
          <c:dLblPos val="outEnd"/>
          <c:showLegendKey val="0"/>
          <c:showVal val="1"/>
          <c:showCatName val="0"/>
          <c:showSerName val="0"/>
          <c:showPercent val="0"/>
          <c:showBubbleSize val="0"/>
        </c:dLbls>
        <c:gapWidth val="219"/>
        <c:overlap val="-27"/>
        <c:axId val="599259296"/>
        <c:axId val="599259952"/>
      </c:barChart>
      <c:catAx>
        <c:axId val="59925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599259952"/>
        <c:crosses val="autoZero"/>
        <c:auto val="1"/>
        <c:lblAlgn val="ctr"/>
        <c:lblOffset val="100"/>
        <c:noMultiLvlLbl val="0"/>
      </c:catAx>
      <c:valAx>
        <c:axId val="599259952"/>
        <c:scaling>
          <c:orientation val="minMax"/>
        </c:scaling>
        <c:delete val="1"/>
        <c:axPos val="l"/>
        <c:numFmt formatCode="General" sourceLinked="1"/>
        <c:majorTickMark val="none"/>
        <c:minorTickMark val="none"/>
        <c:tickLblPos val="nextTo"/>
        <c:crossAx val="59925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SpreadSheet.xlsx]TOI!PivotTable2</c:name>
    <c:fmtId val="3"/>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IN" sz="3200" b="1"/>
              <a:t>TOI</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TOI!$B$3:$B$4</c:f>
              <c:strCache>
                <c:ptCount val="1"/>
                <c:pt idx="0">
                  <c:v>83</c:v>
                </c:pt>
              </c:strCache>
            </c:strRef>
          </c:tx>
          <c:spPr>
            <a:solidFill>
              <a:schemeClr val="accent1"/>
            </a:solidFill>
            <a:ln>
              <a:noFill/>
            </a:ln>
            <a:effectLst/>
          </c:spPr>
          <c:invertIfNegative val="0"/>
          <c:cat>
            <c:strRef>
              <c:f>TOI!$A$5:$A$6</c:f>
              <c:strCache>
                <c:ptCount val="1"/>
                <c:pt idx="0">
                  <c:v>brasil</c:v>
                </c:pt>
              </c:strCache>
            </c:strRef>
          </c:cat>
          <c:val>
            <c:numRef>
              <c:f>TOI!$B$5:$B$6</c:f>
              <c:numCache>
                <c:formatCode>General</c:formatCode>
                <c:ptCount val="1"/>
                <c:pt idx="0">
                  <c:v>2</c:v>
                </c:pt>
              </c:numCache>
            </c:numRef>
          </c:val>
          <c:extLst>
            <c:ext xmlns:c16="http://schemas.microsoft.com/office/drawing/2014/chart" uri="{C3380CC4-5D6E-409C-BE32-E72D297353CC}">
              <c16:uniqueId val="{00000000-BB65-4FE4-A100-2FD2A73FC08E}"/>
            </c:ext>
          </c:extLst>
        </c:ser>
        <c:ser>
          <c:idx val="1"/>
          <c:order val="1"/>
          <c:tx>
            <c:strRef>
              <c:f>TOI!$C$3:$C$4</c:f>
              <c:strCache>
                <c:ptCount val="1"/>
                <c:pt idx="0">
                  <c:v>88</c:v>
                </c:pt>
              </c:strCache>
            </c:strRef>
          </c:tx>
          <c:spPr>
            <a:solidFill>
              <a:schemeClr val="accent2"/>
            </a:solidFill>
            <a:ln>
              <a:noFill/>
            </a:ln>
            <a:effectLst/>
          </c:spPr>
          <c:invertIfNegative val="0"/>
          <c:cat>
            <c:strRef>
              <c:f>TOI!$A$5:$A$6</c:f>
              <c:strCache>
                <c:ptCount val="1"/>
                <c:pt idx="0">
                  <c:v>brasil</c:v>
                </c:pt>
              </c:strCache>
            </c:strRef>
          </c:cat>
          <c:val>
            <c:numRef>
              <c:f>TOI!$C$5:$C$6</c:f>
              <c:numCache>
                <c:formatCode>General</c:formatCode>
                <c:ptCount val="1"/>
                <c:pt idx="0">
                  <c:v>6</c:v>
                </c:pt>
              </c:numCache>
            </c:numRef>
          </c:val>
          <c:extLst>
            <c:ext xmlns:c16="http://schemas.microsoft.com/office/drawing/2014/chart" uri="{C3380CC4-5D6E-409C-BE32-E72D297353CC}">
              <c16:uniqueId val="{00000001-BB65-4FE4-A100-2FD2A73FC08E}"/>
            </c:ext>
          </c:extLst>
        </c:ser>
        <c:ser>
          <c:idx val="2"/>
          <c:order val="2"/>
          <c:tx>
            <c:strRef>
              <c:f>TOI!$D$3:$D$4</c:f>
              <c:strCache>
                <c:ptCount val="1"/>
                <c:pt idx="0">
                  <c:v>92</c:v>
                </c:pt>
              </c:strCache>
            </c:strRef>
          </c:tx>
          <c:spPr>
            <a:solidFill>
              <a:schemeClr val="accent3"/>
            </a:solidFill>
            <a:ln>
              <a:noFill/>
            </a:ln>
            <a:effectLst/>
          </c:spPr>
          <c:invertIfNegative val="0"/>
          <c:cat>
            <c:strRef>
              <c:f>TOI!$A$5:$A$6</c:f>
              <c:strCache>
                <c:ptCount val="1"/>
                <c:pt idx="0">
                  <c:v>brasil</c:v>
                </c:pt>
              </c:strCache>
            </c:strRef>
          </c:cat>
          <c:val>
            <c:numRef>
              <c:f>TOI!$D$5:$D$6</c:f>
              <c:numCache>
                <c:formatCode>General</c:formatCode>
                <c:ptCount val="1"/>
                <c:pt idx="0">
                  <c:v>6</c:v>
                </c:pt>
              </c:numCache>
            </c:numRef>
          </c:val>
          <c:extLst>
            <c:ext xmlns:c16="http://schemas.microsoft.com/office/drawing/2014/chart" uri="{C3380CC4-5D6E-409C-BE32-E72D297353CC}">
              <c16:uniqueId val="{00000002-BB65-4FE4-A100-2FD2A73FC08E}"/>
            </c:ext>
          </c:extLst>
        </c:ser>
        <c:ser>
          <c:idx val="3"/>
          <c:order val="3"/>
          <c:tx>
            <c:strRef>
              <c:f>TOI!$E$3:$E$4</c:f>
              <c:strCache>
                <c:ptCount val="1"/>
                <c:pt idx="0">
                  <c:v>93</c:v>
                </c:pt>
              </c:strCache>
            </c:strRef>
          </c:tx>
          <c:spPr>
            <a:solidFill>
              <a:schemeClr val="accent4"/>
            </a:solidFill>
            <a:ln>
              <a:noFill/>
            </a:ln>
            <a:effectLst/>
          </c:spPr>
          <c:invertIfNegative val="0"/>
          <c:cat>
            <c:strRef>
              <c:f>TOI!$A$5:$A$6</c:f>
              <c:strCache>
                <c:ptCount val="1"/>
                <c:pt idx="0">
                  <c:v>brasil</c:v>
                </c:pt>
              </c:strCache>
            </c:strRef>
          </c:cat>
          <c:val>
            <c:numRef>
              <c:f>TOI!$E$5:$E$6</c:f>
              <c:numCache>
                <c:formatCode>General</c:formatCode>
                <c:ptCount val="1"/>
                <c:pt idx="0">
                  <c:v>5</c:v>
                </c:pt>
              </c:numCache>
            </c:numRef>
          </c:val>
          <c:extLst>
            <c:ext xmlns:c16="http://schemas.microsoft.com/office/drawing/2014/chart" uri="{C3380CC4-5D6E-409C-BE32-E72D297353CC}">
              <c16:uniqueId val="{00000003-BB65-4FE4-A100-2FD2A73FC08E}"/>
            </c:ext>
          </c:extLst>
        </c:ser>
        <c:ser>
          <c:idx val="4"/>
          <c:order val="4"/>
          <c:tx>
            <c:strRef>
              <c:f>TOI!$F$3:$F$4</c:f>
              <c:strCache>
                <c:ptCount val="1"/>
                <c:pt idx="0">
                  <c:v>95</c:v>
                </c:pt>
              </c:strCache>
            </c:strRef>
          </c:tx>
          <c:spPr>
            <a:solidFill>
              <a:schemeClr val="accent5"/>
            </a:solidFill>
            <a:ln>
              <a:noFill/>
            </a:ln>
            <a:effectLst/>
          </c:spPr>
          <c:invertIfNegative val="0"/>
          <c:cat>
            <c:strRef>
              <c:f>TOI!$A$5:$A$6</c:f>
              <c:strCache>
                <c:ptCount val="1"/>
                <c:pt idx="0">
                  <c:v>brasil</c:v>
                </c:pt>
              </c:strCache>
            </c:strRef>
          </c:cat>
          <c:val>
            <c:numRef>
              <c:f>TOI!$F$5:$F$6</c:f>
              <c:numCache>
                <c:formatCode>General</c:formatCode>
                <c:ptCount val="1"/>
                <c:pt idx="0">
                  <c:v>2</c:v>
                </c:pt>
              </c:numCache>
            </c:numRef>
          </c:val>
          <c:extLst>
            <c:ext xmlns:c16="http://schemas.microsoft.com/office/drawing/2014/chart" uri="{C3380CC4-5D6E-409C-BE32-E72D297353CC}">
              <c16:uniqueId val="{00000004-BB65-4FE4-A100-2FD2A73FC08E}"/>
            </c:ext>
          </c:extLst>
        </c:ser>
        <c:dLbls>
          <c:showLegendKey val="0"/>
          <c:showVal val="0"/>
          <c:showCatName val="0"/>
          <c:showSerName val="0"/>
          <c:showPercent val="0"/>
          <c:showBubbleSize val="0"/>
        </c:dLbls>
        <c:gapWidth val="219"/>
        <c:overlap val="-27"/>
        <c:axId val="600363560"/>
        <c:axId val="600357000"/>
      </c:barChart>
      <c:catAx>
        <c:axId val="60036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0357000"/>
        <c:crosses val="autoZero"/>
        <c:auto val="1"/>
        <c:lblAlgn val="ctr"/>
        <c:lblOffset val="100"/>
        <c:noMultiLvlLbl val="0"/>
      </c:catAx>
      <c:valAx>
        <c:axId val="600357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036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SpreadSheet.xlsx]Manager vs Category Probability!PivotTable5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Manager VS Category</a:t>
            </a:r>
            <a:r>
              <a:rPr lang="en-IN" sz="1800" b="1" baseline="0">
                <a:solidFill>
                  <a:schemeClr val="tx1"/>
                </a:solidFill>
              </a:rPr>
              <a:t> Probability</a:t>
            </a:r>
            <a:endParaRPr lang="en-IN" sz="1800" b="1">
              <a:solidFill>
                <a:schemeClr val="tx1"/>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vs Category Probability'!$B$11:$B$12</c:f>
              <c:strCache>
                <c:ptCount val="1"/>
                <c:pt idx="0">
                  <c:v>Day Wear</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Probability'!$B$13:$B$16</c:f>
              <c:numCache>
                <c:formatCode>0.00%</c:formatCode>
                <c:ptCount val="3"/>
                <c:pt idx="0">
                  <c:v>0.11594202898550725</c:v>
                </c:pt>
                <c:pt idx="1">
                  <c:v>0.10144927536231885</c:v>
                </c:pt>
                <c:pt idx="2">
                  <c:v>0.13043478260869565</c:v>
                </c:pt>
              </c:numCache>
            </c:numRef>
          </c:val>
          <c:extLst>
            <c:ext xmlns:c16="http://schemas.microsoft.com/office/drawing/2014/chart" uri="{C3380CC4-5D6E-409C-BE32-E72D297353CC}">
              <c16:uniqueId val="{00000000-3CF2-4140-B2CB-40C51B4F19F9}"/>
            </c:ext>
          </c:extLst>
        </c:ser>
        <c:ser>
          <c:idx val="1"/>
          <c:order val="1"/>
          <c:tx>
            <c:strRef>
              <c:f>'Manager vs Category Probability'!$C$11:$C$12</c:f>
              <c:strCache>
                <c:ptCount val="1"/>
                <c:pt idx="0">
                  <c:v>Evening Wear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Probability'!$C$13:$C$16</c:f>
              <c:numCache>
                <c:formatCode>0.00%</c:formatCode>
                <c:ptCount val="3"/>
                <c:pt idx="0">
                  <c:v>0.13768115942028986</c:v>
                </c:pt>
                <c:pt idx="1">
                  <c:v>0.11594202898550725</c:v>
                </c:pt>
                <c:pt idx="2">
                  <c:v>0.14492753623188406</c:v>
                </c:pt>
              </c:numCache>
            </c:numRef>
          </c:val>
          <c:extLst>
            <c:ext xmlns:c16="http://schemas.microsoft.com/office/drawing/2014/chart" uri="{C3380CC4-5D6E-409C-BE32-E72D297353CC}">
              <c16:uniqueId val="{00000005-3CF2-4140-B2CB-40C51B4F19F9}"/>
            </c:ext>
          </c:extLst>
        </c:ser>
        <c:ser>
          <c:idx val="2"/>
          <c:order val="2"/>
          <c:tx>
            <c:strRef>
              <c:f>'Manager vs Category Probability'!$D$11:$D$12</c:f>
              <c:strCache>
                <c:ptCount val="1"/>
                <c:pt idx="0">
                  <c:v>Night wear</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Probability'!$D$13:$D$16</c:f>
              <c:numCache>
                <c:formatCode>0.00%</c:formatCode>
                <c:ptCount val="3"/>
                <c:pt idx="0">
                  <c:v>0.10144927536231885</c:v>
                </c:pt>
                <c:pt idx="1">
                  <c:v>6.5217391304347824E-2</c:v>
                </c:pt>
                <c:pt idx="2">
                  <c:v>8.6956521739130432E-2</c:v>
                </c:pt>
              </c:numCache>
            </c:numRef>
          </c:val>
          <c:extLst>
            <c:ext xmlns:c16="http://schemas.microsoft.com/office/drawing/2014/chart" uri="{C3380CC4-5D6E-409C-BE32-E72D297353CC}">
              <c16:uniqueId val="{00000008-3CF2-4140-B2CB-40C51B4F19F9}"/>
            </c:ext>
          </c:extLst>
        </c:ser>
        <c:dLbls>
          <c:dLblPos val="outEnd"/>
          <c:showLegendKey val="0"/>
          <c:showVal val="1"/>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507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SpreadSheet.xlsx]Manager Vs Lines!PivotTable9</c:name>
    <c:fmtId val="4"/>
  </c:pivotSource>
  <c:chart>
    <c:title>
      <c:tx>
        <c:rich>
          <a:bodyPr/>
          <a:lstStyle/>
          <a:p>
            <a:pPr>
              <a:defRPr/>
            </a:pPr>
            <a:r>
              <a:rPr lang="en-IN"/>
              <a:t>Manager</a:t>
            </a:r>
            <a:r>
              <a:rPr lang="en-IN" baseline="0"/>
              <a:t> VS Lines</a:t>
            </a:r>
            <a:endParaRPr lang="en-IN"/>
          </a:p>
        </c:rich>
      </c:tx>
      <c:overlay val="0"/>
      <c:spPr>
        <a:solidFill>
          <a:schemeClr val="accent6">
            <a:lumMod val="40000"/>
            <a:lumOff val="60000"/>
          </a:schemeClr>
        </a:solidFill>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2">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'Manager Vs Lines'!$B$11:$B$12</c:f>
              <c:strCache>
                <c:ptCount val="1"/>
                <c:pt idx="0">
                  <c:v>Dressess</c:v>
                </c:pt>
              </c:strCache>
            </c:strRef>
          </c:tx>
          <c:spPr>
            <a:solidFill>
              <a:schemeClr val="accent6">
                <a:lumMod val="50000"/>
              </a:schemeClr>
            </a:solidFill>
            <a:ln>
              <a:noFill/>
            </a:ln>
            <a:effectLst/>
          </c:spPr>
          <c:invertIfNegative val="0"/>
          <c:cat>
            <c:strRef>
              <c:f>'Manager Vs Lines'!$A$13:$A$15</c:f>
              <c:strCache>
                <c:ptCount val="2"/>
                <c:pt idx="0">
                  <c:v>Ed Young</c:v>
                </c:pt>
                <c:pt idx="1">
                  <c:v>Mayumi Mai</c:v>
                </c:pt>
              </c:strCache>
            </c:strRef>
          </c:cat>
          <c:val>
            <c:numRef>
              <c:f>'Manager Vs Lines'!$B$13:$B$15</c:f>
              <c:numCache>
                <c:formatCode>0.00%</c:formatCode>
                <c:ptCount val="2"/>
                <c:pt idx="0">
                  <c:v>0.19191919191919191</c:v>
                </c:pt>
                <c:pt idx="1">
                  <c:v>0.20202020202020202</c:v>
                </c:pt>
              </c:numCache>
            </c:numRef>
          </c:val>
          <c:extLst>
            <c:ext xmlns:c16="http://schemas.microsoft.com/office/drawing/2014/chart" uri="{C3380CC4-5D6E-409C-BE32-E72D297353CC}">
              <c16:uniqueId val="{00000000-A12F-48F0-B3D9-AD0570056BB5}"/>
            </c:ext>
          </c:extLst>
        </c:ser>
        <c:ser>
          <c:idx val="1"/>
          <c:order val="1"/>
          <c:tx>
            <c:strRef>
              <c:f>'Manager Vs Lines'!$C$11:$C$12</c:f>
              <c:strCache>
                <c:ptCount val="1"/>
                <c:pt idx="0">
                  <c:v>Outerwears</c:v>
                </c:pt>
              </c:strCache>
            </c:strRef>
          </c:tx>
          <c:spPr>
            <a:solidFill>
              <a:schemeClr val="accent2">
                <a:lumMod val="50000"/>
              </a:schemeClr>
            </a:solidFill>
            <a:ln>
              <a:noFill/>
            </a:ln>
            <a:effectLst/>
          </c:spPr>
          <c:invertIfNegative val="0"/>
          <c:cat>
            <c:strRef>
              <c:f>'Manager Vs Lines'!$A$13:$A$15</c:f>
              <c:strCache>
                <c:ptCount val="2"/>
                <c:pt idx="0">
                  <c:v>Ed Young</c:v>
                </c:pt>
                <c:pt idx="1">
                  <c:v>Mayumi Mai</c:v>
                </c:pt>
              </c:strCache>
            </c:strRef>
          </c:cat>
          <c:val>
            <c:numRef>
              <c:f>'Manager Vs Lines'!$C$13:$C$15</c:f>
              <c:numCache>
                <c:formatCode>0.00%</c:formatCode>
                <c:ptCount val="2"/>
                <c:pt idx="0">
                  <c:v>0.30303030303030304</c:v>
                </c:pt>
                <c:pt idx="1">
                  <c:v>0.30303030303030304</c:v>
                </c:pt>
              </c:numCache>
            </c:numRef>
          </c:val>
          <c:extLst>
            <c:ext xmlns:c16="http://schemas.microsoft.com/office/drawing/2014/chart" uri="{C3380CC4-5D6E-409C-BE32-E72D297353CC}">
              <c16:uniqueId val="{00000003-A12F-48F0-B3D9-AD0570056BB5}"/>
            </c:ext>
          </c:extLst>
        </c:ser>
        <c:dLbls>
          <c:showLegendKey val="0"/>
          <c:showVal val="0"/>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5075552"/>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'Basic Descriptive Statstistic'!$U$1</c:f>
              <c:strCache>
                <c:ptCount val="1"/>
                <c:pt idx="0">
                  <c:v>Issues Reported</c:v>
                </c:pt>
              </c:strCache>
            </c:strRef>
          </c:tx>
          <c:spPr>
            <a:ln w="38100" cap="rnd">
              <a:solidFill>
                <a:schemeClr val="accent2"/>
              </a:solidFill>
              <a:round/>
            </a:ln>
            <a:effectLst/>
          </c:spPr>
          <c:marker>
            <c:symbol val="none"/>
          </c:marker>
          <c:val>
            <c:numRef>
              <c:f>'Basic Descriptive Statstistic'!$U$127:$U$150</c:f>
              <c:numCache>
                <c:formatCode>General</c:formatCode>
                <c:ptCount val="24"/>
                <c:pt idx="0">
                  <c:v>23</c:v>
                </c:pt>
                <c:pt idx="1">
                  <c:v>17</c:v>
                </c:pt>
                <c:pt idx="2">
                  <c:v>23</c:v>
                </c:pt>
                <c:pt idx="3">
                  <c:v>19</c:v>
                </c:pt>
                <c:pt idx="4">
                  <c:v>12</c:v>
                </c:pt>
                <c:pt idx="5">
                  <c:v>18</c:v>
                </c:pt>
                <c:pt idx="6">
                  <c:v>19</c:v>
                </c:pt>
                <c:pt idx="7">
                  <c:v>21</c:v>
                </c:pt>
                <c:pt idx="8">
                  <c:v>12</c:v>
                </c:pt>
                <c:pt idx="9">
                  <c:v>24</c:v>
                </c:pt>
                <c:pt idx="10">
                  <c:v>12</c:v>
                </c:pt>
                <c:pt idx="11">
                  <c:v>25</c:v>
                </c:pt>
                <c:pt idx="12">
                  <c:v>17</c:v>
                </c:pt>
                <c:pt idx="13">
                  <c:v>11</c:v>
                </c:pt>
                <c:pt idx="14">
                  <c:v>17</c:v>
                </c:pt>
                <c:pt idx="15">
                  <c:v>20</c:v>
                </c:pt>
                <c:pt idx="16">
                  <c:v>15</c:v>
                </c:pt>
                <c:pt idx="17">
                  <c:v>23</c:v>
                </c:pt>
                <c:pt idx="18">
                  <c:v>16</c:v>
                </c:pt>
                <c:pt idx="19">
                  <c:v>15</c:v>
                </c:pt>
                <c:pt idx="20">
                  <c:v>21</c:v>
                </c:pt>
                <c:pt idx="21">
                  <c:v>17</c:v>
                </c:pt>
                <c:pt idx="22">
                  <c:v>16</c:v>
                </c:pt>
                <c:pt idx="23">
                  <c:v>15</c:v>
                </c:pt>
              </c:numCache>
            </c:numRef>
          </c:val>
          <c:smooth val="0"/>
          <c:extLst>
            <c:ext xmlns:c16="http://schemas.microsoft.com/office/drawing/2014/chart" uri="{C3380CC4-5D6E-409C-BE32-E72D297353CC}">
              <c16:uniqueId val="{00000000-EC7C-4C3C-901B-13A6F5097221}"/>
            </c:ext>
          </c:extLst>
        </c:ser>
        <c:dLbls>
          <c:showLegendKey val="0"/>
          <c:showVal val="0"/>
          <c:showCatName val="0"/>
          <c:showSerName val="0"/>
          <c:showPercent val="0"/>
          <c:showBubbleSize val="0"/>
        </c:dLbls>
        <c:smooth val="0"/>
        <c:axId val="567905528"/>
        <c:axId val="567908152"/>
        <c:extLst>
          <c:ext xmlns:c15="http://schemas.microsoft.com/office/drawing/2012/chart" uri="{02D57815-91ED-43cb-92C2-25804820EDAC}">
            <c15:filteredLineSeries>
              <c15:ser>
                <c:idx val="0"/>
                <c:order val="0"/>
                <c:tx>
                  <c:strRef>
                    <c:extLst>
                      <c:ext uri="{02D57815-91ED-43cb-92C2-25804820EDAC}">
                        <c15:formulaRef>
                          <c15:sqref>'Basic Descriptive Statstistic'!$P$1</c15:sqref>
                        </c15:formulaRef>
                      </c:ext>
                    </c:extLst>
                    <c:strCache>
                      <c:ptCount val="1"/>
                      <c:pt idx="0">
                        <c:v>Quantity Sold</c:v>
                      </c:pt>
                    </c:strCache>
                  </c:strRef>
                </c:tx>
                <c:spPr>
                  <a:ln w="28575" cap="rnd">
                    <a:solidFill>
                      <a:schemeClr val="accent1"/>
                    </a:solidFill>
                    <a:round/>
                  </a:ln>
                  <a:effectLst/>
                </c:spPr>
                <c:marker>
                  <c:symbol val="none"/>
                </c:marker>
                <c:cat>
                  <c:numRef>
                    <c:extLst>
                      <c:ext uri="{02D57815-91ED-43cb-92C2-25804820EDAC}">
                        <c15:formulaRef>
                          <c15:sqref>'Basic Descriptive Statstistic'!$L$2:$L$150</c15:sqref>
                        </c15:formulaRef>
                      </c:ext>
                    </c:extLst>
                    <c:numCache>
                      <c:formatCode>d\-mmm\-yy</c:formatCode>
                      <c:ptCount val="149"/>
                      <c:pt idx="0">
                        <c:v>39995</c:v>
                      </c:pt>
                      <c:pt idx="1">
                        <c:v>40725</c:v>
                      </c:pt>
                      <c:pt idx="2">
                        <c:v>40360</c:v>
                      </c:pt>
                      <c:pt idx="3">
                        <c:v>40087</c:v>
                      </c:pt>
                      <c:pt idx="4">
                        <c:v>40817</c:v>
                      </c:pt>
                      <c:pt idx="5">
                        <c:v>40452</c:v>
                      </c:pt>
                      <c:pt idx="6">
                        <c:v>40179</c:v>
                      </c:pt>
                      <c:pt idx="7">
                        <c:v>40544</c:v>
                      </c:pt>
                      <c:pt idx="8">
                        <c:v>40269</c:v>
                      </c:pt>
                      <c:pt idx="9">
                        <c:v>40634</c:v>
                      </c:pt>
                      <c:pt idx="10">
                        <c:v>39995</c:v>
                      </c:pt>
                      <c:pt idx="11">
                        <c:v>40360</c:v>
                      </c:pt>
                      <c:pt idx="12">
                        <c:v>40087</c:v>
                      </c:pt>
                      <c:pt idx="13">
                        <c:v>40452</c:v>
                      </c:pt>
                      <c:pt idx="14">
                        <c:v>40179</c:v>
                      </c:pt>
                      <c:pt idx="15">
                        <c:v>40544</c:v>
                      </c:pt>
                      <c:pt idx="16">
                        <c:v>39995</c:v>
                      </c:pt>
                      <c:pt idx="17">
                        <c:v>40725</c:v>
                      </c:pt>
                      <c:pt idx="18">
                        <c:v>40360</c:v>
                      </c:pt>
                      <c:pt idx="19">
                        <c:v>40087</c:v>
                      </c:pt>
                      <c:pt idx="20">
                        <c:v>40817</c:v>
                      </c:pt>
                      <c:pt idx="21">
                        <c:v>40452</c:v>
                      </c:pt>
                      <c:pt idx="22">
                        <c:v>40179</c:v>
                      </c:pt>
                      <c:pt idx="23">
                        <c:v>40544</c:v>
                      </c:pt>
                      <c:pt idx="24">
                        <c:v>39995</c:v>
                      </c:pt>
                      <c:pt idx="25">
                        <c:v>40360</c:v>
                      </c:pt>
                      <c:pt idx="26">
                        <c:v>40087</c:v>
                      </c:pt>
                      <c:pt idx="27">
                        <c:v>40452</c:v>
                      </c:pt>
                      <c:pt idx="28">
                        <c:v>40179</c:v>
                      </c:pt>
                      <c:pt idx="29">
                        <c:v>40544</c:v>
                      </c:pt>
                      <c:pt idx="30">
                        <c:v>39995</c:v>
                      </c:pt>
                      <c:pt idx="31">
                        <c:v>40725</c:v>
                      </c:pt>
                      <c:pt idx="32">
                        <c:v>40087</c:v>
                      </c:pt>
                      <c:pt idx="33">
                        <c:v>40817</c:v>
                      </c:pt>
                      <c:pt idx="34">
                        <c:v>40179</c:v>
                      </c:pt>
                      <c:pt idx="35">
                        <c:v>40544</c:v>
                      </c:pt>
                      <c:pt idx="36">
                        <c:v>40269</c:v>
                      </c:pt>
                      <c:pt idx="37">
                        <c:v>40634</c:v>
                      </c:pt>
                      <c:pt idx="38">
                        <c:v>39995</c:v>
                      </c:pt>
                      <c:pt idx="39">
                        <c:v>40725</c:v>
                      </c:pt>
                      <c:pt idx="40">
                        <c:v>40817</c:v>
                      </c:pt>
                      <c:pt idx="41">
                        <c:v>40179</c:v>
                      </c:pt>
                      <c:pt idx="42">
                        <c:v>40544</c:v>
                      </c:pt>
                      <c:pt idx="43">
                        <c:v>40269</c:v>
                      </c:pt>
                      <c:pt idx="44">
                        <c:v>40634</c:v>
                      </c:pt>
                      <c:pt idx="45">
                        <c:v>39995</c:v>
                      </c:pt>
                      <c:pt idx="46">
                        <c:v>40725</c:v>
                      </c:pt>
                      <c:pt idx="47">
                        <c:v>40087</c:v>
                      </c:pt>
                      <c:pt idx="48">
                        <c:v>40817</c:v>
                      </c:pt>
                      <c:pt idx="49">
                        <c:v>40179</c:v>
                      </c:pt>
                      <c:pt idx="50">
                        <c:v>40544</c:v>
                      </c:pt>
                      <c:pt idx="51">
                        <c:v>40269</c:v>
                      </c:pt>
                      <c:pt idx="52">
                        <c:v>40634</c:v>
                      </c:pt>
                      <c:pt idx="53">
                        <c:v>39995</c:v>
                      </c:pt>
                      <c:pt idx="54">
                        <c:v>40725</c:v>
                      </c:pt>
                      <c:pt idx="55">
                        <c:v>40087</c:v>
                      </c:pt>
                      <c:pt idx="56">
                        <c:v>40817</c:v>
                      </c:pt>
                      <c:pt idx="57">
                        <c:v>40179</c:v>
                      </c:pt>
                      <c:pt idx="58">
                        <c:v>40544</c:v>
                      </c:pt>
                      <c:pt idx="59">
                        <c:v>40269</c:v>
                      </c:pt>
                      <c:pt idx="60">
                        <c:v>40634</c:v>
                      </c:pt>
                      <c:pt idx="61">
                        <c:v>39995</c:v>
                      </c:pt>
                      <c:pt idx="62">
                        <c:v>40725</c:v>
                      </c:pt>
                      <c:pt idx="63">
                        <c:v>40544</c:v>
                      </c:pt>
                      <c:pt idx="64">
                        <c:v>40269</c:v>
                      </c:pt>
                      <c:pt idx="65">
                        <c:v>40634</c:v>
                      </c:pt>
                      <c:pt idx="66">
                        <c:v>40725</c:v>
                      </c:pt>
                      <c:pt idx="67">
                        <c:v>40179</c:v>
                      </c:pt>
                      <c:pt idx="68">
                        <c:v>40544</c:v>
                      </c:pt>
                      <c:pt idx="69">
                        <c:v>40269</c:v>
                      </c:pt>
                      <c:pt idx="70">
                        <c:v>40634</c:v>
                      </c:pt>
                      <c:pt idx="71">
                        <c:v>40725</c:v>
                      </c:pt>
                      <c:pt idx="72">
                        <c:v>40179</c:v>
                      </c:pt>
                      <c:pt idx="73">
                        <c:v>40544</c:v>
                      </c:pt>
                      <c:pt idx="74">
                        <c:v>40269</c:v>
                      </c:pt>
                      <c:pt idx="75">
                        <c:v>40634</c:v>
                      </c:pt>
                      <c:pt idx="76">
                        <c:v>40179</c:v>
                      </c:pt>
                      <c:pt idx="77">
                        <c:v>40544</c:v>
                      </c:pt>
                      <c:pt idx="78">
                        <c:v>40269</c:v>
                      </c:pt>
                      <c:pt idx="79">
                        <c:v>40634</c:v>
                      </c:pt>
                      <c:pt idx="80">
                        <c:v>39995</c:v>
                      </c:pt>
                      <c:pt idx="81">
                        <c:v>40725</c:v>
                      </c:pt>
                      <c:pt idx="82">
                        <c:v>40360</c:v>
                      </c:pt>
                      <c:pt idx="83">
                        <c:v>40087</c:v>
                      </c:pt>
                      <c:pt idx="84">
                        <c:v>40817</c:v>
                      </c:pt>
                      <c:pt idx="85">
                        <c:v>40452</c:v>
                      </c:pt>
                      <c:pt idx="86">
                        <c:v>40179</c:v>
                      </c:pt>
                      <c:pt idx="87">
                        <c:v>40544</c:v>
                      </c:pt>
                      <c:pt idx="88">
                        <c:v>39995</c:v>
                      </c:pt>
                      <c:pt idx="89">
                        <c:v>40360</c:v>
                      </c:pt>
                      <c:pt idx="90">
                        <c:v>40087</c:v>
                      </c:pt>
                      <c:pt idx="91">
                        <c:v>40452</c:v>
                      </c:pt>
                      <c:pt idx="92">
                        <c:v>40179</c:v>
                      </c:pt>
                      <c:pt idx="93">
                        <c:v>40544</c:v>
                      </c:pt>
                      <c:pt idx="94">
                        <c:v>39995</c:v>
                      </c:pt>
                      <c:pt idx="95">
                        <c:v>40725</c:v>
                      </c:pt>
                      <c:pt idx="96">
                        <c:v>40087</c:v>
                      </c:pt>
                      <c:pt idx="97">
                        <c:v>40817</c:v>
                      </c:pt>
                      <c:pt idx="98">
                        <c:v>40179</c:v>
                      </c:pt>
                      <c:pt idx="99">
                        <c:v>40544</c:v>
                      </c:pt>
                      <c:pt idx="100">
                        <c:v>40269</c:v>
                      </c:pt>
                      <c:pt idx="101">
                        <c:v>40634</c:v>
                      </c:pt>
                      <c:pt idx="102">
                        <c:v>39995</c:v>
                      </c:pt>
                      <c:pt idx="103">
                        <c:v>40725</c:v>
                      </c:pt>
                      <c:pt idx="104">
                        <c:v>40087</c:v>
                      </c:pt>
                      <c:pt idx="105">
                        <c:v>40817</c:v>
                      </c:pt>
                      <c:pt idx="106">
                        <c:v>40179</c:v>
                      </c:pt>
                      <c:pt idx="107">
                        <c:v>40544</c:v>
                      </c:pt>
                      <c:pt idx="108">
                        <c:v>40269</c:v>
                      </c:pt>
                      <c:pt idx="109">
                        <c:v>40634</c:v>
                      </c:pt>
                      <c:pt idx="110">
                        <c:v>40725</c:v>
                      </c:pt>
                      <c:pt idx="111">
                        <c:v>40179</c:v>
                      </c:pt>
                      <c:pt idx="112">
                        <c:v>40544</c:v>
                      </c:pt>
                      <c:pt idx="113">
                        <c:v>40269</c:v>
                      </c:pt>
                      <c:pt idx="114">
                        <c:v>40634</c:v>
                      </c:pt>
                      <c:pt idx="115">
                        <c:v>40179</c:v>
                      </c:pt>
                      <c:pt idx="116">
                        <c:v>40544</c:v>
                      </c:pt>
                      <c:pt idx="117">
                        <c:v>40269</c:v>
                      </c:pt>
                      <c:pt idx="118">
                        <c:v>40634</c:v>
                      </c:pt>
                      <c:pt idx="119">
                        <c:v>39814</c:v>
                      </c:pt>
                      <c:pt idx="120">
                        <c:v>39904</c:v>
                      </c:pt>
                      <c:pt idx="121">
                        <c:v>39814</c:v>
                      </c:pt>
                      <c:pt idx="122">
                        <c:v>39814</c:v>
                      </c:pt>
                      <c:pt idx="123">
                        <c:v>39814</c:v>
                      </c:pt>
                      <c:pt idx="124">
                        <c:v>39814</c:v>
                      </c:pt>
                      <c:pt idx="125">
                        <c:v>39904</c:v>
                      </c:pt>
                      <c:pt idx="126">
                        <c:v>39814</c:v>
                      </c:pt>
                      <c:pt idx="127">
                        <c:v>39904</c:v>
                      </c:pt>
                      <c:pt idx="128">
                        <c:v>39814</c:v>
                      </c:pt>
                      <c:pt idx="129">
                        <c:v>39904</c:v>
                      </c:pt>
                      <c:pt idx="130">
                        <c:v>39814</c:v>
                      </c:pt>
                      <c:pt idx="131">
                        <c:v>39904</c:v>
                      </c:pt>
                      <c:pt idx="132">
                        <c:v>39904</c:v>
                      </c:pt>
                      <c:pt idx="133">
                        <c:v>39814</c:v>
                      </c:pt>
                      <c:pt idx="134">
                        <c:v>39904</c:v>
                      </c:pt>
                      <c:pt idx="135">
                        <c:v>39814</c:v>
                      </c:pt>
                      <c:pt idx="136">
                        <c:v>39904</c:v>
                      </c:pt>
                      <c:pt idx="137">
                        <c:v>39814</c:v>
                      </c:pt>
                      <c:pt idx="138">
                        <c:v>39904</c:v>
                      </c:pt>
                      <c:pt idx="139">
                        <c:v>39814</c:v>
                      </c:pt>
                      <c:pt idx="140">
                        <c:v>39814</c:v>
                      </c:pt>
                      <c:pt idx="141">
                        <c:v>39814</c:v>
                      </c:pt>
                      <c:pt idx="142">
                        <c:v>39904</c:v>
                      </c:pt>
                      <c:pt idx="143">
                        <c:v>39814</c:v>
                      </c:pt>
                      <c:pt idx="144">
                        <c:v>39904</c:v>
                      </c:pt>
                      <c:pt idx="145">
                        <c:v>39814</c:v>
                      </c:pt>
                      <c:pt idx="146">
                        <c:v>39904</c:v>
                      </c:pt>
                      <c:pt idx="147">
                        <c:v>39814</c:v>
                      </c:pt>
                      <c:pt idx="148">
                        <c:v>39904</c:v>
                      </c:pt>
                    </c:numCache>
                  </c:numRef>
                </c:cat>
                <c:val>
                  <c:numRef>
                    <c:extLst>
                      <c:ext uri="{02D57815-91ED-43cb-92C2-25804820EDAC}">
                        <c15:formulaRef>
                          <c15:sqref>'Basic Descriptive Statstistic'!$P$2:$P$150</c15:sqref>
                        </c15:formulaRef>
                      </c:ext>
                    </c:extLst>
                    <c:numCache>
                      <c:formatCode>_ [$₹-4009]\ * #,##0.00_ ;_ [$₹-4009]\ * \-#,##0.00_ ;_ [$₹-4009]\ * "-"??_ ;_ @_ </c:formatCode>
                      <c:ptCount val="149"/>
                      <c:pt idx="0">
                        <c:v>550</c:v>
                      </c:pt>
                      <c:pt idx="1">
                        <c:v>400</c:v>
                      </c:pt>
                      <c:pt idx="2">
                        <c:v>1400</c:v>
                      </c:pt>
                      <c:pt idx="3">
                        <c:v>4300</c:v>
                      </c:pt>
                      <c:pt idx="4">
                        <c:v>450</c:v>
                      </c:pt>
                      <c:pt idx="5">
                        <c:v>8950</c:v>
                      </c:pt>
                      <c:pt idx="6">
                        <c:v>5700</c:v>
                      </c:pt>
                      <c:pt idx="7">
                        <c:v>12550</c:v>
                      </c:pt>
                      <c:pt idx="8">
                        <c:v>100</c:v>
                      </c:pt>
                      <c:pt idx="9">
                        <c:v>100</c:v>
                      </c:pt>
                      <c:pt idx="10">
                        <c:v>200</c:v>
                      </c:pt>
                      <c:pt idx="11">
                        <c:v>850</c:v>
                      </c:pt>
                      <c:pt idx="12">
                        <c:v>2900</c:v>
                      </c:pt>
                      <c:pt idx="13">
                        <c:v>6250</c:v>
                      </c:pt>
                      <c:pt idx="14">
                        <c:v>3150</c:v>
                      </c:pt>
                      <c:pt idx="15">
                        <c:v>5300</c:v>
                      </c:pt>
                      <c:pt idx="16">
                        <c:v>700</c:v>
                      </c:pt>
                      <c:pt idx="17">
                        <c:v>100</c:v>
                      </c:pt>
                      <c:pt idx="18">
                        <c:v>1350</c:v>
                      </c:pt>
                      <c:pt idx="19">
                        <c:v>6600</c:v>
                      </c:pt>
                      <c:pt idx="20">
                        <c:v>450</c:v>
                      </c:pt>
                      <c:pt idx="21">
                        <c:v>13650</c:v>
                      </c:pt>
                      <c:pt idx="22">
                        <c:v>7000</c:v>
                      </c:pt>
                      <c:pt idx="23">
                        <c:v>13350</c:v>
                      </c:pt>
                      <c:pt idx="24">
                        <c:v>600</c:v>
                      </c:pt>
                      <c:pt idx="25">
                        <c:v>1200</c:v>
                      </c:pt>
                      <c:pt idx="26">
                        <c:v>3750</c:v>
                      </c:pt>
                      <c:pt idx="27">
                        <c:v>8250</c:v>
                      </c:pt>
                      <c:pt idx="28">
                        <c:v>5500</c:v>
                      </c:pt>
                      <c:pt idx="29">
                        <c:v>12400</c:v>
                      </c:pt>
                      <c:pt idx="30">
                        <c:v>4950</c:v>
                      </c:pt>
                      <c:pt idx="31">
                        <c:v>6900</c:v>
                      </c:pt>
                      <c:pt idx="32">
                        <c:v>250</c:v>
                      </c:pt>
                      <c:pt idx="33">
                        <c:v>700</c:v>
                      </c:pt>
                      <c:pt idx="34">
                        <c:v>550</c:v>
                      </c:pt>
                      <c:pt idx="35">
                        <c:v>1900</c:v>
                      </c:pt>
                      <c:pt idx="36">
                        <c:v>9400</c:v>
                      </c:pt>
                      <c:pt idx="37">
                        <c:v>18250</c:v>
                      </c:pt>
                      <c:pt idx="38">
                        <c:v>2700</c:v>
                      </c:pt>
                      <c:pt idx="39">
                        <c:v>4600</c:v>
                      </c:pt>
                      <c:pt idx="40">
                        <c:v>250</c:v>
                      </c:pt>
                      <c:pt idx="41">
                        <c:v>850</c:v>
                      </c:pt>
                      <c:pt idx="42">
                        <c:v>2700</c:v>
                      </c:pt>
                      <c:pt idx="43">
                        <c:v>5500</c:v>
                      </c:pt>
                      <c:pt idx="44">
                        <c:v>11500</c:v>
                      </c:pt>
                      <c:pt idx="45">
                        <c:v>4150</c:v>
                      </c:pt>
                      <c:pt idx="46">
                        <c:v>8300</c:v>
                      </c:pt>
                      <c:pt idx="47">
                        <c:v>300</c:v>
                      </c:pt>
                      <c:pt idx="48">
                        <c:v>600</c:v>
                      </c:pt>
                      <c:pt idx="49">
                        <c:v>3600</c:v>
                      </c:pt>
                      <c:pt idx="50">
                        <c:v>6550</c:v>
                      </c:pt>
                      <c:pt idx="51">
                        <c:v>10750</c:v>
                      </c:pt>
                      <c:pt idx="52">
                        <c:v>23650</c:v>
                      </c:pt>
                      <c:pt idx="53">
                        <c:v>4750</c:v>
                      </c:pt>
                      <c:pt idx="54">
                        <c:v>7350</c:v>
                      </c:pt>
                      <c:pt idx="55">
                        <c:v>500</c:v>
                      </c:pt>
                      <c:pt idx="56">
                        <c:v>900</c:v>
                      </c:pt>
                      <c:pt idx="57">
                        <c:v>3100</c:v>
                      </c:pt>
                      <c:pt idx="58">
                        <c:v>7650</c:v>
                      </c:pt>
                      <c:pt idx="59">
                        <c:v>11650</c:v>
                      </c:pt>
                      <c:pt idx="60">
                        <c:v>29500</c:v>
                      </c:pt>
                      <c:pt idx="61">
                        <c:v>150</c:v>
                      </c:pt>
                      <c:pt idx="62">
                        <c:v>250</c:v>
                      </c:pt>
                      <c:pt idx="63">
                        <c:v>100</c:v>
                      </c:pt>
                      <c:pt idx="64">
                        <c:v>200</c:v>
                      </c:pt>
                      <c:pt idx="65">
                        <c:v>250</c:v>
                      </c:pt>
                      <c:pt idx="66">
                        <c:v>100</c:v>
                      </c:pt>
                      <c:pt idx="67">
                        <c:v>100</c:v>
                      </c:pt>
                      <c:pt idx="68">
                        <c:v>200</c:v>
                      </c:pt>
                      <c:pt idx="69">
                        <c:v>250</c:v>
                      </c:pt>
                      <c:pt idx="70">
                        <c:v>400</c:v>
                      </c:pt>
                      <c:pt idx="71">
                        <c:v>300</c:v>
                      </c:pt>
                      <c:pt idx="72">
                        <c:v>150</c:v>
                      </c:pt>
                      <c:pt idx="73">
                        <c:v>300</c:v>
                      </c:pt>
                      <c:pt idx="74">
                        <c:v>150</c:v>
                      </c:pt>
                      <c:pt idx="75">
                        <c:v>500</c:v>
                      </c:pt>
                      <c:pt idx="76">
                        <c:v>150</c:v>
                      </c:pt>
                      <c:pt idx="77">
                        <c:v>300</c:v>
                      </c:pt>
                      <c:pt idx="78">
                        <c:v>300</c:v>
                      </c:pt>
                      <c:pt idx="79">
                        <c:v>400</c:v>
                      </c:pt>
                      <c:pt idx="80">
                        <c:v>350</c:v>
                      </c:pt>
                      <c:pt idx="81">
                        <c:v>50</c:v>
                      </c:pt>
                      <c:pt idx="82">
                        <c:v>700</c:v>
                      </c:pt>
                      <c:pt idx="83">
                        <c:v>3300</c:v>
                      </c:pt>
                      <c:pt idx="84">
                        <c:v>250</c:v>
                      </c:pt>
                      <c:pt idx="85">
                        <c:v>6850</c:v>
                      </c:pt>
                      <c:pt idx="86">
                        <c:v>3500</c:v>
                      </c:pt>
                      <c:pt idx="87">
                        <c:v>6700</c:v>
                      </c:pt>
                      <c:pt idx="88">
                        <c:v>300</c:v>
                      </c:pt>
                      <c:pt idx="89">
                        <c:v>600</c:v>
                      </c:pt>
                      <c:pt idx="90">
                        <c:v>1900</c:v>
                      </c:pt>
                      <c:pt idx="91">
                        <c:v>4150</c:v>
                      </c:pt>
                      <c:pt idx="92">
                        <c:v>2750</c:v>
                      </c:pt>
                      <c:pt idx="93">
                        <c:v>6200</c:v>
                      </c:pt>
                      <c:pt idx="94">
                        <c:v>2100</c:v>
                      </c:pt>
                      <c:pt idx="95">
                        <c:v>4150</c:v>
                      </c:pt>
                      <c:pt idx="96">
                        <c:v>150</c:v>
                      </c:pt>
                      <c:pt idx="97">
                        <c:v>300</c:v>
                      </c:pt>
                      <c:pt idx="98">
                        <c:v>1800</c:v>
                      </c:pt>
                      <c:pt idx="99">
                        <c:v>3300</c:v>
                      </c:pt>
                      <c:pt idx="100">
                        <c:v>5400</c:v>
                      </c:pt>
                      <c:pt idx="101">
                        <c:v>11850</c:v>
                      </c:pt>
                      <c:pt idx="102">
                        <c:v>2400</c:v>
                      </c:pt>
                      <c:pt idx="103">
                        <c:v>3700</c:v>
                      </c:pt>
                      <c:pt idx="104">
                        <c:v>250</c:v>
                      </c:pt>
                      <c:pt idx="105">
                        <c:v>450</c:v>
                      </c:pt>
                      <c:pt idx="106">
                        <c:v>1550</c:v>
                      </c:pt>
                      <c:pt idx="107">
                        <c:v>3850</c:v>
                      </c:pt>
                      <c:pt idx="108">
                        <c:v>5850</c:v>
                      </c:pt>
                      <c:pt idx="109">
                        <c:v>14750</c:v>
                      </c:pt>
                      <c:pt idx="110">
                        <c:v>150</c:v>
                      </c:pt>
                      <c:pt idx="111">
                        <c:v>100</c:v>
                      </c:pt>
                      <c:pt idx="112">
                        <c:v>150</c:v>
                      </c:pt>
                      <c:pt idx="113">
                        <c:v>100</c:v>
                      </c:pt>
                      <c:pt idx="114">
                        <c:v>250</c:v>
                      </c:pt>
                      <c:pt idx="115">
                        <c:v>100</c:v>
                      </c:pt>
                      <c:pt idx="116">
                        <c:v>150</c:v>
                      </c:pt>
                      <c:pt idx="117">
                        <c:v>150</c:v>
                      </c:pt>
                      <c:pt idx="118">
                        <c:v>200</c:v>
                      </c:pt>
                      <c:pt idx="119">
                        <c:v>5700</c:v>
                      </c:pt>
                      <c:pt idx="120">
                        <c:v>100</c:v>
                      </c:pt>
                      <c:pt idx="121">
                        <c:v>3150</c:v>
                      </c:pt>
                      <c:pt idx="122">
                        <c:v>7000</c:v>
                      </c:pt>
                      <c:pt idx="123">
                        <c:v>5500</c:v>
                      </c:pt>
                      <c:pt idx="124">
                        <c:v>550</c:v>
                      </c:pt>
                      <c:pt idx="125">
                        <c:v>9400</c:v>
                      </c:pt>
                      <c:pt idx="126">
                        <c:v>850</c:v>
                      </c:pt>
                      <c:pt idx="127">
                        <c:v>5500</c:v>
                      </c:pt>
                      <c:pt idx="128">
                        <c:v>3600</c:v>
                      </c:pt>
                      <c:pt idx="129">
                        <c:v>10750</c:v>
                      </c:pt>
                      <c:pt idx="130">
                        <c:v>3100</c:v>
                      </c:pt>
                      <c:pt idx="131">
                        <c:v>11650</c:v>
                      </c:pt>
                      <c:pt idx="132">
                        <c:v>200</c:v>
                      </c:pt>
                      <c:pt idx="133">
                        <c:v>100</c:v>
                      </c:pt>
                      <c:pt idx="134">
                        <c:v>250</c:v>
                      </c:pt>
                      <c:pt idx="135">
                        <c:v>150</c:v>
                      </c:pt>
                      <c:pt idx="136">
                        <c:v>150</c:v>
                      </c:pt>
                      <c:pt idx="137">
                        <c:v>150</c:v>
                      </c:pt>
                      <c:pt idx="138">
                        <c:v>300</c:v>
                      </c:pt>
                      <c:pt idx="139">
                        <c:v>3500</c:v>
                      </c:pt>
                      <c:pt idx="140">
                        <c:v>2750</c:v>
                      </c:pt>
                      <c:pt idx="141">
                        <c:v>1800</c:v>
                      </c:pt>
                      <c:pt idx="142">
                        <c:v>5400</c:v>
                      </c:pt>
                      <c:pt idx="143">
                        <c:v>1550</c:v>
                      </c:pt>
                      <c:pt idx="144">
                        <c:v>5850</c:v>
                      </c:pt>
                      <c:pt idx="145">
                        <c:v>100</c:v>
                      </c:pt>
                      <c:pt idx="146">
                        <c:v>100</c:v>
                      </c:pt>
                      <c:pt idx="147">
                        <c:v>100</c:v>
                      </c:pt>
                      <c:pt idx="148">
                        <c:v>150</c:v>
                      </c:pt>
                    </c:numCache>
                  </c:numRef>
                </c:val>
                <c:smooth val="0"/>
                <c:extLst>
                  <c:ext xmlns:c16="http://schemas.microsoft.com/office/drawing/2014/chart" uri="{C3380CC4-5D6E-409C-BE32-E72D297353CC}">
                    <c16:uniqueId val="{00000001-EC7C-4C3C-901B-13A6F5097221}"/>
                  </c:ext>
                </c:extLst>
              </c15:ser>
            </c15:filteredLineSeries>
          </c:ext>
        </c:extLst>
      </c:lineChart>
      <c:catAx>
        <c:axId val="56790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8152"/>
        <c:crosses val="autoZero"/>
        <c:auto val="1"/>
        <c:lblAlgn val="ctr"/>
        <c:lblOffset val="100"/>
        <c:noMultiLvlLbl val="0"/>
      </c:catAx>
      <c:valAx>
        <c:axId val="567908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Issue Reported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SpreadSheet.xlsx]Country vs Lines!PivotTable15</c:name>
    <c:fmtId val="4"/>
  </c:pivotSource>
  <c:chart>
    <c:title>
      <c:tx>
        <c:rich>
          <a:bodyPr/>
          <a:lstStyle/>
          <a:p>
            <a:pPr>
              <a:defRPr/>
            </a:pPr>
            <a:r>
              <a:rPr lang="en-IN"/>
              <a:t>Country VS Lines</a:t>
            </a:r>
          </a:p>
        </c:rich>
      </c:tx>
      <c:overlay val="0"/>
      <c:spPr>
        <a:solidFill>
          <a:schemeClr val="bg1">
            <a:lumMod val="85000"/>
          </a:schemeClr>
        </a:solidFill>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3">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'Country vs Lines'!$B$11:$B$12</c:f>
              <c:strCache>
                <c:ptCount val="1"/>
                <c:pt idx="0">
                  <c:v>Dressess</c:v>
                </c:pt>
              </c:strCache>
            </c:strRef>
          </c:tx>
          <c:spPr>
            <a:solidFill>
              <a:srgbClr val="C00000"/>
            </a:solidFill>
            <a:ln>
              <a:noFill/>
            </a:ln>
            <a:effectLst/>
          </c:spPr>
          <c:invertIfNegative val="0"/>
          <c:cat>
            <c:strRef>
              <c:f>'Country vs Lines'!$A$13:$A$16</c:f>
              <c:strCache>
                <c:ptCount val="3"/>
                <c:pt idx="0">
                  <c:v>Australia</c:v>
                </c:pt>
                <c:pt idx="1">
                  <c:v>Brasil</c:v>
                </c:pt>
                <c:pt idx="2">
                  <c:v>Japan</c:v>
                </c:pt>
              </c:strCache>
            </c:strRef>
          </c:cat>
          <c:val>
            <c:numRef>
              <c:f>'Country vs Lines'!$B$13:$B$16</c:f>
              <c:numCache>
                <c:formatCode>0.00%</c:formatCode>
                <c:ptCount val="3"/>
                <c:pt idx="0">
                  <c:v>0.13768115942028986</c:v>
                </c:pt>
                <c:pt idx="1">
                  <c:v>0.11594202898550725</c:v>
                </c:pt>
                <c:pt idx="2">
                  <c:v>0.14492753623188406</c:v>
                </c:pt>
              </c:numCache>
            </c:numRef>
          </c:val>
          <c:extLst>
            <c:ext xmlns:c16="http://schemas.microsoft.com/office/drawing/2014/chart" uri="{C3380CC4-5D6E-409C-BE32-E72D297353CC}">
              <c16:uniqueId val="{00000000-EE2E-4F30-9474-23801EEE3021}"/>
            </c:ext>
          </c:extLst>
        </c:ser>
        <c:ser>
          <c:idx val="1"/>
          <c:order val="1"/>
          <c:tx>
            <c:strRef>
              <c:f>'Country vs Lines'!$C$11:$C$12</c:f>
              <c:strCache>
                <c:ptCount val="1"/>
                <c:pt idx="0">
                  <c:v>Outerwears</c:v>
                </c:pt>
              </c:strCache>
            </c:strRef>
          </c:tx>
          <c:spPr>
            <a:solidFill>
              <a:schemeClr val="accent3">
                <a:lumMod val="75000"/>
              </a:schemeClr>
            </a:solidFill>
            <a:ln>
              <a:noFill/>
            </a:ln>
            <a:effectLst/>
          </c:spPr>
          <c:invertIfNegative val="0"/>
          <c:cat>
            <c:strRef>
              <c:f>'Country vs Lines'!$A$13:$A$16</c:f>
              <c:strCache>
                <c:ptCount val="3"/>
                <c:pt idx="0">
                  <c:v>Australia</c:v>
                </c:pt>
                <c:pt idx="1">
                  <c:v>Brasil</c:v>
                </c:pt>
                <c:pt idx="2">
                  <c:v>Japan</c:v>
                </c:pt>
              </c:strCache>
            </c:strRef>
          </c:cat>
          <c:val>
            <c:numRef>
              <c:f>'Country vs Lines'!$C$13:$C$16</c:f>
              <c:numCache>
                <c:formatCode>0.00%</c:formatCode>
                <c:ptCount val="3"/>
                <c:pt idx="0">
                  <c:v>0.21739130434782608</c:v>
                </c:pt>
                <c:pt idx="1">
                  <c:v>0.16666666666666666</c:v>
                </c:pt>
                <c:pt idx="2">
                  <c:v>0.21739130434782608</c:v>
                </c:pt>
              </c:numCache>
            </c:numRef>
          </c:val>
          <c:extLst>
            <c:ext xmlns:c16="http://schemas.microsoft.com/office/drawing/2014/chart" uri="{C3380CC4-5D6E-409C-BE32-E72D297353CC}">
              <c16:uniqueId val="{00000001-EE2E-4F30-9474-23801EEE3021}"/>
            </c:ext>
          </c:extLst>
        </c:ser>
        <c:dLbls>
          <c:showLegendKey val="0"/>
          <c:showVal val="0"/>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5075552"/>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D1-4FEF-B402-4D34A24DA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D1-4FEF-B402-4D34A24DAC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D1-4FEF-B402-4D34A24DACE8}"/>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Descriptive Statstistic'!$D$6:$F$6</c:f>
              <c:strCache>
                <c:ptCount val="3"/>
                <c:pt idx="0">
                  <c:v>Night Wear</c:v>
                </c:pt>
                <c:pt idx="1">
                  <c:v>Day Wear</c:v>
                </c:pt>
                <c:pt idx="2">
                  <c:v>Evening wear</c:v>
                </c:pt>
              </c:strCache>
            </c:strRef>
          </c:cat>
          <c:val>
            <c:numRef>
              <c:f>'Basic Descriptive Statstistic'!$D$7:$F$7</c:f>
              <c:numCache>
                <c:formatCode>General</c:formatCode>
                <c:ptCount val="3"/>
                <c:pt idx="0">
                  <c:v>28</c:v>
                </c:pt>
                <c:pt idx="1">
                  <c:v>19</c:v>
                </c:pt>
                <c:pt idx="2">
                  <c:v>24</c:v>
                </c:pt>
              </c:numCache>
            </c:numRef>
          </c:val>
          <c:extLst>
            <c:ext xmlns:c16="http://schemas.microsoft.com/office/drawing/2014/chart" uri="{C3380CC4-5D6E-409C-BE32-E72D297353CC}">
              <c16:uniqueId val="{00000006-44D1-4FEF-B402-4D34A24DACE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&amp;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lumMod val="75000"/>
              </a:schemeClr>
            </a:solidFill>
            <a:ln>
              <a:noFill/>
            </a:ln>
            <a:effectLst/>
          </c:spPr>
          <c:invertIfNegative val="0"/>
          <c:cat>
            <c:strRef>
              <c:f>'Basic Descriptive Statstistic'!$D$3:$F$3</c:f>
              <c:strCache>
                <c:ptCount val="3"/>
                <c:pt idx="0">
                  <c:v>Japan</c:v>
                </c:pt>
                <c:pt idx="1">
                  <c:v>Australia</c:v>
                </c:pt>
                <c:pt idx="2">
                  <c:v>Brasil</c:v>
                </c:pt>
              </c:strCache>
            </c:strRef>
          </c:cat>
          <c:val>
            <c:numRef>
              <c:f>'Basic Descriptive Statstistic'!$D$4:$F$4</c:f>
              <c:numCache>
                <c:formatCode>_ [$₹-4009]\ * #,##0.00_ ;_ [$₹-4009]\ * \-#,##0.00_ ;_ [$₹-4009]\ * "-"??_ ;_ @_ </c:formatCode>
                <c:ptCount val="3"/>
                <c:pt idx="0">
                  <c:v>559007</c:v>
                </c:pt>
                <c:pt idx="1">
                  <c:v>476525</c:v>
                </c:pt>
                <c:pt idx="2">
                  <c:v>322241</c:v>
                </c:pt>
              </c:numCache>
            </c:numRef>
          </c:val>
          <c:extLst>
            <c:ext xmlns:c16="http://schemas.microsoft.com/office/drawing/2014/chart" uri="{C3380CC4-5D6E-409C-BE32-E72D297353CC}">
              <c16:uniqueId val="{00000000-96AD-494A-ADCA-B378F2A29BF9}"/>
            </c:ext>
          </c:extLst>
        </c:ser>
        <c:dLbls>
          <c:showLegendKey val="0"/>
          <c:showVal val="0"/>
          <c:showCatName val="0"/>
          <c:showSerName val="0"/>
          <c:showPercent val="0"/>
          <c:showBubbleSize val="0"/>
        </c:dLbls>
        <c:gapWidth val="219"/>
        <c:overlap val="-27"/>
        <c:axId val="509932744"/>
        <c:axId val="509933072"/>
      </c:barChart>
      <c:catAx>
        <c:axId val="5099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33072"/>
        <c:crosses val="autoZero"/>
        <c:auto val="1"/>
        <c:lblAlgn val="ctr"/>
        <c:lblOffset val="100"/>
        <c:noMultiLvlLbl val="0"/>
      </c:catAx>
      <c:valAx>
        <c:axId val="509933072"/>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32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SpreadSheet.xlsx]Manager vs Category Probability!PivotTable5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vs Category Probability'!$B$11:$B$12</c:f>
              <c:strCache>
                <c:ptCount val="1"/>
                <c:pt idx="0">
                  <c:v>Day Wear</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Probability'!$B$13:$B$16</c:f>
              <c:numCache>
                <c:formatCode>0.00%</c:formatCode>
                <c:ptCount val="3"/>
                <c:pt idx="0">
                  <c:v>0.11594202898550725</c:v>
                </c:pt>
                <c:pt idx="1">
                  <c:v>0.10144927536231885</c:v>
                </c:pt>
                <c:pt idx="2">
                  <c:v>0.13043478260869565</c:v>
                </c:pt>
              </c:numCache>
            </c:numRef>
          </c:val>
          <c:extLst>
            <c:ext xmlns:c16="http://schemas.microsoft.com/office/drawing/2014/chart" uri="{C3380CC4-5D6E-409C-BE32-E72D297353CC}">
              <c16:uniqueId val="{00000000-7540-42EA-9D14-8C74F025BE51}"/>
            </c:ext>
          </c:extLst>
        </c:ser>
        <c:ser>
          <c:idx val="1"/>
          <c:order val="1"/>
          <c:tx>
            <c:strRef>
              <c:f>'Manager vs Category Probability'!$C$11:$C$12</c:f>
              <c:strCache>
                <c:ptCount val="1"/>
                <c:pt idx="0">
                  <c:v>Evening Wear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Probability'!$C$13:$C$16</c:f>
              <c:numCache>
                <c:formatCode>0.00%</c:formatCode>
                <c:ptCount val="3"/>
                <c:pt idx="0">
                  <c:v>0.13768115942028986</c:v>
                </c:pt>
                <c:pt idx="1">
                  <c:v>0.11594202898550725</c:v>
                </c:pt>
                <c:pt idx="2">
                  <c:v>0.14492753623188406</c:v>
                </c:pt>
              </c:numCache>
            </c:numRef>
          </c:val>
          <c:extLst>
            <c:ext xmlns:c16="http://schemas.microsoft.com/office/drawing/2014/chart" uri="{C3380CC4-5D6E-409C-BE32-E72D297353CC}">
              <c16:uniqueId val="{00000002-819D-4295-99B4-0E80FBB30224}"/>
            </c:ext>
          </c:extLst>
        </c:ser>
        <c:ser>
          <c:idx val="2"/>
          <c:order val="2"/>
          <c:tx>
            <c:strRef>
              <c:f>'Manager vs Category Probability'!$D$11:$D$12</c:f>
              <c:strCache>
                <c:ptCount val="1"/>
                <c:pt idx="0">
                  <c:v>Night wear</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vs Category Probability'!$A$13:$A$16</c:f>
              <c:strCache>
                <c:ptCount val="3"/>
                <c:pt idx="0">
                  <c:v>Ed Young</c:v>
                </c:pt>
                <c:pt idx="1">
                  <c:v>Gary Dumin</c:v>
                </c:pt>
                <c:pt idx="2">
                  <c:v>Mayumi Mai</c:v>
                </c:pt>
              </c:strCache>
            </c:strRef>
          </c:cat>
          <c:val>
            <c:numRef>
              <c:f>'Manager vs Category Probability'!$D$13:$D$16</c:f>
              <c:numCache>
                <c:formatCode>0.00%</c:formatCode>
                <c:ptCount val="3"/>
                <c:pt idx="0">
                  <c:v>0.10144927536231885</c:v>
                </c:pt>
                <c:pt idx="1">
                  <c:v>6.5217391304347824E-2</c:v>
                </c:pt>
                <c:pt idx="2">
                  <c:v>8.6956521739130432E-2</c:v>
                </c:pt>
              </c:numCache>
            </c:numRef>
          </c:val>
          <c:extLst>
            <c:ext xmlns:c16="http://schemas.microsoft.com/office/drawing/2014/chart" uri="{C3380CC4-5D6E-409C-BE32-E72D297353CC}">
              <c16:uniqueId val="{00000005-819D-4295-99B4-0E80FBB30224}"/>
            </c:ext>
          </c:extLst>
        </c:ser>
        <c:dLbls>
          <c:dLblPos val="outEnd"/>
          <c:showLegendKey val="0"/>
          <c:showVal val="1"/>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1"/>
        <c:axPos val="l"/>
        <c:numFmt formatCode="0.00%" sourceLinked="1"/>
        <c:majorTickMark val="none"/>
        <c:minorTickMark val="none"/>
        <c:tickLblPos val="nextTo"/>
        <c:crossAx val="27507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SpreadSheet.xlsx]Manager Vs Lines!PivotTable9</c:name>
    <c:fmtId val="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Vs Lines'!$B$11:$B$12</c:f>
              <c:strCache>
                <c:ptCount val="1"/>
                <c:pt idx="0">
                  <c:v>Dressess</c:v>
                </c:pt>
              </c:strCache>
            </c:strRef>
          </c:tx>
          <c:spPr>
            <a:solidFill>
              <a:schemeClr val="accent6">
                <a:lumMod val="5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F5-4016-83E1-A8C881EA1BCD}"/>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'Manager Vs Lines'!$A$13:$A$15</c:f>
              <c:strCache>
                <c:ptCount val="2"/>
                <c:pt idx="0">
                  <c:v>Ed Young</c:v>
                </c:pt>
                <c:pt idx="1">
                  <c:v>Mayumi Mai</c:v>
                </c:pt>
              </c:strCache>
            </c:strRef>
          </c:cat>
          <c:val>
            <c:numRef>
              <c:f>'Manager Vs Lines'!$B$13:$B$15</c:f>
              <c:numCache>
                <c:formatCode>0.00%</c:formatCode>
                <c:ptCount val="2"/>
                <c:pt idx="0">
                  <c:v>0.19191919191919191</c:v>
                </c:pt>
                <c:pt idx="1">
                  <c:v>0.20202020202020202</c:v>
                </c:pt>
              </c:numCache>
            </c:numRef>
          </c:val>
          <c:extLst>
            <c:ext xmlns:c16="http://schemas.microsoft.com/office/drawing/2014/chart" uri="{C3380CC4-5D6E-409C-BE32-E72D297353CC}">
              <c16:uniqueId val="{00000000-151A-4B4E-8D8A-9926A24AB7C7}"/>
            </c:ext>
          </c:extLst>
        </c:ser>
        <c:ser>
          <c:idx val="1"/>
          <c:order val="1"/>
          <c:tx>
            <c:strRef>
              <c:f>'Manager Vs Lines'!$C$11:$C$12</c:f>
              <c:strCache>
                <c:ptCount val="1"/>
                <c:pt idx="0">
                  <c:v>Outerwears</c:v>
                </c:pt>
              </c:strCache>
            </c:strRef>
          </c:tx>
          <c:spPr>
            <a:solidFill>
              <a:schemeClr val="accent2">
                <a:lumMod val="50000"/>
              </a:schemeClr>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'Manager Vs Lines'!$A$13:$A$15</c:f>
              <c:strCache>
                <c:ptCount val="2"/>
                <c:pt idx="0">
                  <c:v>Ed Young</c:v>
                </c:pt>
                <c:pt idx="1">
                  <c:v>Mayumi Mai</c:v>
                </c:pt>
              </c:strCache>
            </c:strRef>
          </c:cat>
          <c:val>
            <c:numRef>
              <c:f>'Manager Vs Lines'!$C$13:$C$15</c:f>
              <c:numCache>
                <c:formatCode>0.00%</c:formatCode>
                <c:ptCount val="2"/>
                <c:pt idx="0">
                  <c:v>0.30303030303030304</c:v>
                </c:pt>
                <c:pt idx="1">
                  <c:v>0.30303030303030304</c:v>
                </c:pt>
              </c:numCache>
            </c:numRef>
          </c:val>
          <c:extLst>
            <c:ext xmlns:c16="http://schemas.microsoft.com/office/drawing/2014/chart" uri="{C3380CC4-5D6E-409C-BE32-E72D297353CC}">
              <c16:uniqueId val="{00000001-17F1-423F-8CF4-0D56A6290274}"/>
            </c:ext>
          </c:extLst>
        </c:ser>
        <c:dLbls>
          <c:showLegendKey val="0"/>
          <c:showVal val="0"/>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1"/>
        <c:axPos val="l"/>
        <c:numFmt formatCode="0.00%" sourceLinked="1"/>
        <c:majorTickMark val="none"/>
        <c:minorTickMark val="none"/>
        <c:tickLblPos val="nextTo"/>
        <c:crossAx val="275075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SpreadSheet.xlsx]Country vs Lines!PivotTable15</c:name>
    <c:fmtId val="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C0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vs Lines'!$B$11:$B$12</c:f>
              <c:strCache>
                <c:ptCount val="1"/>
                <c:pt idx="0">
                  <c:v>Dressess</c:v>
                </c:pt>
              </c:strCache>
            </c:strRef>
          </c:tx>
          <c:spPr>
            <a:solidFill>
              <a:srgbClr val="C00000"/>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 vs Lines'!$A$13:$A$16</c:f>
              <c:strCache>
                <c:ptCount val="3"/>
                <c:pt idx="0">
                  <c:v>Australia</c:v>
                </c:pt>
                <c:pt idx="1">
                  <c:v>Brasil</c:v>
                </c:pt>
                <c:pt idx="2">
                  <c:v>Japan</c:v>
                </c:pt>
              </c:strCache>
            </c:strRef>
          </c:cat>
          <c:val>
            <c:numRef>
              <c:f>'Country vs Lines'!$B$13:$B$16</c:f>
              <c:numCache>
                <c:formatCode>0.00%</c:formatCode>
                <c:ptCount val="3"/>
                <c:pt idx="0">
                  <c:v>0.13768115942028986</c:v>
                </c:pt>
                <c:pt idx="1">
                  <c:v>0.11594202898550725</c:v>
                </c:pt>
                <c:pt idx="2">
                  <c:v>0.14492753623188406</c:v>
                </c:pt>
              </c:numCache>
            </c:numRef>
          </c:val>
          <c:extLst>
            <c:ext xmlns:c16="http://schemas.microsoft.com/office/drawing/2014/chart" uri="{C3380CC4-5D6E-409C-BE32-E72D297353CC}">
              <c16:uniqueId val="{00000000-0102-4CD9-836F-5F438C1A3CAE}"/>
            </c:ext>
          </c:extLst>
        </c:ser>
        <c:ser>
          <c:idx val="1"/>
          <c:order val="1"/>
          <c:tx>
            <c:strRef>
              <c:f>'Country vs Lines'!$C$11:$C$12</c:f>
              <c:strCache>
                <c:ptCount val="1"/>
                <c:pt idx="0">
                  <c:v>Outerwears</c:v>
                </c:pt>
              </c:strCache>
            </c:strRef>
          </c:tx>
          <c:spPr>
            <a:solidFill>
              <a:schemeClr val="accent3">
                <a:lumMod val="75000"/>
              </a:schemeClr>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 vs Lines'!$A$13:$A$16</c:f>
              <c:strCache>
                <c:ptCount val="3"/>
                <c:pt idx="0">
                  <c:v>Australia</c:v>
                </c:pt>
                <c:pt idx="1">
                  <c:v>Brasil</c:v>
                </c:pt>
                <c:pt idx="2">
                  <c:v>Japan</c:v>
                </c:pt>
              </c:strCache>
            </c:strRef>
          </c:cat>
          <c:val>
            <c:numRef>
              <c:f>'Country vs Lines'!$C$13:$C$16</c:f>
              <c:numCache>
                <c:formatCode>0.00%</c:formatCode>
                <c:ptCount val="3"/>
                <c:pt idx="0">
                  <c:v>0.21739130434782608</c:v>
                </c:pt>
                <c:pt idx="1">
                  <c:v>0.16666666666666666</c:v>
                </c:pt>
                <c:pt idx="2">
                  <c:v>0.21739130434782608</c:v>
                </c:pt>
              </c:numCache>
            </c:numRef>
          </c:val>
          <c:extLst>
            <c:ext xmlns:c16="http://schemas.microsoft.com/office/drawing/2014/chart" uri="{C3380CC4-5D6E-409C-BE32-E72D297353CC}">
              <c16:uniqueId val="{00000001-0102-4CD9-836F-5F438C1A3CAE}"/>
            </c:ext>
          </c:extLst>
        </c:ser>
        <c:dLbls>
          <c:showLegendKey val="0"/>
          <c:showVal val="0"/>
          <c:showCatName val="0"/>
          <c:showSerName val="0"/>
          <c:showPercent val="0"/>
          <c:showBubbleSize val="0"/>
        </c:dLbls>
        <c:gapWidth val="219"/>
        <c:overlap val="-27"/>
        <c:axId val="275075552"/>
        <c:axId val="275084080"/>
      </c:barChart>
      <c:catAx>
        <c:axId val="27507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84080"/>
        <c:crosses val="autoZero"/>
        <c:auto val="1"/>
        <c:lblAlgn val="ctr"/>
        <c:lblOffset val="100"/>
        <c:noMultiLvlLbl val="0"/>
      </c:catAx>
      <c:valAx>
        <c:axId val="275084080"/>
        <c:scaling>
          <c:orientation val="minMax"/>
        </c:scaling>
        <c:delete val="1"/>
        <c:axPos val="l"/>
        <c:numFmt formatCode="0.00%" sourceLinked="1"/>
        <c:majorTickMark val="none"/>
        <c:minorTickMark val="none"/>
        <c:tickLblPos val="nextTo"/>
        <c:crossAx val="275075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SpreadSheet.xlsx]GOF!PivotTable1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GOF!$B$3</c:f>
              <c:strCache>
                <c:ptCount val="1"/>
                <c:pt idx="0">
                  <c:v>Sum of obs_count</c:v>
                </c:pt>
              </c:strCache>
            </c:strRef>
          </c:tx>
          <c:spPr>
            <a:solidFill>
              <a:schemeClr val="accent1"/>
            </a:solidFill>
            <a:ln>
              <a:noFill/>
            </a:ln>
            <a:effectLst/>
          </c:spPr>
          <c:invertIfNegative val="0"/>
          <c:cat>
            <c:strRef>
              <c:f>GOF!$A$4:$A$5</c:f>
              <c:strCache>
                <c:ptCount val="1"/>
                <c:pt idx="0">
                  <c:v>Japan</c:v>
                </c:pt>
              </c:strCache>
            </c:strRef>
          </c:cat>
          <c:val>
            <c:numRef>
              <c:f>GOF!$B$4:$B$5</c:f>
              <c:numCache>
                <c:formatCode>General</c:formatCode>
                <c:ptCount val="1"/>
                <c:pt idx="0">
                  <c:v>213250</c:v>
                </c:pt>
              </c:numCache>
            </c:numRef>
          </c:val>
          <c:extLst>
            <c:ext xmlns:c16="http://schemas.microsoft.com/office/drawing/2014/chart" uri="{C3380CC4-5D6E-409C-BE32-E72D297353CC}">
              <c16:uniqueId val="{00000000-C921-4BC9-BE2E-C63612901D0D}"/>
            </c:ext>
          </c:extLst>
        </c:ser>
        <c:ser>
          <c:idx val="1"/>
          <c:order val="1"/>
          <c:tx>
            <c:strRef>
              <c:f>GOF!$C$3</c:f>
              <c:strCache>
                <c:ptCount val="1"/>
                <c:pt idx="0">
                  <c:v>Sum of exp_count</c:v>
                </c:pt>
              </c:strCache>
            </c:strRef>
          </c:tx>
          <c:spPr>
            <a:solidFill>
              <a:schemeClr val="accent2"/>
            </a:solidFill>
            <a:ln>
              <a:noFill/>
            </a:ln>
            <a:effectLst/>
          </c:spPr>
          <c:invertIfNegative val="0"/>
          <c:cat>
            <c:strRef>
              <c:f>GOF!$A$4:$A$5</c:f>
              <c:strCache>
                <c:ptCount val="1"/>
                <c:pt idx="0">
                  <c:v>Japan</c:v>
                </c:pt>
              </c:strCache>
            </c:strRef>
          </c:cat>
          <c:val>
            <c:numRef>
              <c:f>GOF!$C$4:$C$5</c:f>
              <c:numCache>
                <c:formatCode>General</c:formatCode>
                <c:ptCount val="1"/>
                <c:pt idx="0">
                  <c:v>172383.33333333334</c:v>
                </c:pt>
              </c:numCache>
            </c:numRef>
          </c:val>
          <c:extLst>
            <c:ext xmlns:c16="http://schemas.microsoft.com/office/drawing/2014/chart" uri="{C3380CC4-5D6E-409C-BE32-E72D297353CC}">
              <c16:uniqueId val="{00000001-C921-4BC9-BE2E-C63612901D0D}"/>
            </c:ext>
          </c:extLst>
        </c:ser>
        <c:dLbls>
          <c:showLegendKey val="0"/>
          <c:showVal val="0"/>
          <c:showCatName val="0"/>
          <c:showSerName val="0"/>
          <c:showPercent val="0"/>
          <c:showBubbleSize val="0"/>
        </c:dLbls>
        <c:gapWidth val="219"/>
        <c:overlap val="-27"/>
        <c:axId val="599259296"/>
        <c:axId val="599259952"/>
      </c:barChart>
      <c:catAx>
        <c:axId val="59925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59952"/>
        <c:crosses val="autoZero"/>
        <c:auto val="1"/>
        <c:lblAlgn val="ctr"/>
        <c:lblOffset val="100"/>
        <c:noMultiLvlLbl val="0"/>
      </c:catAx>
      <c:valAx>
        <c:axId val="59925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5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Using SpreadSheet.xlsx]TOI!PivotTable2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TOI!$B$3:$B$4</c:f>
              <c:strCache>
                <c:ptCount val="1"/>
                <c:pt idx="0">
                  <c:v>83</c:v>
                </c:pt>
              </c:strCache>
            </c:strRef>
          </c:tx>
          <c:spPr>
            <a:solidFill>
              <a:schemeClr val="accent1"/>
            </a:solidFill>
            <a:ln>
              <a:noFill/>
            </a:ln>
            <a:effectLst/>
          </c:spPr>
          <c:invertIfNegative val="0"/>
          <c:cat>
            <c:strRef>
              <c:f>TOI!$A$5:$A$6</c:f>
              <c:strCache>
                <c:ptCount val="1"/>
                <c:pt idx="0">
                  <c:v>brasil</c:v>
                </c:pt>
              </c:strCache>
            </c:strRef>
          </c:cat>
          <c:val>
            <c:numRef>
              <c:f>TOI!$B$5:$B$6</c:f>
              <c:numCache>
                <c:formatCode>General</c:formatCode>
                <c:ptCount val="1"/>
                <c:pt idx="0">
                  <c:v>2</c:v>
                </c:pt>
              </c:numCache>
            </c:numRef>
          </c:val>
          <c:extLst>
            <c:ext xmlns:c16="http://schemas.microsoft.com/office/drawing/2014/chart" uri="{C3380CC4-5D6E-409C-BE32-E72D297353CC}">
              <c16:uniqueId val="{00000000-7704-4372-993E-2435758A088D}"/>
            </c:ext>
          </c:extLst>
        </c:ser>
        <c:ser>
          <c:idx val="1"/>
          <c:order val="1"/>
          <c:tx>
            <c:strRef>
              <c:f>TOI!$C$3:$C$4</c:f>
              <c:strCache>
                <c:ptCount val="1"/>
                <c:pt idx="0">
                  <c:v>88</c:v>
                </c:pt>
              </c:strCache>
            </c:strRef>
          </c:tx>
          <c:spPr>
            <a:solidFill>
              <a:schemeClr val="accent2"/>
            </a:solidFill>
            <a:ln>
              <a:noFill/>
            </a:ln>
            <a:effectLst/>
          </c:spPr>
          <c:invertIfNegative val="0"/>
          <c:cat>
            <c:strRef>
              <c:f>TOI!$A$5:$A$6</c:f>
              <c:strCache>
                <c:ptCount val="1"/>
                <c:pt idx="0">
                  <c:v>brasil</c:v>
                </c:pt>
              </c:strCache>
            </c:strRef>
          </c:cat>
          <c:val>
            <c:numRef>
              <c:f>TOI!$C$5:$C$6</c:f>
              <c:numCache>
                <c:formatCode>General</c:formatCode>
                <c:ptCount val="1"/>
                <c:pt idx="0">
                  <c:v>6</c:v>
                </c:pt>
              </c:numCache>
            </c:numRef>
          </c:val>
          <c:extLst>
            <c:ext xmlns:c16="http://schemas.microsoft.com/office/drawing/2014/chart" uri="{C3380CC4-5D6E-409C-BE32-E72D297353CC}">
              <c16:uniqueId val="{00000001-7704-4372-993E-2435758A088D}"/>
            </c:ext>
          </c:extLst>
        </c:ser>
        <c:ser>
          <c:idx val="2"/>
          <c:order val="2"/>
          <c:tx>
            <c:strRef>
              <c:f>TOI!$D$3:$D$4</c:f>
              <c:strCache>
                <c:ptCount val="1"/>
                <c:pt idx="0">
                  <c:v>92</c:v>
                </c:pt>
              </c:strCache>
            </c:strRef>
          </c:tx>
          <c:spPr>
            <a:solidFill>
              <a:schemeClr val="accent3"/>
            </a:solidFill>
            <a:ln>
              <a:noFill/>
            </a:ln>
            <a:effectLst/>
          </c:spPr>
          <c:invertIfNegative val="0"/>
          <c:cat>
            <c:strRef>
              <c:f>TOI!$A$5:$A$6</c:f>
              <c:strCache>
                <c:ptCount val="1"/>
                <c:pt idx="0">
                  <c:v>brasil</c:v>
                </c:pt>
              </c:strCache>
            </c:strRef>
          </c:cat>
          <c:val>
            <c:numRef>
              <c:f>TOI!$D$5:$D$6</c:f>
              <c:numCache>
                <c:formatCode>General</c:formatCode>
                <c:ptCount val="1"/>
                <c:pt idx="0">
                  <c:v>6</c:v>
                </c:pt>
              </c:numCache>
            </c:numRef>
          </c:val>
          <c:extLst>
            <c:ext xmlns:c16="http://schemas.microsoft.com/office/drawing/2014/chart" uri="{C3380CC4-5D6E-409C-BE32-E72D297353CC}">
              <c16:uniqueId val="{00000002-7704-4372-993E-2435758A088D}"/>
            </c:ext>
          </c:extLst>
        </c:ser>
        <c:ser>
          <c:idx val="3"/>
          <c:order val="3"/>
          <c:tx>
            <c:strRef>
              <c:f>TOI!$E$3:$E$4</c:f>
              <c:strCache>
                <c:ptCount val="1"/>
                <c:pt idx="0">
                  <c:v>93</c:v>
                </c:pt>
              </c:strCache>
            </c:strRef>
          </c:tx>
          <c:spPr>
            <a:solidFill>
              <a:schemeClr val="accent4"/>
            </a:solidFill>
            <a:ln>
              <a:noFill/>
            </a:ln>
            <a:effectLst/>
          </c:spPr>
          <c:invertIfNegative val="0"/>
          <c:cat>
            <c:strRef>
              <c:f>TOI!$A$5:$A$6</c:f>
              <c:strCache>
                <c:ptCount val="1"/>
                <c:pt idx="0">
                  <c:v>brasil</c:v>
                </c:pt>
              </c:strCache>
            </c:strRef>
          </c:cat>
          <c:val>
            <c:numRef>
              <c:f>TOI!$E$5:$E$6</c:f>
              <c:numCache>
                <c:formatCode>General</c:formatCode>
                <c:ptCount val="1"/>
                <c:pt idx="0">
                  <c:v>5</c:v>
                </c:pt>
              </c:numCache>
            </c:numRef>
          </c:val>
          <c:extLst>
            <c:ext xmlns:c16="http://schemas.microsoft.com/office/drawing/2014/chart" uri="{C3380CC4-5D6E-409C-BE32-E72D297353CC}">
              <c16:uniqueId val="{00000003-7704-4372-993E-2435758A088D}"/>
            </c:ext>
          </c:extLst>
        </c:ser>
        <c:ser>
          <c:idx val="4"/>
          <c:order val="4"/>
          <c:tx>
            <c:strRef>
              <c:f>TOI!$F$3:$F$4</c:f>
              <c:strCache>
                <c:ptCount val="1"/>
                <c:pt idx="0">
                  <c:v>95</c:v>
                </c:pt>
              </c:strCache>
            </c:strRef>
          </c:tx>
          <c:spPr>
            <a:solidFill>
              <a:schemeClr val="accent5"/>
            </a:solidFill>
            <a:ln>
              <a:noFill/>
            </a:ln>
            <a:effectLst/>
          </c:spPr>
          <c:invertIfNegative val="0"/>
          <c:cat>
            <c:strRef>
              <c:f>TOI!$A$5:$A$6</c:f>
              <c:strCache>
                <c:ptCount val="1"/>
                <c:pt idx="0">
                  <c:v>brasil</c:v>
                </c:pt>
              </c:strCache>
            </c:strRef>
          </c:cat>
          <c:val>
            <c:numRef>
              <c:f>TOI!$F$5:$F$6</c:f>
              <c:numCache>
                <c:formatCode>General</c:formatCode>
                <c:ptCount val="1"/>
                <c:pt idx="0">
                  <c:v>2</c:v>
                </c:pt>
              </c:numCache>
            </c:numRef>
          </c:val>
          <c:extLst>
            <c:ext xmlns:c16="http://schemas.microsoft.com/office/drawing/2014/chart" uri="{C3380CC4-5D6E-409C-BE32-E72D297353CC}">
              <c16:uniqueId val="{00000004-7704-4372-993E-2435758A088D}"/>
            </c:ext>
          </c:extLst>
        </c:ser>
        <c:dLbls>
          <c:showLegendKey val="0"/>
          <c:showVal val="0"/>
          <c:showCatName val="0"/>
          <c:showSerName val="0"/>
          <c:showPercent val="0"/>
          <c:showBubbleSize val="0"/>
        </c:dLbls>
        <c:gapWidth val="219"/>
        <c:overlap val="-27"/>
        <c:axId val="600363560"/>
        <c:axId val="600357000"/>
      </c:barChart>
      <c:catAx>
        <c:axId val="60036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57000"/>
        <c:crosses val="autoZero"/>
        <c:auto val="1"/>
        <c:lblAlgn val="ctr"/>
        <c:lblOffset val="100"/>
        <c:noMultiLvlLbl val="0"/>
      </c:catAx>
      <c:valAx>
        <c:axId val="600357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Customer Satisfacation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 Satisfacation</a:t>
          </a:r>
        </a:p>
      </cx:txPr>
    </cx:title>
    <cx:plotArea>
      <cx:plotAreaRegion>
        <cx:series layoutId="clusteredColumn" uniqueId="{38060E67-5FEE-4951-B78A-EA68F83018EF}">
          <cx:tx>
            <cx:txData>
              <cx:f>_xlchart.v1.0</cx:f>
              <cx:v>Customer Satisfaction</cx:v>
            </cx:txData>
          </cx:tx>
          <cx:dataLabels/>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tx>
        <cx:txData>
          <cx:v>Quantity Sold &amp; Gross Margin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Quantity Sold &amp; Gross Margin</a:t>
          </a:r>
        </a:p>
      </cx:txPr>
    </cx:title>
    <cx:plotArea>
      <cx:plotAreaRegion>
        <cx:series layoutId="boxWhisker" uniqueId="{F219679E-8F46-4720-B971-BEC590660074}">
          <cx:tx>
            <cx:txData>
              <cx:f>_xlchart.v1.2</cx:f>
              <cx:v>Quantity Sold</cx:v>
            </cx:txData>
          </cx:tx>
          <cx:dataLabels>
            <cx:visibility seriesName="0" categoryName="0" value="1"/>
          </cx:dataLabels>
          <cx:dataId val="0"/>
          <cx:layoutPr>
            <cx:visibility meanLine="0" meanMarker="1" nonoutliers="0" outliers="1"/>
            <cx:statistics quartileMethod="exclusive"/>
          </cx:layoutPr>
        </cx:series>
        <cx:series layoutId="boxWhisker" uniqueId="{A3C6E08B-B4D3-4CE0-B611-66BD91C0F232}">
          <cx:tx>
            <cx:txData>
              <cx:f>_xlchart.v1.4</cx:f>
              <cx:v>Gross Margin</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Customer Satisfacation</cx:v>
        </cx:txData>
      </cx:tx>
      <cx:spPr>
        <a:solidFill>
          <a:schemeClr val="accent2">
            <a:lumMod val="60000"/>
            <a:lumOff val="4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 Satisfacation</a:t>
          </a:r>
        </a:p>
      </cx:txPr>
    </cx:title>
    <cx:plotArea>
      <cx:plotAreaRegion>
        <cx:series layoutId="clusteredColumn" uniqueId="{38060E67-5FEE-4951-B78A-EA68F83018EF}">
          <cx:tx>
            <cx:txData>
              <cx:f>_xlchart.v1.6</cx:f>
              <cx:v>Customer Satisfaction</cx:v>
            </cx:txData>
          </cx:tx>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hyperlink" Target="http://www.creativity103.com/collections/Technology/slides/blue_circuit_tracks.html" TargetMode="External"/><Relationship Id="rId1" Type="http://schemas.openxmlformats.org/officeDocument/2006/relationships/image" Target="../media/image1.jpeg"/><Relationship Id="rId6" Type="http://schemas.openxmlformats.org/officeDocument/2006/relationships/chart" Target="../charts/chart14.xml"/><Relationship Id="rId11" Type="http://schemas.openxmlformats.org/officeDocument/2006/relationships/chart" Target="../charts/chart19.xml"/><Relationship Id="rId5" Type="http://schemas.microsoft.com/office/2014/relationships/chartEx" Target="../charts/chartEx3.xml"/><Relationship Id="rId10" Type="http://schemas.openxmlformats.org/officeDocument/2006/relationships/chart" Target="../charts/chart18.xml"/><Relationship Id="rId4" Type="http://schemas.openxmlformats.org/officeDocument/2006/relationships/chart" Target="../charts/chart13.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7</xdr:col>
      <xdr:colOff>857250</xdr:colOff>
      <xdr:row>178</xdr:row>
      <xdr:rowOff>158750</xdr:rowOff>
    </xdr:from>
    <xdr:to>
      <xdr:col>12</xdr:col>
      <xdr:colOff>1177608</xdr:colOff>
      <xdr:row>196</xdr:row>
      <xdr:rowOff>33337</xdr:rowOff>
    </xdr:to>
    <xdr:graphicFrame macro="">
      <xdr:nvGraphicFramePr>
        <xdr:cNvPr id="2" name="Chart 1">
          <a:extLst>
            <a:ext uri="{FF2B5EF4-FFF2-40B4-BE49-F238E27FC236}">
              <a16:creationId xmlns:a16="http://schemas.microsoft.com/office/drawing/2014/main" id="{DDA4EC68-05B8-45BC-9418-0B945874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833437</xdr:colOff>
      <xdr:row>200</xdr:row>
      <xdr:rowOff>23813</xdr:rowOff>
    </xdr:from>
    <xdr:to>
      <xdr:col>14</xdr:col>
      <xdr:colOff>505549</xdr:colOff>
      <xdr:row>215</xdr:row>
      <xdr:rowOff>65377</xdr:rowOff>
    </xdr:to>
    <xdr:graphicFrame macro="">
      <xdr:nvGraphicFramePr>
        <xdr:cNvPr id="3" name="Chart 2">
          <a:extLst>
            <a:ext uri="{FF2B5EF4-FFF2-40B4-BE49-F238E27FC236}">
              <a16:creationId xmlns:a16="http://schemas.microsoft.com/office/drawing/2014/main" id="{3887976A-378E-44F9-8804-7805D391C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817563</xdr:colOff>
      <xdr:row>241</xdr:row>
      <xdr:rowOff>0</xdr:rowOff>
    </xdr:from>
    <xdr:to>
      <xdr:col>12</xdr:col>
      <xdr:colOff>1228238</xdr:colOff>
      <xdr:row>256</xdr:row>
      <xdr:rowOff>17586</xdr:rowOff>
    </xdr:to>
    <xdr:graphicFrame macro="">
      <xdr:nvGraphicFramePr>
        <xdr:cNvPr id="4" name="Chart 3">
          <a:extLst>
            <a:ext uri="{FF2B5EF4-FFF2-40B4-BE49-F238E27FC236}">
              <a16:creationId xmlns:a16="http://schemas.microsoft.com/office/drawing/2014/main" id="{EFF34716-6D88-4F77-9AFE-4EF1A4B3A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748078</xdr:colOff>
      <xdr:row>260</xdr:row>
      <xdr:rowOff>134082</xdr:rowOff>
    </xdr:from>
    <xdr:to>
      <xdr:col>14</xdr:col>
      <xdr:colOff>115031</xdr:colOff>
      <xdr:row>275</xdr:row>
      <xdr:rowOff>152521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D142043-3327-49C8-B1D1-4A36F37BE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63128" y="48495682"/>
              <a:ext cx="6745653" cy="27806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698505</xdr:colOff>
      <xdr:row>281</xdr:row>
      <xdr:rowOff>31732</xdr:rowOff>
    </xdr:from>
    <xdr:to>
      <xdr:col>14</xdr:col>
      <xdr:colOff>540976</xdr:colOff>
      <xdr:row>301</xdr:row>
      <xdr:rowOff>72759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0F1F7C1-7AEA-44DE-A8C5-C9E7F23F4A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13555" y="52260482"/>
              <a:ext cx="7221171" cy="37240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809625</xdr:colOff>
      <xdr:row>220</xdr:row>
      <xdr:rowOff>142875</xdr:rowOff>
    </xdr:from>
    <xdr:to>
      <xdr:col>14</xdr:col>
      <xdr:colOff>672611</xdr:colOff>
      <xdr:row>236</xdr:row>
      <xdr:rowOff>59960</xdr:rowOff>
    </xdr:to>
    <xdr:graphicFrame macro="">
      <xdr:nvGraphicFramePr>
        <xdr:cNvPr id="7" name="Chart 6">
          <a:extLst>
            <a:ext uri="{FF2B5EF4-FFF2-40B4-BE49-F238E27FC236}">
              <a16:creationId xmlns:a16="http://schemas.microsoft.com/office/drawing/2014/main" id="{2BD59D09-9EA4-43D5-972B-5FA5E2941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567688</xdr:colOff>
      <xdr:row>8</xdr:row>
      <xdr:rowOff>181927</xdr:rowOff>
    </xdr:from>
    <xdr:to>
      <xdr:col>14</xdr:col>
      <xdr:colOff>350519</xdr:colOff>
      <xdr:row>25</xdr:row>
      <xdr:rowOff>114885</xdr:rowOff>
    </xdr:to>
    <xdr:graphicFrame macro="">
      <xdr:nvGraphicFramePr>
        <xdr:cNvPr id="2" name="Chart 1">
          <a:extLst>
            <a:ext uri="{FF2B5EF4-FFF2-40B4-BE49-F238E27FC236}">
              <a16:creationId xmlns:a16="http://schemas.microsoft.com/office/drawing/2014/main" id="{C26FE6EA-03CE-4BC8-A6DC-688A53478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121557</xdr:rowOff>
    </xdr:from>
    <xdr:to>
      <xdr:col>12</xdr:col>
      <xdr:colOff>280307</xdr:colOff>
      <xdr:row>22</xdr:row>
      <xdr:rowOff>139700</xdr:rowOff>
    </xdr:to>
    <xdr:graphicFrame macro="">
      <xdr:nvGraphicFramePr>
        <xdr:cNvPr id="2" name="Chart 1">
          <a:extLst>
            <a:ext uri="{FF2B5EF4-FFF2-40B4-BE49-F238E27FC236}">
              <a16:creationId xmlns:a16="http://schemas.microsoft.com/office/drawing/2014/main" id="{EA8005E9-7AA3-4933-8B7A-BC2378B62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254000</xdr:colOff>
      <xdr:row>2</xdr:row>
      <xdr:rowOff>50800</xdr:rowOff>
    </xdr:from>
    <xdr:to>
      <xdr:col>10</xdr:col>
      <xdr:colOff>591820</xdr:colOff>
      <xdr:row>15</xdr:row>
      <xdr:rowOff>172720</xdr:rowOff>
    </xdr:to>
    <xdr:graphicFrame macro="">
      <xdr:nvGraphicFramePr>
        <xdr:cNvPr id="2" name="Chart 1">
          <a:extLst>
            <a:ext uri="{FF2B5EF4-FFF2-40B4-BE49-F238E27FC236}">
              <a16:creationId xmlns:a16="http://schemas.microsoft.com/office/drawing/2014/main" id="{0E3493BA-E8EF-48C8-B04F-5ECFC0935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476250</xdr:colOff>
      <xdr:row>4</xdr:row>
      <xdr:rowOff>82550</xdr:rowOff>
    </xdr:from>
    <xdr:to>
      <xdr:col>11</xdr:col>
      <xdr:colOff>171450</xdr:colOff>
      <xdr:row>19</xdr:row>
      <xdr:rowOff>63500</xdr:rowOff>
    </xdr:to>
    <xdr:graphicFrame macro="">
      <xdr:nvGraphicFramePr>
        <xdr:cNvPr id="2" name="Chart 1">
          <a:extLst>
            <a:ext uri="{FF2B5EF4-FFF2-40B4-BE49-F238E27FC236}">
              <a16:creationId xmlns:a16="http://schemas.microsoft.com/office/drawing/2014/main" id="{18A252CB-09D1-47E8-B41C-017CDCC87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157480</xdr:colOff>
      <xdr:row>1</xdr:row>
      <xdr:rowOff>172720</xdr:rowOff>
    </xdr:from>
    <xdr:to>
      <xdr:col>15</xdr:col>
      <xdr:colOff>502920</xdr:colOff>
      <xdr:row>17</xdr:row>
      <xdr:rowOff>55880</xdr:rowOff>
    </xdr:to>
    <xdr:graphicFrame macro="">
      <xdr:nvGraphicFramePr>
        <xdr:cNvPr id="2" name="Chart 1">
          <a:extLst>
            <a:ext uri="{FF2B5EF4-FFF2-40B4-BE49-F238E27FC236}">
              <a16:creationId xmlns:a16="http://schemas.microsoft.com/office/drawing/2014/main" id="{BCA11846-EEDC-423A-80CB-41D02818C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530468</xdr:colOff>
      <xdr:row>20</xdr:row>
      <xdr:rowOff>157087</xdr:rowOff>
    </xdr:from>
    <xdr:to>
      <xdr:col>26</xdr:col>
      <xdr:colOff>46892</xdr:colOff>
      <xdr:row>32</xdr:row>
      <xdr:rowOff>117229</xdr:rowOff>
    </xdr:to>
    <xdr:graphicFrame macro="">
      <xdr:nvGraphicFramePr>
        <xdr:cNvPr id="2" name="Chart 1">
          <a:extLst>
            <a:ext uri="{FF2B5EF4-FFF2-40B4-BE49-F238E27FC236}">
              <a16:creationId xmlns:a16="http://schemas.microsoft.com/office/drawing/2014/main" id="{822EE57B-535C-4F65-B2BC-B2D7CBF48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507998</xdr:colOff>
      <xdr:row>52</xdr:row>
      <xdr:rowOff>82101</xdr:rowOff>
    </xdr:from>
    <xdr:to>
      <xdr:col>25</xdr:col>
      <xdr:colOff>594590</xdr:colOff>
      <xdr:row>70</xdr:row>
      <xdr:rowOff>16294</xdr:rowOff>
    </xdr:to>
    <xdr:graphicFrame macro="">
      <xdr:nvGraphicFramePr>
        <xdr:cNvPr id="3" name="Chart 2">
          <a:extLst>
            <a:ext uri="{FF2B5EF4-FFF2-40B4-BE49-F238E27FC236}">
              <a16:creationId xmlns:a16="http://schemas.microsoft.com/office/drawing/2014/main" id="{F42589A0-3AB1-47BF-82AE-9637B1EE2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7938</xdr:rowOff>
    </xdr:from>
    <xdr:to>
      <xdr:col>48</xdr:col>
      <xdr:colOff>357189</xdr:colOff>
      <xdr:row>147</xdr:row>
      <xdr:rowOff>114300</xdr:rowOff>
    </xdr:to>
    <xdr:pic>
      <xdr:nvPicPr>
        <xdr:cNvPr id="12" name="Picture 11">
          <a:extLst>
            <a:ext uri="{FF2B5EF4-FFF2-40B4-BE49-F238E27FC236}">
              <a16:creationId xmlns:a16="http://schemas.microsoft.com/office/drawing/2014/main" id="{E53F42CB-36AB-4C6F-AAAD-2CEFF9126D7C}"/>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7938"/>
          <a:ext cx="29617989" cy="28109862"/>
        </a:xfrm>
        <a:prstGeom prst="rect">
          <a:avLst/>
        </a:prstGeom>
      </xdr:spPr>
    </xdr:pic>
    <xdr:clientData/>
  </xdr:twoCellAnchor>
  <xdr:twoCellAnchor>
    <xdr:from>
      <xdr:col>7</xdr:col>
      <xdr:colOff>257189</xdr:colOff>
      <xdr:row>111</xdr:row>
      <xdr:rowOff>86461</xdr:rowOff>
    </xdr:from>
    <xdr:to>
      <xdr:col>16</xdr:col>
      <xdr:colOff>407986</xdr:colOff>
      <xdr:row>129</xdr:row>
      <xdr:rowOff>18518</xdr:rowOff>
    </xdr:to>
    <xdr:graphicFrame macro="">
      <xdr:nvGraphicFramePr>
        <xdr:cNvPr id="2" name="Chart 1">
          <a:extLst>
            <a:ext uri="{FF2B5EF4-FFF2-40B4-BE49-F238E27FC236}">
              <a16:creationId xmlns:a16="http://schemas.microsoft.com/office/drawing/2014/main" id="{3D3BE314-E6B6-45E8-952F-190A40F8A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368300</xdr:colOff>
      <xdr:row>110</xdr:row>
      <xdr:rowOff>134939</xdr:rowOff>
    </xdr:from>
    <xdr:to>
      <xdr:col>30</xdr:col>
      <xdr:colOff>484111</xdr:colOff>
      <xdr:row>127</xdr:row>
      <xdr:rowOff>119987</xdr:rowOff>
    </xdr:to>
    <xdr:graphicFrame macro="">
      <xdr:nvGraphicFramePr>
        <xdr:cNvPr id="3" name="Chart 2">
          <a:extLst>
            <a:ext uri="{FF2B5EF4-FFF2-40B4-BE49-F238E27FC236}">
              <a16:creationId xmlns:a16="http://schemas.microsoft.com/office/drawing/2014/main" id="{584DAB3E-81A2-4408-86F7-F980C508F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335328</xdr:colOff>
      <xdr:row>91</xdr:row>
      <xdr:rowOff>179895</xdr:rowOff>
    </xdr:from>
    <xdr:to>
      <xdr:col>11</xdr:col>
      <xdr:colOff>341312</xdr:colOff>
      <xdr:row>109</xdr:row>
      <xdr:rowOff>18515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D77B258-96FC-46D1-843B-93CA4C1A0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4928" y="16937545"/>
              <a:ext cx="6101984" cy="3153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110899</xdr:colOff>
      <xdr:row>91</xdr:row>
      <xdr:rowOff>20106</xdr:rowOff>
    </xdr:from>
    <xdr:to>
      <xdr:col>34</xdr:col>
      <xdr:colOff>84136</xdr:colOff>
      <xdr:row>108</xdr:row>
      <xdr:rowOff>117378</xdr:rowOff>
    </xdr:to>
    <xdr:graphicFrame macro="">
      <xdr:nvGraphicFramePr>
        <xdr:cNvPr id="7" name="Chart 6">
          <a:extLst>
            <a:ext uri="{FF2B5EF4-FFF2-40B4-BE49-F238E27FC236}">
              <a16:creationId xmlns:a16="http://schemas.microsoft.com/office/drawing/2014/main" id="{649A6113-B959-40FB-BDE0-DAF5224A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242252</xdr:colOff>
      <xdr:row>91</xdr:row>
      <xdr:rowOff>25775</xdr:rowOff>
    </xdr:from>
    <xdr:to>
      <xdr:col>24</xdr:col>
      <xdr:colOff>317963</xdr:colOff>
      <xdr:row>106</xdr:row>
      <xdr:rowOff>106991</xdr:rowOff>
    </xdr:to>
    <xdr:graphicFrame macro="">
      <xdr:nvGraphicFramePr>
        <xdr:cNvPr id="16" name="Chart 15">
          <a:extLst>
            <a:ext uri="{FF2B5EF4-FFF2-40B4-BE49-F238E27FC236}">
              <a16:creationId xmlns:a16="http://schemas.microsoft.com/office/drawing/2014/main" id="{DA7C0A85-444B-4005-95FD-5C5974544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396877</xdr:colOff>
      <xdr:row>52</xdr:row>
      <xdr:rowOff>34396</xdr:rowOff>
    </xdr:from>
    <xdr:to>
      <xdr:col>11</xdr:col>
      <xdr:colOff>587375</xdr:colOff>
      <xdr:row>70</xdr:row>
      <xdr:rowOff>166687</xdr:rowOff>
    </xdr:to>
    <xdr:graphicFrame macro="">
      <xdr:nvGraphicFramePr>
        <xdr:cNvPr id="18" name="Chart 17">
          <a:extLst>
            <a:ext uri="{FF2B5EF4-FFF2-40B4-BE49-F238E27FC236}">
              <a16:creationId xmlns:a16="http://schemas.microsoft.com/office/drawing/2014/main" id="{25F0BFE3-AF18-471E-9AE0-3FA354642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95251</xdr:colOff>
      <xdr:row>52</xdr:row>
      <xdr:rowOff>14927</xdr:rowOff>
    </xdr:from>
    <xdr:to>
      <xdr:col>23</xdr:col>
      <xdr:colOff>256647</xdr:colOff>
      <xdr:row>70</xdr:row>
      <xdr:rowOff>119064</xdr:rowOff>
    </xdr:to>
    <xdr:graphicFrame macro="">
      <xdr:nvGraphicFramePr>
        <xdr:cNvPr id="19" name="Chart 18">
          <a:extLst>
            <a:ext uri="{FF2B5EF4-FFF2-40B4-BE49-F238E27FC236}">
              <a16:creationId xmlns:a16="http://schemas.microsoft.com/office/drawing/2014/main" id="{8B6C3118-A75B-439E-8763-E62441324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600075</xdr:colOff>
      <xdr:row>15</xdr:row>
      <xdr:rowOff>63515</xdr:rowOff>
    </xdr:from>
    <xdr:to>
      <xdr:col>9</xdr:col>
      <xdr:colOff>382906</xdr:colOff>
      <xdr:row>31</xdr:row>
      <xdr:rowOff>180941</xdr:rowOff>
    </xdr:to>
    <xdr:graphicFrame macro="">
      <xdr:nvGraphicFramePr>
        <xdr:cNvPr id="22" name="Chart 21">
          <a:extLst>
            <a:ext uri="{FF2B5EF4-FFF2-40B4-BE49-F238E27FC236}">
              <a16:creationId xmlns:a16="http://schemas.microsoft.com/office/drawing/2014/main" id="{5B67E9BC-AA49-413F-9439-B348EBDDE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347133</xdr:colOff>
      <xdr:row>15</xdr:row>
      <xdr:rowOff>90398</xdr:rowOff>
    </xdr:from>
    <xdr:to>
      <xdr:col>26</xdr:col>
      <xdr:colOff>261892</xdr:colOff>
      <xdr:row>31</xdr:row>
      <xdr:rowOff>159294</xdr:rowOff>
    </xdr:to>
    <xdr:graphicFrame macro="">
      <xdr:nvGraphicFramePr>
        <xdr:cNvPr id="23" name="Chart 22">
          <a:extLst>
            <a:ext uri="{FF2B5EF4-FFF2-40B4-BE49-F238E27FC236}">
              <a16:creationId xmlns:a16="http://schemas.microsoft.com/office/drawing/2014/main" id="{FBF0688C-187B-4502-9C9C-5C99BA8B7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228600</xdr:colOff>
      <xdr:row>15</xdr:row>
      <xdr:rowOff>91033</xdr:rowOff>
    </xdr:from>
    <xdr:to>
      <xdr:col>17</xdr:col>
      <xdr:colOff>340995</xdr:colOff>
      <xdr:row>31</xdr:row>
      <xdr:rowOff>137599</xdr:rowOff>
    </xdr:to>
    <xdr:graphicFrame macro="">
      <xdr:nvGraphicFramePr>
        <xdr:cNvPr id="24" name="Chart 23">
          <a:extLst>
            <a:ext uri="{FF2B5EF4-FFF2-40B4-BE49-F238E27FC236}">
              <a16:creationId xmlns:a16="http://schemas.microsoft.com/office/drawing/2014/main" id="{699061B7-40E3-484D-898E-92B1D81CF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90594</xdr:colOff>
      <xdr:row>32</xdr:row>
      <xdr:rowOff>134848</xdr:rowOff>
    </xdr:from>
    <xdr:to>
      <xdr:col>8</xdr:col>
      <xdr:colOff>90595</xdr:colOff>
      <xdr:row>38</xdr:row>
      <xdr:rowOff>180568</xdr:rowOff>
    </xdr:to>
    <mc:AlternateContent xmlns:mc="http://schemas.openxmlformats.org/markup-compatibility/2006" xmlns:a14="http://schemas.microsoft.com/office/drawing/2010/main">
      <mc:Choice Requires="a14">
        <xdr:graphicFrame macro="">
          <xdr:nvGraphicFramePr>
            <xdr:cNvPr id="29" name="manager name">
              <a:extLst>
                <a:ext uri="{FF2B5EF4-FFF2-40B4-BE49-F238E27FC236}">
                  <a16:creationId xmlns:a16="http://schemas.microsoft.com/office/drawing/2014/main" id="{D9F376A6-0B16-44DA-BA0E-A168235CBE4F}"/>
                </a:ext>
              </a:extLst>
            </xdr:cNvPr>
            <xdr:cNvGraphicFramePr/>
          </xdr:nvGraphicFramePr>
          <xdr:xfrm>
            <a:off x="0" y="0"/>
            <a:ext cx="0" cy="0"/>
          </xdr:xfrm>
          <a:graphic>
            <a:graphicData uri="http://schemas.microsoft.com/office/drawing/2010/slicer">
              <sle:slicer xmlns:sle="http://schemas.microsoft.com/office/drawing/2010/slicer" name="manager name"/>
            </a:graphicData>
          </a:graphic>
        </xdr:graphicFrame>
      </mc:Choice>
      <mc:Fallback xmlns="">
        <xdr:sp macro="" textlink="">
          <xdr:nvSpPr>
            <xdr:cNvPr id="0" name=""/>
            <xdr:cNvSpPr>
              <a:spLocks noTextEdit="1"/>
            </xdr:cNvSpPr>
          </xdr:nvSpPr>
          <xdr:spPr>
            <a:xfrm>
              <a:off x="3138594" y="6230848"/>
              <a:ext cx="1828801"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508634</xdr:colOff>
      <xdr:row>32</xdr:row>
      <xdr:rowOff>121618</xdr:rowOff>
    </xdr:from>
    <xdr:to>
      <xdr:col>4</xdr:col>
      <xdr:colOff>508634</xdr:colOff>
      <xdr:row>39</xdr:row>
      <xdr:rowOff>26262</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07B67AA1-052B-4417-965B-D3B2DF2FE58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8234" y="6217618"/>
              <a:ext cx="1828800" cy="1238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274320</xdr:colOff>
      <xdr:row>33</xdr:row>
      <xdr:rowOff>6366</xdr:rowOff>
    </xdr:from>
    <xdr:to>
      <xdr:col>14</xdr:col>
      <xdr:colOff>274320</xdr:colOff>
      <xdr:row>39</xdr:row>
      <xdr:rowOff>74946</xdr:rowOff>
    </xdr:to>
    <mc:AlternateContent xmlns:mc="http://schemas.openxmlformats.org/markup-compatibility/2006" xmlns:a14="http://schemas.microsoft.com/office/drawing/2010/main">
      <mc:Choice Requires="a14">
        <xdr:graphicFrame macro="">
          <xdr:nvGraphicFramePr>
            <xdr:cNvPr id="31" name="countary name">
              <a:extLst>
                <a:ext uri="{FF2B5EF4-FFF2-40B4-BE49-F238E27FC236}">
                  <a16:creationId xmlns:a16="http://schemas.microsoft.com/office/drawing/2014/main" id="{1E537726-9D55-4C3F-A977-1AC3B8EDBB11}"/>
                </a:ext>
              </a:extLst>
            </xdr:cNvPr>
            <xdr:cNvGraphicFramePr/>
          </xdr:nvGraphicFramePr>
          <xdr:xfrm>
            <a:off x="0" y="0"/>
            <a:ext cx="0" cy="0"/>
          </xdr:xfrm>
          <a:graphic>
            <a:graphicData uri="http://schemas.microsoft.com/office/drawing/2010/slicer">
              <sle:slicer xmlns:sle="http://schemas.microsoft.com/office/drawing/2010/slicer" name="countary name"/>
            </a:graphicData>
          </a:graphic>
        </xdr:graphicFrame>
      </mc:Choice>
      <mc:Fallback xmlns="">
        <xdr:sp macro="" textlink="">
          <xdr:nvSpPr>
            <xdr:cNvPr id="0" name=""/>
            <xdr:cNvSpPr>
              <a:spLocks noTextEdit="1"/>
            </xdr:cNvSpPr>
          </xdr:nvSpPr>
          <xdr:spPr>
            <a:xfrm>
              <a:off x="6979920" y="6292866"/>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388620</xdr:colOff>
      <xdr:row>33</xdr:row>
      <xdr:rowOff>6366</xdr:rowOff>
    </xdr:from>
    <xdr:to>
      <xdr:col>17</xdr:col>
      <xdr:colOff>388620</xdr:colOff>
      <xdr:row>38</xdr:row>
      <xdr:rowOff>6367</xdr:rowOff>
    </xdr:to>
    <mc:AlternateContent xmlns:mc="http://schemas.openxmlformats.org/markup-compatibility/2006" xmlns:a14="http://schemas.microsoft.com/office/drawing/2010/main">
      <mc:Choice Requires="a14">
        <xdr:graphicFrame macro="">
          <xdr:nvGraphicFramePr>
            <xdr:cNvPr id="32" name="lines">
              <a:extLst>
                <a:ext uri="{FF2B5EF4-FFF2-40B4-BE49-F238E27FC236}">
                  <a16:creationId xmlns:a16="http://schemas.microsoft.com/office/drawing/2014/main" id="{5BDB4957-599A-4320-AEBE-F6F83F7DE2AF}"/>
                </a:ext>
              </a:extLst>
            </xdr:cNvPr>
            <xdr:cNvGraphicFramePr/>
          </xdr:nvGraphicFramePr>
          <xdr:xfrm>
            <a:off x="0" y="0"/>
            <a:ext cx="0" cy="0"/>
          </xdr:xfrm>
          <a:graphic>
            <a:graphicData uri="http://schemas.microsoft.com/office/drawing/2010/slicer">
              <sle:slicer xmlns:sle="http://schemas.microsoft.com/office/drawing/2010/slicer" name="lines"/>
            </a:graphicData>
          </a:graphic>
        </xdr:graphicFrame>
      </mc:Choice>
      <mc:Fallback xmlns="">
        <xdr:sp macro="" textlink="">
          <xdr:nvSpPr>
            <xdr:cNvPr id="0" name=""/>
            <xdr:cNvSpPr>
              <a:spLocks noTextEdit="1"/>
            </xdr:cNvSpPr>
          </xdr:nvSpPr>
          <xdr:spPr>
            <a:xfrm>
              <a:off x="8923020" y="6292866"/>
              <a:ext cx="1828800"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33</xdr:row>
      <xdr:rowOff>59706</xdr:rowOff>
    </xdr:from>
    <xdr:to>
      <xdr:col>23</xdr:col>
      <xdr:colOff>114300</xdr:colOff>
      <xdr:row>39</xdr:row>
      <xdr:rowOff>97806</xdr:rowOff>
    </xdr:to>
    <mc:AlternateContent xmlns:mc="http://schemas.openxmlformats.org/markup-compatibility/2006" xmlns:a14="http://schemas.microsoft.com/office/drawing/2010/main">
      <mc:Choice Requires="a14">
        <xdr:graphicFrame macro="">
          <xdr:nvGraphicFramePr>
            <xdr:cNvPr id="33" name="manager name 1">
              <a:extLst>
                <a:ext uri="{FF2B5EF4-FFF2-40B4-BE49-F238E27FC236}">
                  <a16:creationId xmlns:a16="http://schemas.microsoft.com/office/drawing/2014/main" id="{2AC2B0FF-37CE-4A8D-8BC7-74B57E4249E6}"/>
                </a:ext>
              </a:extLst>
            </xdr:cNvPr>
            <xdr:cNvGraphicFramePr/>
          </xdr:nvGraphicFramePr>
          <xdr:xfrm>
            <a:off x="0" y="0"/>
            <a:ext cx="0" cy="0"/>
          </xdr:xfrm>
          <a:graphic>
            <a:graphicData uri="http://schemas.microsoft.com/office/drawing/2010/slicer">
              <sle:slicer xmlns:sle="http://schemas.microsoft.com/office/drawing/2010/slicer" name="manager name 1"/>
            </a:graphicData>
          </a:graphic>
        </xdr:graphicFrame>
      </mc:Choice>
      <mc:Fallback xmlns="">
        <xdr:sp macro="" textlink="">
          <xdr:nvSpPr>
            <xdr:cNvPr id="0" name=""/>
            <xdr:cNvSpPr>
              <a:spLocks noTextEdit="1"/>
            </xdr:cNvSpPr>
          </xdr:nvSpPr>
          <xdr:spPr>
            <a:xfrm>
              <a:off x="12306300" y="634620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236220</xdr:colOff>
      <xdr:row>33</xdr:row>
      <xdr:rowOff>48911</xdr:rowOff>
    </xdr:from>
    <xdr:to>
      <xdr:col>26</xdr:col>
      <xdr:colOff>236220</xdr:colOff>
      <xdr:row>38</xdr:row>
      <xdr:rowOff>26052</xdr:rowOff>
    </xdr:to>
    <mc:AlternateContent xmlns:mc="http://schemas.openxmlformats.org/markup-compatibility/2006" xmlns:a14="http://schemas.microsoft.com/office/drawing/2010/main">
      <mc:Choice Requires="a14">
        <xdr:graphicFrame macro="">
          <xdr:nvGraphicFramePr>
            <xdr:cNvPr id="34" name="category 1">
              <a:extLst>
                <a:ext uri="{FF2B5EF4-FFF2-40B4-BE49-F238E27FC236}">
                  <a16:creationId xmlns:a16="http://schemas.microsoft.com/office/drawing/2014/main" id="{4327CF0B-E4E8-43D4-A932-5BB8ACE1790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257020" y="6335411"/>
              <a:ext cx="1828800" cy="929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325120</xdr:colOff>
      <xdr:row>75</xdr:row>
      <xdr:rowOff>63082</xdr:rowOff>
    </xdr:from>
    <xdr:to>
      <xdr:col>9</xdr:col>
      <xdr:colOff>325120</xdr:colOff>
      <xdr:row>81</xdr:row>
      <xdr:rowOff>174419</xdr:rowOff>
    </xdr:to>
    <mc:AlternateContent xmlns:mc="http://schemas.openxmlformats.org/markup-compatibility/2006" xmlns:a14="http://schemas.microsoft.com/office/drawing/2010/main">
      <mc:Choice Requires="a14">
        <xdr:graphicFrame macro="">
          <xdr:nvGraphicFramePr>
            <xdr:cNvPr id="35" name="countary name 1">
              <a:extLst>
                <a:ext uri="{FF2B5EF4-FFF2-40B4-BE49-F238E27FC236}">
                  <a16:creationId xmlns:a16="http://schemas.microsoft.com/office/drawing/2014/main" id="{DB174A9B-C4FD-4CBD-ADC8-1B9389ADAC53}"/>
                </a:ext>
              </a:extLst>
            </xdr:cNvPr>
            <xdr:cNvGraphicFramePr/>
          </xdr:nvGraphicFramePr>
          <xdr:xfrm>
            <a:off x="0" y="0"/>
            <a:ext cx="0" cy="0"/>
          </xdr:xfrm>
          <a:graphic>
            <a:graphicData uri="http://schemas.microsoft.com/office/drawing/2010/slicer">
              <sle:slicer xmlns:sle="http://schemas.microsoft.com/office/drawing/2010/slicer" name="countary name 1"/>
            </a:graphicData>
          </a:graphic>
        </xdr:graphicFrame>
      </mc:Choice>
      <mc:Fallback xmlns="">
        <xdr:sp macro="" textlink="">
          <xdr:nvSpPr>
            <xdr:cNvPr id="0" name=""/>
            <xdr:cNvSpPr>
              <a:spLocks noTextEdit="1"/>
            </xdr:cNvSpPr>
          </xdr:nvSpPr>
          <xdr:spPr>
            <a:xfrm>
              <a:off x="3982720" y="14350582"/>
              <a:ext cx="1828800" cy="1254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448628</xdr:colOff>
      <xdr:row>76</xdr:row>
      <xdr:rowOff>6249</xdr:rowOff>
    </xdr:from>
    <xdr:to>
      <xdr:col>19</xdr:col>
      <xdr:colOff>448628</xdr:colOff>
      <xdr:row>82</xdr:row>
      <xdr:rowOff>97372</xdr:rowOff>
    </xdr:to>
    <mc:AlternateContent xmlns:mc="http://schemas.openxmlformats.org/markup-compatibility/2006" xmlns:a14="http://schemas.microsoft.com/office/drawing/2010/main">
      <mc:Choice Requires="a14">
        <xdr:graphicFrame macro="">
          <xdr:nvGraphicFramePr>
            <xdr:cNvPr id="36" name="country name">
              <a:extLst>
                <a:ext uri="{FF2B5EF4-FFF2-40B4-BE49-F238E27FC236}">
                  <a16:creationId xmlns:a16="http://schemas.microsoft.com/office/drawing/2014/main" id="{BE338692-6A53-492F-931F-4B24F91F5189}"/>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202228" y="14484249"/>
              <a:ext cx="1828800" cy="1234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238125</xdr:colOff>
      <xdr:row>9</xdr:row>
      <xdr:rowOff>150813</xdr:rowOff>
    </xdr:from>
    <xdr:to>
      <xdr:col>22</xdr:col>
      <xdr:colOff>71438</xdr:colOff>
      <xdr:row>13</xdr:row>
      <xdr:rowOff>15875</xdr:rowOff>
    </xdr:to>
    <xdr:sp macro="" textlink="">
      <xdr:nvSpPr>
        <xdr:cNvPr id="9" name="TextBox 8">
          <a:extLst>
            <a:ext uri="{FF2B5EF4-FFF2-40B4-BE49-F238E27FC236}">
              <a16:creationId xmlns:a16="http://schemas.microsoft.com/office/drawing/2014/main" id="{C536DCDC-88BB-486D-8818-D68824D20455}"/>
            </a:ext>
          </a:extLst>
        </xdr:cNvPr>
        <xdr:cNvSpPr txBox="1"/>
      </xdr:nvSpPr>
      <xdr:spPr>
        <a:xfrm>
          <a:off x="3905250" y="1793876"/>
          <a:ext cx="9612313" cy="59531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PROBABILITIES BASED</a:t>
          </a:r>
          <a:r>
            <a:rPr lang="en-IN" sz="3200" baseline="0">
              <a:solidFill>
                <a:schemeClr val="bg1"/>
              </a:solidFill>
            </a:rPr>
            <a:t> ON VARIOUS CRITERIA</a:t>
          </a:r>
          <a:endParaRPr lang="en-IN" sz="3200">
            <a:solidFill>
              <a:schemeClr val="bg1"/>
            </a:solidFill>
          </a:endParaRPr>
        </a:p>
      </xdr:txBody>
    </xdr:sp>
    <xdr:clientData/>
  </xdr:twoCellAnchor>
  <xdr:twoCellAnchor>
    <xdr:from>
      <xdr:col>0</xdr:col>
      <xdr:colOff>182564</xdr:colOff>
      <xdr:row>2</xdr:row>
      <xdr:rowOff>127000</xdr:rowOff>
    </xdr:from>
    <xdr:to>
      <xdr:col>32</xdr:col>
      <xdr:colOff>15876</xdr:colOff>
      <xdr:row>7</xdr:row>
      <xdr:rowOff>174625</xdr:rowOff>
    </xdr:to>
    <xdr:sp macro="" textlink="">
      <xdr:nvSpPr>
        <xdr:cNvPr id="10" name="TextBox 9">
          <a:extLst>
            <a:ext uri="{FF2B5EF4-FFF2-40B4-BE49-F238E27FC236}">
              <a16:creationId xmlns:a16="http://schemas.microsoft.com/office/drawing/2014/main" id="{1359149D-B9EB-4C56-B9F4-B898C86944F7}"/>
            </a:ext>
          </a:extLst>
        </xdr:cNvPr>
        <xdr:cNvSpPr txBox="1"/>
      </xdr:nvSpPr>
      <xdr:spPr>
        <a:xfrm>
          <a:off x="182564" y="492125"/>
          <a:ext cx="19391312" cy="960438"/>
        </a:xfrm>
        <a:prstGeom prst="rect">
          <a:avLst/>
        </a:prstGeom>
        <a:solidFill>
          <a:srgbClr val="D5A3B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b="1"/>
            <a:t>STATISTICAL ANALYSIS OF AUSTRALIA, JAPAN AND BRAZIL</a:t>
          </a:r>
        </a:p>
      </xdr:txBody>
    </xdr:sp>
    <xdr:clientData/>
  </xdr:twoCellAnchor>
  <xdr:twoCellAnchor>
    <xdr:from>
      <xdr:col>6</xdr:col>
      <xdr:colOff>88899</xdr:colOff>
      <xdr:row>84</xdr:row>
      <xdr:rowOff>152407</xdr:rowOff>
    </xdr:from>
    <xdr:to>
      <xdr:col>21</xdr:col>
      <xdr:colOff>533399</xdr:colOff>
      <xdr:row>88</xdr:row>
      <xdr:rowOff>20115</xdr:rowOff>
    </xdr:to>
    <xdr:sp macro="" textlink="">
      <xdr:nvSpPr>
        <xdr:cNvPr id="38" name="TextBox 37">
          <a:extLst>
            <a:ext uri="{FF2B5EF4-FFF2-40B4-BE49-F238E27FC236}">
              <a16:creationId xmlns:a16="http://schemas.microsoft.com/office/drawing/2014/main" id="{092D9EF3-8B10-4F05-8A3A-8CCA62821DA1}"/>
            </a:ext>
          </a:extLst>
        </xdr:cNvPr>
        <xdr:cNvSpPr txBox="1"/>
      </xdr:nvSpPr>
      <xdr:spPr>
        <a:xfrm>
          <a:off x="3771899" y="15265407"/>
          <a:ext cx="9652000" cy="5873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BASIC DESCRIPTIVE STATISTICS</a:t>
          </a:r>
        </a:p>
      </xdr:txBody>
    </xdr:sp>
    <xdr:clientData/>
  </xdr:twoCellAnchor>
  <xdr:twoCellAnchor>
    <xdr:from>
      <xdr:col>4</xdr:col>
      <xdr:colOff>484188</xdr:colOff>
      <xdr:row>44</xdr:row>
      <xdr:rowOff>87320</xdr:rowOff>
    </xdr:from>
    <xdr:to>
      <xdr:col>24</xdr:col>
      <xdr:colOff>357188</xdr:colOff>
      <xdr:row>47</xdr:row>
      <xdr:rowOff>132299</xdr:rowOff>
    </xdr:to>
    <xdr:sp macro="" textlink="">
      <xdr:nvSpPr>
        <xdr:cNvPr id="39" name="TextBox 38">
          <a:extLst>
            <a:ext uri="{FF2B5EF4-FFF2-40B4-BE49-F238E27FC236}">
              <a16:creationId xmlns:a16="http://schemas.microsoft.com/office/drawing/2014/main" id="{3BD68135-56F1-4097-A91B-0F2DA75EDD69}"/>
            </a:ext>
          </a:extLst>
        </xdr:cNvPr>
        <xdr:cNvSpPr txBox="1"/>
      </xdr:nvSpPr>
      <xdr:spPr>
        <a:xfrm>
          <a:off x="2928938" y="8120070"/>
          <a:ext cx="12096750" cy="592667"/>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CHI SQ TESTS</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Users/kalra/AppData/Roaming/Microsoft/Excel/Mid%20Term%20Assigement%20Group%205555%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Users/kalra/AppData/Roaming/Microsoft/Excel/Mid%20Term%20Assigement%20Group%205555%20(version%201).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d.docs.live.net/Users/kalra/AppData/Roaming/Microsoft/Excel/Mid%20Term%20Assigement%20Group%205555%20(version%201).xlsb"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sharma" refreshedDate="44442.52785810185" createdVersion="7" refreshedVersion="7" minRefreshableVersion="3" recordCount="9" xr:uid="{37197014-CB63-454B-8A34-25658F93D253}">
  <cacheSource type="worksheet">
    <worksheetSource ref="Q9:S18" sheet="Probablity" r:id="rId2"/>
  </cacheSource>
  <cacheFields count="3">
    <cacheField name="count" numFmtId="0">
      <sharedItems containsSemiMixedTypes="0" containsString="0" containsNumber="1" containsInteger="1" minValue="9" maxValue="20"/>
    </cacheField>
    <cacheField name="manager name" numFmtId="0">
      <sharedItems count="3">
        <s v="Mayumi Mai"/>
        <s v="Ed Young"/>
        <s v="Gary Dumin"/>
      </sharedItems>
    </cacheField>
    <cacheField name="category" numFmtId="10">
      <sharedItems count="3">
        <s v="Day Wear"/>
        <s v="Evening Wear"/>
        <s v="Night wear"/>
      </sharedItems>
    </cacheField>
  </cacheFields>
  <extLst>
    <ext xmlns:x14="http://schemas.microsoft.com/office/spreadsheetml/2009/9/main" uri="{725AE2AE-9491-48be-B2B4-4EB974FC3084}">
      <x14:pivotCacheDefinition pivotCacheId="10247605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sharma" refreshedDate="44442.53653553241" createdVersion="7" refreshedVersion="7" minRefreshableVersion="3" recordCount="6" xr:uid="{301B89B7-16C6-4E4A-B0D3-8A08D60F89AE}">
  <cacheSource type="worksheet">
    <worksheetSource ref="Q31:S37" sheet="Probablity" r:id="rId2"/>
  </cacheSource>
  <cacheFields count="3">
    <cacheField name="count" numFmtId="0">
      <sharedItems containsSemiMixedTypes="0" containsString="0" containsNumber="1" containsInteger="1" minValue="16" maxValue="30"/>
    </cacheField>
    <cacheField name="manager name" numFmtId="0">
      <sharedItems count="3">
        <s v="Mayumi Mai"/>
        <s v="Ed Young"/>
        <s v="Gary Dumin"/>
      </sharedItems>
    </cacheField>
    <cacheField name="category" numFmtId="10">
      <sharedItems count="2">
        <s v="Dressess"/>
        <s v="Outerwears"/>
      </sharedItems>
    </cacheField>
  </cacheFields>
  <extLst>
    <ext xmlns:x14="http://schemas.microsoft.com/office/spreadsheetml/2009/9/main" uri="{725AE2AE-9491-48be-B2B4-4EB974FC3084}">
      <x14:pivotCacheDefinition pivotCacheId="18909885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sharma" refreshedDate="44442.54319236111" createdVersion="7" refreshedVersion="7" minRefreshableVersion="3" recordCount="6" xr:uid="{8B730AC4-83D0-444B-915E-BFD6B26E043F}">
  <cacheSource type="worksheet">
    <worksheetSource ref="Q51:S57" sheet="Probablity" r:id="rId2"/>
  </cacheSource>
  <cacheFields count="3">
    <cacheField name="count" numFmtId="0">
      <sharedItems containsSemiMixedTypes="0" containsString="0" containsNumber="1" containsInteger="1" minValue="16" maxValue="30"/>
    </cacheField>
    <cacheField name="countary name" numFmtId="0">
      <sharedItems count="3">
        <s v="Australia"/>
        <s v="Brasil"/>
        <s v="Japan"/>
      </sharedItems>
    </cacheField>
    <cacheField name="lines" numFmtId="10">
      <sharedItems count="2">
        <s v="Dressess"/>
        <s v="Outerwears"/>
      </sharedItems>
    </cacheField>
  </cacheFields>
  <extLst>
    <ext xmlns:x14="http://schemas.microsoft.com/office/spreadsheetml/2009/9/main" uri="{725AE2AE-9491-48be-B2B4-4EB974FC3084}">
      <x14:pivotCacheDefinition pivotCacheId="200799200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sharma" refreshedDate="44444.615573726849" createdVersion="7" refreshedVersion="7" minRefreshableVersion="3" recordCount="3" xr:uid="{75A2A313-1D35-4942-812D-ACEDBA3A4A67}">
  <cacheSource type="worksheet">
    <worksheetSource ref="AD4:AF7" sheet="Chi Sq"/>
  </cacheSource>
  <cacheFields count="3">
    <cacheField name="countary name" numFmtId="0">
      <sharedItems count="3">
        <s v="Australia"/>
        <s v="Japan"/>
        <s v="Brasil"/>
      </sharedItems>
    </cacheField>
    <cacheField name="obs_count" numFmtId="0">
      <sharedItems containsSemiMixedTypes="0" containsString="0" containsNumber="1" containsInteger="1" minValue="122100" maxValue="213250" count="3">
        <n v="181800"/>
        <n v="213250"/>
        <n v="122100"/>
      </sharedItems>
    </cacheField>
    <cacheField name="exp_count" numFmtId="0">
      <sharedItems containsSemiMixedTypes="0" containsString="0" containsNumber="1" minValue="172383.33333333334" maxValue="172383.33333333334"/>
    </cacheField>
  </cacheFields>
  <extLst>
    <ext xmlns:x14="http://schemas.microsoft.com/office/spreadsheetml/2009/9/main" uri="{725AE2AE-9491-48be-B2B4-4EB974FC3084}">
      <x14:pivotCacheDefinition pivotCacheId="171588501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 sharma" refreshedDate="44444.618098032406" createdVersion="7" refreshedVersion="7" minRefreshableVersion="3" recordCount="15" xr:uid="{51FA4AE1-5CFA-4E78-8578-5B364BA88DF2}">
  <cacheSource type="worksheet">
    <worksheetSource ref="AD16:AF31" sheet="Chi Sq"/>
  </cacheSource>
  <cacheFields count="3">
    <cacheField name="obs_freq" numFmtId="0">
      <sharedItems containsSemiMixedTypes="0" containsString="0" containsNumber="1" containsInteger="1" minValue="1" maxValue="8" count="8">
        <n v="3"/>
        <n v="5"/>
        <n v="2"/>
        <n v="7"/>
        <n v="1"/>
        <n v="4"/>
        <n v="8"/>
        <n v="6"/>
      </sharedItems>
    </cacheField>
    <cacheField name="country name" numFmtId="0">
      <sharedItems count="3">
        <s v="australia"/>
        <s v="japan"/>
        <s v="brasil"/>
      </sharedItems>
    </cacheField>
    <cacheField name="satisfaction rate(%)" numFmtId="0">
      <sharedItems containsSemiMixedTypes="0" containsString="0" containsNumber="1" containsInteger="1" minValue="83" maxValue="95" count="5">
        <n v="83"/>
        <n v="88"/>
        <n v="92"/>
        <n v="93"/>
        <n v="95"/>
      </sharedItems>
    </cacheField>
  </cacheFields>
  <extLst>
    <ext xmlns:x14="http://schemas.microsoft.com/office/spreadsheetml/2009/9/main" uri="{725AE2AE-9491-48be-B2B4-4EB974FC3084}">
      <x14:pivotCacheDefinition pivotCacheId="497238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8"/>
    <x v="0"/>
    <x v="0"/>
  </r>
  <r>
    <n v="20"/>
    <x v="0"/>
    <x v="1"/>
  </r>
  <r>
    <n v="12"/>
    <x v="0"/>
    <x v="2"/>
  </r>
  <r>
    <n v="16"/>
    <x v="1"/>
    <x v="0"/>
  </r>
  <r>
    <n v="19"/>
    <x v="1"/>
    <x v="1"/>
  </r>
  <r>
    <n v="14"/>
    <x v="1"/>
    <x v="2"/>
  </r>
  <r>
    <n v="14"/>
    <x v="2"/>
    <x v="0"/>
  </r>
  <r>
    <n v="16"/>
    <x v="2"/>
    <x v="1"/>
  </r>
  <r>
    <n v="9"/>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20"/>
    <x v="0"/>
    <x v="0"/>
  </r>
  <r>
    <n v="30"/>
    <x v="0"/>
    <x v="1"/>
  </r>
  <r>
    <n v="19"/>
    <x v="1"/>
    <x v="0"/>
  </r>
  <r>
    <n v="30"/>
    <x v="1"/>
    <x v="1"/>
  </r>
  <r>
    <n v="16"/>
    <x v="2"/>
    <x v="0"/>
  </r>
  <r>
    <n v="23"/>
    <x v="2"/>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9"/>
    <x v="0"/>
    <x v="0"/>
  </r>
  <r>
    <n v="30"/>
    <x v="0"/>
    <x v="1"/>
  </r>
  <r>
    <n v="16"/>
    <x v="1"/>
    <x v="0"/>
  </r>
  <r>
    <n v="23"/>
    <x v="1"/>
    <x v="1"/>
  </r>
  <r>
    <n v="20"/>
    <x v="2"/>
    <x v="0"/>
  </r>
  <r>
    <n v="30"/>
    <x v="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n v="172383.33333333334"/>
  </r>
  <r>
    <x v="1"/>
    <x v="1"/>
    <n v="172383.33333333334"/>
  </r>
  <r>
    <x v="2"/>
    <x v="2"/>
    <n v="172383.3333333333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r>
  <r>
    <x v="1"/>
    <x v="0"/>
    <x v="1"/>
  </r>
  <r>
    <x v="2"/>
    <x v="0"/>
    <x v="2"/>
  </r>
  <r>
    <x v="0"/>
    <x v="0"/>
    <x v="3"/>
  </r>
  <r>
    <x v="2"/>
    <x v="0"/>
    <x v="4"/>
  </r>
  <r>
    <x v="2"/>
    <x v="1"/>
    <x v="0"/>
  </r>
  <r>
    <x v="3"/>
    <x v="1"/>
    <x v="1"/>
  </r>
  <r>
    <x v="4"/>
    <x v="1"/>
    <x v="2"/>
  </r>
  <r>
    <x v="5"/>
    <x v="1"/>
    <x v="3"/>
  </r>
  <r>
    <x v="6"/>
    <x v="1"/>
    <x v="4"/>
  </r>
  <r>
    <x v="2"/>
    <x v="2"/>
    <x v="0"/>
  </r>
  <r>
    <x v="7"/>
    <x v="2"/>
    <x v="1"/>
  </r>
  <r>
    <x v="7"/>
    <x v="2"/>
    <x v="2"/>
  </r>
  <r>
    <x v="1"/>
    <x v="2"/>
    <x v="3"/>
  </r>
  <r>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F2B36-5928-4D7B-AF25-A8649AAD512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1:E16" firstHeaderRow="1" firstDataRow="2" firstDataCol="1"/>
  <pivotFields count="3">
    <pivotField dataField="1" showAll="0"/>
    <pivotField axis="axisRow" showAll="0">
      <items count="4">
        <item x="1"/>
        <item x="2"/>
        <item x="0"/>
        <item t="default"/>
      </items>
    </pivotField>
    <pivotField axis="axisCol" showAll="0">
      <items count="4">
        <item x="0"/>
        <item x="1"/>
        <item x="2"/>
        <item t="default"/>
      </items>
    </pivotField>
  </pivotFields>
  <rowFields count="1">
    <field x="1"/>
  </rowFields>
  <rowItems count="4">
    <i>
      <x/>
    </i>
    <i>
      <x v="1"/>
    </i>
    <i>
      <x v="2"/>
    </i>
    <i t="grand">
      <x/>
    </i>
  </rowItems>
  <colFields count="1">
    <field x="2"/>
  </colFields>
  <colItems count="4">
    <i>
      <x/>
    </i>
    <i>
      <x v="1"/>
    </i>
    <i>
      <x v="2"/>
    </i>
    <i t="grand">
      <x/>
    </i>
  </colItems>
  <dataFields count="1">
    <dataField name="Joint Probability" fld="0" showDataAs="percentOfTotal" baseField="1" baseItem="0" numFmtId="10"/>
  </dataFields>
  <formats count="14">
    <format dxfId="97">
      <pivotArea type="origin" dataOnly="0" labelOnly="1" outline="0" fieldPosition="0"/>
    </format>
    <format dxfId="96">
      <pivotArea field="2" type="button" dataOnly="0" labelOnly="1" outline="0" axis="axisCol" fieldPosition="0"/>
    </format>
    <format dxfId="95">
      <pivotArea type="topRight" dataOnly="0" labelOnly="1" outline="0" fieldPosition="0"/>
    </format>
    <format dxfId="94">
      <pivotArea field="1" type="button" dataOnly="0" labelOnly="1" outline="0" axis="axisRow" fieldPosition="0"/>
    </format>
    <format dxfId="93">
      <pivotArea dataOnly="0" labelOnly="1" fieldPosition="0">
        <references count="1">
          <reference field="2" count="0"/>
        </references>
      </pivotArea>
    </format>
    <format dxfId="92">
      <pivotArea dataOnly="0" labelOnly="1" grandCol="1" outline="0" fieldPosition="0"/>
    </format>
    <format dxfId="91">
      <pivotArea grandRow="1" outline="0" collapsedLevelsAreSubtotals="1" fieldPosition="0"/>
    </format>
    <format dxfId="90">
      <pivotArea dataOnly="0" labelOnly="1" grandRow="1" outline="0" fieldPosition="0"/>
    </format>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collapsedLevelsAreSubtotals="1" fieldPosition="0">
        <references count="1">
          <reference field="1" count="0"/>
        </references>
      </pivotArea>
    </format>
    <format dxfId="84">
      <pivotArea dataOnly="0" labelOnly="1" fieldPosition="0">
        <references count="1">
          <reference field="1" count="0"/>
        </references>
      </pivotArea>
    </format>
  </formats>
  <chartFormats count="1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0"/>
          </reference>
        </references>
      </pivotArea>
    </chartFormat>
    <chartFormat chart="7" format="4" series="1">
      <pivotArea type="data" outline="0" fieldPosition="0">
        <references count="2">
          <reference field="4294967294" count="1" selected="0">
            <x v="0"/>
          </reference>
          <reference field="2" count="1" selected="0">
            <x v="1"/>
          </reference>
        </references>
      </pivotArea>
    </chartFormat>
    <chartFormat chart="7" format="5" series="1">
      <pivotArea type="data" outline="0" fieldPosition="0">
        <references count="2">
          <reference field="4294967294" count="1" selected="0">
            <x v="0"/>
          </reference>
          <reference field="2" count="1" selected="0">
            <x v="2"/>
          </reference>
        </references>
      </pivotArea>
    </chartFormat>
    <chartFormat chart="13" format="9" series="1">
      <pivotArea type="data" outline="0" fieldPosition="0">
        <references count="2">
          <reference field="4294967294" count="1" selected="0">
            <x v="0"/>
          </reference>
          <reference field="2" count="1" selected="0">
            <x v="0"/>
          </reference>
        </references>
      </pivotArea>
    </chartFormat>
    <chartFormat chart="13" format="10" series="1">
      <pivotArea type="data" outline="0" fieldPosition="0">
        <references count="2">
          <reference field="4294967294" count="1" selected="0">
            <x v="0"/>
          </reference>
          <reference field="2" count="1" selected="0">
            <x v="1"/>
          </reference>
        </references>
      </pivotArea>
    </chartFormat>
    <chartFormat chart="13"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B18AB9-F661-49E8-894D-73BD22B69D05}" name="PivotTable1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8" firstHeaderRow="1" firstDataRow="2" firstDataCol="1"/>
  <pivotFields count="3">
    <pivotField dataField="1" showAll="0"/>
    <pivotField axis="axisRow" showAll="0">
      <items count="4">
        <item x="0"/>
        <item x="1"/>
        <item x="2"/>
        <item t="default"/>
      </items>
    </pivotField>
    <pivotField axis="axisCol"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Sum of count" fld="0" baseField="0" baseItem="0"/>
  </dataFields>
  <formats count="14">
    <format dxfId="27">
      <pivotArea collapsedLevelsAreSubtotals="1" fieldPosition="0">
        <references count="1">
          <reference field="1" count="0"/>
        </references>
      </pivotArea>
    </format>
    <format dxfId="26">
      <pivotArea dataOnly="0" labelOnly="1" fieldPosition="0">
        <references count="1">
          <reference field="1" count="0"/>
        </references>
      </pivotArea>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 dxfId="21">
      <pivotArea grandRow="1" outline="0" collapsedLevelsAreSubtotals="1" fieldPosition="0"/>
    </format>
    <format dxfId="20">
      <pivotArea dataOnly="0" labelOnly="1" grandRow="1" outline="0" fieldPosition="0"/>
    </format>
    <format dxfId="19">
      <pivotArea type="origin" dataOnly="0" labelOnly="1" outline="0" fieldPosition="0"/>
    </format>
    <format dxfId="18">
      <pivotArea field="2" type="button" dataOnly="0" labelOnly="1" outline="0" axis="axisCol" fieldPosition="0"/>
    </format>
    <format dxfId="17">
      <pivotArea type="topRight" dataOnly="0" labelOnly="1" outline="0" fieldPosition="0"/>
    </format>
    <format dxfId="16">
      <pivotArea field="1" type="button" dataOnly="0" labelOnly="1" outline="0" axis="axisRow" fieldPosition="0"/>
    </format>
    <format dxfId="15">
      <pivotArea dataOnly="0" labelOnly="1" fieldPosition="0">
        <references count="1">
          <reference field="2" count="0"/>
        </references>
      </pivotArea>
    </format>
    <format dxfId="1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7ACDFF-3CF8-4936-9376-10CB114DCDB2}" name="PivotTable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5" firstHeaderRow="0" firstDataRow="1" firstDataCol="1"/>
  <pivotFields count="3">
    <pivotField axis="axisRow" showAll="0">
      <items count="4">
        <item h="1" x="0"/>
        <item h="1" x="2"/>
        <item x="1"/>
        <item t="default"/>
      </items>
    </pivotField>
    <pivotField dataField="1" showAll="0">
      <items count="4">
        <item x="2"/>
        <item x="0"/>
        <item x="1"/>
        <item t="default"/>
      </items>
    </pivotField>
    <pivotField dataField="1" showAll="0"/>
  </pivotFields>
  <rowFields count="1">
    <field x="0"/>
  </rowFields>
  <rowItems count="2">
    <i>
      <x v="2"/>
    </i>
    <i t="grand">
      <x/>
    </i>
  </rowItems>
  <colFields count="1">
    <field x="-2"/>
  </colFields>
  <colItems count="2">
    <i>
      <x/>
    </i>
    <i i="1">
      <x v="1"/>
    </i>
  </colItems>
  <dataFields count="2">
    <dataField name="Sum of obs_count" fld="1" baseField="0" baseItem="0"/>
    <dataField name="Sum of exp_c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16FB8B-4CFA-4274-97BF-AC2FF5F695D3}"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6" firstHeaderRow="1" firstDataRow="2" firstDataCol="1"/>
  <pivotFields count="3">
    <pivotField dataField="1" showAll="0">
      <items count="9">
        <item x="4"/>
        <item x="2"/>
        <item x="0"/>
        <item x="5"/>
        <item x="1"/>
        <item x="7"/>
        <item x="3"/>
        <item x="6"/>
        <item t="default"/>
      </items>
    </pivotField>
    <pivotField axis="axisRow" showAll="0">
      <items count="4">
        <item h="1" x="0"/>
        <item x="2"/>
        <item h="1" x="1"/>
        <item t="default"/>
      </items>
    </pivotField>
    <pivotField axis="axisCol" showAll="0">
      <items count="6">
        <item x="0"/>
        <item x="1"/>
        <item x="2"/>
        <item x="3"/>
        <item x="4"/>
        <item t="default"/>
      </items>
    </pivotField>
  </pivotFields>
  <rowFields count="1">
    <field x="1"/>
  </rowFields>
  <rowItems count="2">
    <i>
      <x v="1"/>
    </i>
    <i t="grand">
      <x/>
    </i>
  </rowItems>
  <colFields count="1">
    <field x="2"/>
  </colFields>
  <colItems count="6">
    <i>
      <x/>
    </i>
    <i>
      <x v="1"/>
    </i>
    <i>
      <x v="2"/>
    </i>
    <i>
      <x v="3"/>
    </i>
    <i>
      <x v="4"/>
    </i>
    <i t="grand">
      <x/>
    </i>
  </colItems>
  <dataFields count="1">
    <dataField name="Sum of obs_freq" fld="0"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AB04A-EF57-4576-83AA-57901DD5343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E24" firstHeaderRow="1" firstDataRow="2" firstDataCol="1"/>
  <pivotFields count="3">
    <pivotField dataField="1" showAll="0"/>
    <pivotField axis="axisRow" showAll="0">
      <items count="4">
        <item x="1"/>
        <item x="2"/>
        <item x="0"/>
        <item t="default"/>
      </items>
    </pivotField>
    <pivotField axis="axisCol" showAll="0">
      <items count="4">
        <item x="0"/>
        <item x="1"/>
        <item x="2"/>
        <item t="default"/>
      </items>
    </pivotField>
  </pivotFields>
  <rowFields count="1">
    <field x="1"/>
  </rowFields>
  <rowItems count="4">
    <i>
      <x/>
    </i>
    <i>
      <x v="1"/>
    </i>
    <i>
      <x v="2"/>
    </i>
    <i t="grand">
      <x/>
    </i>
  </rowItems>
  <colFields count="1">
    <field x="2"/>
  </colFields>
  <colItems count="4">
    <i>
      <x/>
    </i>
    <i>
      <x v="1"/>
    </i>
    <i>
      <x v="2"/>
    </i>
    <i t="grand">
      <x/>
    </i>
  </colItems>
  <dataFields count="1">
    <dataField name="Conditional Probality Columns" fld="0" showDataAs="percentOfCol" baseField="1" baseItem="0" numFmtId="10"/>
  </dataFields>
  <formats count="14">
    <format dxfId="111">
      <pivotArea grandRow="1" outline="0" collapsedLevelsAreSubtotals="1" fieldPosition="0"/>
    </format>
    <format dxfId="110">
      <pivotArea dataOnly="0" labelOnly="1" grandRow="1" outline="0" fieldPosition="0"/>
    </format>
    <format dxfId="109">
      <pivotArea grandRow="1" outline="0" collapsedLevelsAreSubtotals="1" fieldPosition="0"/>
    </format>
    <format dxfId="108">
      <pivotArea dataOnly="0" labelOnly="1" grandRow="1" outline="0" fieldPosition="0"/>
    </format>
    <format dxfId="107">
      <pivotArea grandRow="1" outline="0" collapsedLevelsAreSubtotals="1" fieldPosition="0"/>
    </format>
    <format dxfId="106">
      <pivotArea dataOnly="0" labelOnly="1" grandRow="1" outline="0" fieldPosition="0"/>
    </format>
    <format dxfId="105">
      <pivotArea type="origin" dataOnly="0" labelOnly="1" outline="0" fieldPosition="0"/>
    </format>
    <format dxfId="104">
      <pivotArea field="2" type="button" dataOnly="0" labelOnly="1" outline="0" axis="axisCol" fieldPosition="0"/>
    </format>
    <format dxfId="103">
      <pivotArea type="topRight" dataOnly="0" labelOnly="1" outline="0" fieldPosition="0"/>
    </format>
    <format dxfId="102">
      <pivotArea field="1" type="button" dataOnly="0" labelOnly="1" outline="0" axis="axisRow" fieldPosition="0"/>
    </format>
    <format dxfId="101">
      <pivotArea dataOnly="0" labelOnly="1" fieldPosition="0">
        <references count="1">
          <reference field="2" count="0"/>
        </references>
      </pivotArea>
    </format>
    <format dxfId="100">
      <pivotArea dataOnly="0" labelOnly="1" grandCol="1" outline="0" fieldPosition="0"/>
    </format>
    <format dxfId="99">
      <pivotArea collapsedLevelsAreSubtotals="1" fieldPosition="0">
        <references count="1">
          <reference field="1" count="0"/>
        </references>
      </pivotArea>
    </format>
    <format dxfId="9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96A97-EA7A-475A-993E-8B0CB964EA3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E32" firstHeaderRow="1" firstDataRow="2" firstDataCol="1"/>
  <pivotFields count="3">
    <pivotField dataField="1" showAll="0"/>
    <pivotField axis="axisRow" showAll="0">
      <items count="4">
        <item x="1"/>
        <item x="2"/>
        <item x="0"/>
        <item t="default"/>
      </items>
    </pivotField>
    <pivotField axis="axisCol" showAll="0">
      <items count="4">
        <item x="0"/>
        <item x="1"/>
        <item x="2"/>
        <item t="default"/>
      </items>
    </pivotField>
  </pivotFields>
  <rowFields count="1">
    <field x="1"/>
  </rowFields>
  <rowItems count="4">
    <i>
      <x/>
    </i>
    <i>
      <x v="1"/>
    </i>
    <i>
      <x v="2"/>
    </i>
    <i t="grand">
      <x/>
    </i>
  </rowItems>
  <colFields count="1">
    <field x="2"/>
  </colFields>
  <colItems count="4">
    <i>
      <x/>
    </i>
    <i>
      <x v="1"/>
    </i>
    <i>
      <x v="2"/>
    </i>
    <i t="grand">
      <x/>
    </i>
  </colItems>
  <dataFields count="1">
    <dataField name="Cond Prob Row" fld="0" showDataAs="percentOfRow" baseField="1" baseItem="0" numFmtId="10"/>
  </dataFields>
  <formats count="14">
    <format dxfId="125">
      <pivotArea grandRow="1" outline="0" collapsedLevelsAreSubtotals="1" fieldPosition="0"/>
    </format>
    <format dxfId="124">
      <pivotArea dataOnly="0" labelOnly="1" grandRow="1" outline="0" fieldPosition="0"/>
    </format>
    <format dxfId="123">
      <pivotArea grandRow="1" outline="0" collapsedLevelsAreSubtotals="1" fieldPosition="0"/>
    </format>
    <format dxfId="122">
      <pivotArea dataOnly="0" labelOnly="1" grandRow="1" outline="0" fieldPosition="0"/>
    </format>
    <format dxfId="121">
      <pivotArea grandRow="1" outline="0" collapsedLevelsAreSubtotals="1" fieldPosition="0"/>
    </format>
    <format dxfId="120">
      <pivotArea dataOnly="0" labelOnly="1" grandRow="1" outline="0" fieldPosition="0"/>
    </format>
    <format dxfId="119">
      <pivotArea collapsedLevelsAreSubtotals="1" fieldPosition="0">
        <references count="1">
          <reference field="1" count="0"/>
        </references>
      </pivotArea>
    </format>
    <format dxfId="118">
      <pivotArea dataOnly="0" labelOnly="1" fieldPosition="0">
        <references count="1">
          <reference field="1" count="0"/>
        </references>
      </pivotArea>
    </format>
    <format dxfId="117">
      <pivotArea type="origin" dataOnly="0" labelOnly="1" outline="0" fieldPosition="0"/>
    </format>
    <format dxfId="116">
      <pivotArea field="2" type="button" dataOnly="0" labelOnly="1" outline="0" axis="axisCol" fieldPosition="0"/>
    </format>
    <format dxfId="115">
      <pivotArea type="topRight" dataOnly="0" labelOnly="1" outline="0" fieldPosition="0"/>
    </format>
    <format dxfId="114">
      <pivotArea field="1" type="button" dataOnly="0" labelOnly="1" outline="0" axis="axisRow" fieldPosition="0"/>
    </format>
    <format dxfId="113">
      <pivotArea dataOnly="0" labelOnly="1" fieldPosition="0">
        <references count="1">
          <reference field="2" count="0"/>
        </references>
      </pivotArea>
    </format>
    <format dxfId="11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B35F42-6643-4FF3-8EA3-5158C2BF3EE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8" firstHeaderRow="1" firstDataRow="2" firstDataCol="1"/>
  <pivotFields count="3">
    <pivotField dataField="1" showAll="0"/>
    <pivotField axis="axisRow" showAll="0">
      <items count="4">
        <item x="1"/>
        <item x="2"/>
        <item x="0"/>
        <item t="default"/>
      </items>
    </pivotField>
    <pivotField axis="axisCol" showAll="0">
      <items count="4">
        <item x="0"/>
        <item x="1"/>
        <item x="2"/>
        <item t="default"/>
      </items>
    </pivotField>
  </pivotFields>
  <rowFields count="1">
    <field x="1"/>
  </rowFields>
  <rowItems count="4">
    <i>
      <x/>
    </i>
    <i>
      <x v="1"/>
    </i>
    <i>
      <x v="2"/>
    </i>
    <i t="grand">
      <x/>
    </i>
  </rowItems>
  <colFields count="1">
    <field x="2"/>
  </colFields>
  <colItems count="4">
    <i>
      <x/>
    </i>
    <i>
      <x v="1"/>
    </i>
    <i>
      <x v="2"/>
    </i>
    <i t="grand">
      <x/>
    </i>
  </colItems>
  <dataFields count="1">
    <dataField name="Sum of count" fld="0" baseField="0" baseItem="0"/>
  </dataFields>
  <formats count="14">
    <format dxfId="139">
      <pivotArea type="origin" dataOnly="0" labelOnly="1" outline="0" fieldPosition="0"/>
    </format>
    <format dxfId="138">
      <pivotArea field="2" type="button" dataOnly="0" labelOnly="1" outline="0" axis="axisCol" fieldPosition="0"/>
    </format>
    <format dxfId="137">
      <pivotArea type="topRight" dataOnly="0" labelOnly="1" outline="0" fieldPosition="0"/>
    </format>
    <format dxfId="136">
      <pivotArea field="1" type="button" dataOnly="0" labelOnly="1" outline="0" axis="axisRow" fieldPosition="0"/>
    </format>
    <format dxfId="135">
      <pivotArea dataOnly="0" labelOnly="1" fieldPosition="0">
        <references count="1">
          <reference field="2" count="0"/>
        </references>
      </pivotArea>
    </format>
    <format dxfId="134">
      <pivotArea dataOnly="0" labelOnly="1" grandCol="1" outline="0" fieldPosition="0"/>
    </format>
    <format dxfId="133">
      <pivotArea grandRow="1" outline="0" collapsedLevelsAreSubtotals="1" fieldPosition="0"/>
    </format>
    <format dxfId="132">
      <pivotArea dataOnly="0" labelOnly="1" grandRow="1" outline="0" fieldPosition="0"/>
    </format>
    <format dxfId="131">
      <pivotArea grandRow="1" outline="0" collapsedLevelsAreSubtotals="1" fieldPosition="0"/>
    </format>
    <format dxfId="130">
      <pivotArea dataOnly="0" labelOnly="1" grandRow="1" outline="0" fieldPosition="0"/>
    </format>
    <format dxfId="129">
      <pivotArea grandRow="1" outline="0" collapsedLevelsAreSubtotals="1" fieldPosition="0"/>
    </format>
    <format dxfId="128">
      <pivotArea dataOnly="0" labelOnly="1" grandRow="1" outline="0" fieldPosition="0"/>
    </format>
    <format dxfId="127">
      <pivotArea collapsedLevelsAreSubtotals="1" fieldPosition="0">
        <references count="1">
          <reference field="1" count="0"/>
        </references>
      </pivotArea>
    </format>
    <format dxfId="126">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66C62-0AA5-49FB-B537-3AC8E4B2DE4A}"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1:D15" firstHeaderRow="1" firstDataRow="2" firstDataCol="1"/>
  <pivotFields count="3">
    <pivotField dataField="1" showAll="0"/>
    <pivotField axis="axisRow" showAll="0">
      <items count="4">
        <item x="1"/>
        <item h="1" x="2"/>
        <item x="0"/>
        <item t="default"/>
      </items>
    </pivotField>
    <pivotField axis="axisCol" showAll="0">
      <items count="3">
        <item x="0"/>
        <item x="1"/>
        <item t="default"/>
      </items>
    </pivotField>
  </pivotFields>
  <rowFields count="1">
    <field x="1"/>
  </rowFields>
  <rowItems count="3">
    <i>
      <x/>
    </i>
    <i>
      <x v="2"/>
    </i>
    <i t="grand">
      <x/>
    </i>
  </rowItems>
  <colFields count="1">
    <field x="2"/>
  </colFields>
  <colItems count="3">
    <i>
      <x/>
    </i>
    <i>
      <x v="1"/>
    </i>
    <i t="grand">
      <x/>
    </i>
  </colItems>
  <dataFields count="1">
    <dataField name="Joint Probability" fld="0" showDataAs="percentOfTotal" baseField="1" baseItem="0" numFmtId="10"/>
  </dataFields>
  <formats count="14">
    <format dxfId="41">
      <pivotArea grandRow="1" outline="0" collapsedLevelsAreSubtotals="1" fieldPosition="0"/>
    </format>
    <format dxfId="40">
      <pivotArea dataOnly="0" labelOnly="1" grandRow="1" outline="0" fieldPosition="0"/>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 dxfId="35">
      <pivotArea type="origin" dataOnly="0" labelOnly="1" outline="0" fieldPosition="0"/>
    </format>
    <format dxfId="34">
      <pivotArea field="2" type="button" dataOnly="0" labelOnly="1" outline="0" axis="axisCol" fieldPosition="0"/>
    </format>
    <format dxfId="33">
      <pivotArea type="topRight" dataOnly="0" labelOnly="1" outline="0" fieldPosition="0"/>
    </format>
    <format dxfId="32">
      <pivotArea field="1" type="button" dataOnly="0" labelOnly="1" outline="0" axis="axisRow" fieldPosition="0"/>
    </format>
    <format dxfId="31">
      <pivotArea dataOnly="0" labelOnly="1" fieldPosition="0">
        <references count="1">
          <reference field="2" count="0"/>
        </references>
      </pivotArea>
    </format>
    <format dxfId="30">
      <pivotArea dataOnly="0" labelOnly="1" grandCol="1" outline="0" fieldPosition="0"/>
    </format>
    <format dxfId="29">
      <pivotArea collapsedLevelsAreSubtotals="1" fieldPosition="0">
        <references count="1">
          <reference field="1" count="0"/>
        </references>
      </pivotArea>
    </format>
    <format dxfId="28">
      <pivotArea dataOnly="0" labelOnly="1" fieldPosition="0">
        <references count="1">
          <reference field="1" count="0"/>
        </references>
      </pivotArea>
    </format>
  </formats>
  <chartFormats count="7">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0"/>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 chart="4" format="15" series="1">
      <pivotArea type="data" outline="0" fieldPosition="0">
        <references count="2">
          <reference field="4294967294" count="1" selected="0">
            <x v="0"/>
          </reference>
          <reference field="2" count="1" selected="0">
            <x v="0"/>
          </reference>
        </references>
      </pivotArea>
    </chartFormat>
    <chartFormat chart="4" format="16" series="1">
      <pivotArea type="data" outline="0" fieldPosition="0">
        <references count="2">
          <reference field="4294967294" count="1" selected="0">
            <x v="0"/>
          </reference>
          <reference field="2" count="1" selected="0">
            <x v="1"/>
          </reference>
        </references>
      </pivotArea>
    </chartFormat>
    <chartFormat chart="1" format="13">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498E2F-37C8-479D-9591-089FAE310CFA}"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D23" firstHeaderRow="1" firstDataRow="2" firstDataCol="1"/>
  <pivotFields count="3">
    <pivotField dataField="1" showAll="0"/>
    <pivotField axis="axisRow" showAll="0">
      <items count="4">
        <item x="1"/>
        <item x="2"/>
        <item x="0"/>
        <item t="default"/>
      </items>
    </pivotField>
    <pivotField axis="axisCol"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Cond Prob Colum" fld="0" showDataAs="percentOfCol" baseField="1" baseItem="0" numFmtId="10"/>
  </dataFields>
  <formats count="14">
    <format dxfId="55">
      <pivotArea grandRow="1" outline="0" collapsedLevelsAreSubtotals="1" fieldPosition="0"/>
    </format>
    <format dxfId="54">
      <pivotArea dataOnly="0" labelOnly="1" grandRow="1" outline="0" fieldPosition="0"/>
    </format>
    <format dxfId="53">
      <pivotArea grandRow="1" outline="0" collapsedLevelsAreSubtotals="1" fieldPosition="0"/>
    </format>
    <format dxfId="52">
      <pivotArea dataOnly="0" labelOnly="1" grandRow="1" outline="0" fieldPosition="0"/>
    </format>
    <format dxfId="51">
      <pivotArea grandRow="1" outline="0" collapsedLevelsAreSubtotals="1" fieldPosition="0"/>
    </format>
    <format dxfId="50">
      <pivotArea dataOnly="0" labelOnly="1" grandRow="1" outline="0" fieldPosition="0"/>
    </format>
    <format dxfId="49">
      <pivotArea type="origin" dataOnly="0" labelOnly="1" outline="0" fieldPosition="0"/>
    </format>
    <format dxfId="48">
      <pivotArea field="2" type="button" dataOnly="0" labelOnly="1" outline="0" axis="axisCol" fieldPosition="0"/>
    </format>
    <format dxfId="47">
      <pivotArea type="topRight" dataOnly="0" labelOnly="1" outline="0" fieldPosition="0"/>
    </format>
    <format dxfId="46">
      <pivotArea field="1" type="button" dataOnly="0" labelOnly="1" outline="0" axis="axisRow" fieldPosition="0"/>
    </format>
    <format dxfId="45">
      <pivotArea dataOnly="0" labelOnly="1" fieldPosition="0">
        <references count="1">
          <reference field="2" count="0"/>
        </references>
      </pivotArea>
    </format>
    <format dxfId="44">
      <pivotArea dataOnly="0" labelOnly="1" grandCol="1" outline="0" fieldPosition="0"/>
    </format>
    <format dxfId="43">
      <pivotArea collapsedLevelsAreSubtotals="1" fieldPosition="0">
        <references count="1">
          <reference field="1" count="0"/>
        </references>
      </pivotArea>
    </format>
    <format dxfId="42">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C6C6D2-18BC-44F4-8653-55461EB4D1BB}"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D31" firstHeaderRow="1" firstDataRow="2" firstDataCol="1"/>
  <pivotFields count="3">
    <pivotField dataField="1" showAll="0"/>
    <pivotField axis="axisRow" showAll="0">
      <items count="4">
        <item x="1"/>
        <item x="2"/>
        <item x="0"/>
        <item t="default"/>
      </items>
    </pivotField>
    <pivotField axis="axisCol"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Cond Prob Rows" fld="0" showDataAs="percentOfRow" baseField="1" baseItem="0" numFmtId="10"/>
  </dataFields>
  <formats count="14">
    <format dxfId="69">
      <pivotArea grandRow="1" outline="0" collapsedLevelsAreSubtotals="1" fieldPosition="0"/>
    </format>
    <format dxfId="68">
      <pivotArea dataOnly="0" labelOnly="1" grandRow="1" outline="0" fieldPosition="0"/>
    </format>
    <format dxfId="67">
      <pivotArea grandRow="1" outline="0" collapsedLevelsAreSubtotals="1" fieldPosition="0"/>
    </format>
    <format dxfId="66">
      <pivotArea dataOnly="0" labelOnly="1" grandRow="1" outline="0" fieldPosition="0"/>
    </format>
    <format dxfId="65">
      <pivotArea grandRow="1" outline="0" collapsedLevelsAreSubtotals="1" fieldPosition="0"/>
    </format>
    <format dxfId="64">
      <pivotArea dataOnly="0" labelOnly="1" grandRow="1" outline="0" fieldPosition="0"/>
    </format>
    <format dxfId="63">
      <pivotArea type="origin" dataOnly="0" labelOnly="1" outline="0" fieldPosition="0"/>
    </format>
    <format dxfId="62">
      <pivotArea field="2" type="button" dataOnly="0" labelOnly="1" outline="0" axis="axisCol" fieldPosition="0"/>
    </format>
    <format dxfId="61">
      <pivotArea type="topRight" dataOnly="0" labelOnly="1" outline="0" fieldPosition="0"/>
    </format>
    <format dxfId="60">
      <pivotArea field="1" type="button" dataOnly="0" labelOnly="1" outline="0" axis="axisRow" fieldPosition="0"/>
    </format>
    <format dxfId="59">
      <pivotArea dataOnly="0" labelOnly="1" fieldPosition="0">
        <references count="1">
          <reference field="2" count="0"/>
        </references>
      </pivotArea>
    </format>
    <format dxfId="58">
      <pivotArea dataOnly="0" labelOnly="1" grandCol="1" outline="0" fieldPosition="0"/>
    </format>
    <format dxfId="57">
      <pivotArea collapsedLevelsAreSubtotals="1" fieldPosition="0">
        <references count="1">
          <reference field="1" count="0"/>
        </references>
      </pivotArea>
    </format>
    <format dxfId="56">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B4BA59-8D74-423D-A9D5-A973097719FB}"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8" firstHeaderRow="1" firstDataRow="2" firstDataCol="1"/>
  <pivotFields count="3">
    <pivotField dataField="1" showAll="0"/>
    <pivotField axis="axisRow" showAll="0">
      <items count="4">
        <item x="1"/>
        <item x="2"/>
        <item x="0"/>
        <item t="default"/>
      </items>
    </pivotField>
    <pivotField axis="axisCol"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Sum of count" fld="0" baseField="0" baseItem="0"/>
  </dataFields>
  <formats count="14">
    <format dxfId="83">
      <pivotArea grandRow="1" outline="0" collapsedLevelsAreSubtotals="1" fieldPosition="0"/>
    </format>
    <format dxfId="82">
      <pivotArea dataOnly="0" labelOnly="1" grandRow="1" outline="0" fieldPosition="0"/>
    </format>
    <format dxfId="81">
      <pivotArea grandRow="1" outline="0" collapsedLevelsAreSubtotals="1" fieldPosition="0"/>
    </format>
    <format dxfId="80">
      <pivotArea dataOnly="0" labelOnly="1" grandRow="1" outline="0" fieldPosition="0"/>
    </format>
    <format dxfId="79">
      <pivotArea grandRow="1" outline="0" collapsedLevelsAreSubtotals="1" fieldPosition="0"/>
    </format>
    <format dxfId="78">
      <pivotArea dataOnly="0" labelOnly="1" grandRow="1" outline="0" fieldPosition="0"/>
    </format>
    <format dxfId="77">
      <pivotArea type="origin" dataOnly="0" labelOnly="1" outline="0" fieldPosition="0"/>
    </format>
    <format dxfId="76">
      <pivotArea field="2" type="button" dataOnly="0" labelOnly="1" outline="0" axis="axisCol" fieldPosition="0"/>
    </format>
    <format dxfId="75">
      <pivotArea type="topRight" dataOnly="0" labelOnly="1" outline="0" fieldPosition="0"/>
    </format>
    <format dxfId="74">
      <pivotArea field="1" type="button" dataOnly="0" labelOnly="1" outline="0" axis="axisRow" fieldPosition="0"/>
    </format>
    <format dxfId="73">
      <pivotArea dataOnly="0" labelOnly="1" fieldPosition="0">
        <references count="1">
          <reference field="2" count="0"/>
        </references>
      </pivotArea>
    </format>
    <format dxfId="72">
      <pivotArea dataOnly="0" labelOnly="1" grandCol="1" outline="0" fieldPosition="0"/>
    </format>
    <format dxfId="71">
      <pivotArea collapsedLevelsAreSubtotals="1" fieldPosition="0">
        <references count="1">
          <reference field="1" count="0"/>
        </references>
      </pivotArea>
    </format>
    <format dxfId="7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984C39-25D8-4E21-B4BD-E83FF1E29F30}" name="PivotTable1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1:D16" firstHeaderRow="1" firstDataRow="2" firstDataCol="1"/>
  <pivotFields count="3">
    <pivotField dataField="1" showAll="0"/>
    <pivotField axis="axisRow" showAll="0">
      <items count="4">
        <item x="0"/>
        <item x="1"/>
        <item x="2"/>
        <item t="default"/>
      </items>
    </pivotField>
    <pivotField axis="axisCol" showAll="0">
      <items count="3">
        <item x="0"/>
        <item x="1"/>
        <item t="default"/>
      </items>
    </pivotField>
  </pivotFields>
  <rowFields count="1">
    <field x="1"/>
  </rowFields>
  <rowItems count="4">
    <i>
      <x/>
    </i>
    <i>
      <x v="1"/>
    </i>
    <i>
      <x v="2"/>
    </i>
    <i t="grand">
      <x/>
    </i>
  </rowItems>
  <colFields count="1">
    <field x="2"/>
  </colFields>
  <colItems count="3">
    <i>
      <x/>
    </i>
    <i>
      <x v="1"/>
    </i>
    <i t="grand">
      <x/>
    </i>
  </colItems>
  <dataFields count="1">
    <dataField name="Joint Prob " fld="0" showDataAs="percentOfTotal" baseField="1" baseItem="0" numFmtId="10"/>
  </dataFields>
  <formats count="14">
    <format dxfId="13">
      <pivotArea collapsedLevelsAreSubtotals="1" fieldPosition="0">
        <references count="1">
          <reference field="1" count="0"/>
        </references>
      </pivotArea>
    </format>
    <format dxfId="12">
      <pivotArea dataOnly="0" labelOnly="1" fieldPosition="0">
        <references count="1">
          <reference field="1" count="0"/>
        </references>
      </pivotArea>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grandRow="1" outline="0" collapsedLevelsAreSubtotals="1" fieldPosition="0"/>
    </format>
    <format dxfId="6">
      <pivotArea dataOnly="0" labelOnly="1" grandRow="1" outline="0" fieldPosition="0"/>
    </format>
    <format dxfId="5">
      <pivotArea type="origin" dataOnly="0" labelOnly="1" outline="0" fieldPosition="0"/>
    </format>
    <format dxfId="4">
      <pivotArea field="2" type="button" dataOnly="0" labelOnly="1" outline="0" axis="axisCol" fieldPosition="0"/>
    </format>
    <format dxfId="3">
      <pivotArea type="topRight" dataOnly="0" labelOnly="1" outline="0" fieldPosition="0"/>
    </format>
    <format dxfId="2">
      <pivotArea field="1" type="button" dataOnly="0" labelOnly="1" outline="0" axis="axisRow" fieldPosition="0"/>
    </format>
    <format dxfId="1">
      <pivotArea dataOnly="0" labelOnly="1" fieldPosition="0">
        <references count="1">
          <reference field="2" count="0"/>
        </references>
      </pivotArea>
    </format>
    <format dxfId="0">
      <pivotArea dataOnly="0" labelOnly="1" grandCol="1" outline="0" fieldPosition="0"/>
    </format>
  </formats>
  <chartFormats count="6">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0"/>
          </reference>
        </references>
      </pivotArea>
    </chartFormat>
    <chartFormat chart="1" format="12" series="1">
      <pivotArea type="data" outline="0" fieldPosition="0">
        <references count="2">
          <reference field="4294967294" count="1" selected="0">
            <x v="0"/>
          </reference>
          <reference field="2" count="1" selected="0">
            <x v="1"/>
          </reference>
        </references>
      </pivotArea>
    </chartFormat>
    <chartFormat chart="4" format="15" series="1">
      <pivotArea type="data" outline="0" fieldPosition="0">
        <references count="2">
          <reference field="4294967294" count="1" selected="0">
            <x v="0"/>
          </reference>
          <reference field="2" count="1" selected="0">
            <x v="0"/>
          </reference>
        </references>
      </pivotArea>
    </chartFormat>
    <chartFormat chart="4" format="1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_name" xr10:uid="{2FA61277-92BA-4ABB-AAE8-67EAB80A085E}" sourceName="manager name">
  <pivotTables>
    <pivotTable tabId="5" name="PivotTable5"/>
    <pivotTable tabId="5" name="PivotTable3"/>
    <pivotTable tabId="5" name="PivotTable6"/>
    <pivotTable tabId="5" name="PivotTable7"/>
  </pivotTables>
  <data>
    <tabular pivotCacheId="102476056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848EB2E-2C5E-4F0F-A99E-F649A7C41416}" sourceName="category">
  <pivotTables>
    <pivotTable tabId="5" name="PivotTable5"/>
  </pivotTables>
  <data>
    <tabular pivotCacheId="102476056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ary_name" xr10:uid="{0DE026EB-B03C-46D6-B5CD-B72CA16866B2}" sourceName="countary name">
  <pivotTables>
    <pivotTable tabId="7" name="PivotTable15"/>
  </pivotTables>
  <data>
    <tabular pivotCacheId="200799200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s" xr10:uid="{DB33E836-8A77-4A54-8EE2-6AC93A304A8A}" sourceName="lines">
  <pivotTables>
    <pivotTable tabId="7" name="PivotTable15"/>
  </pivotTables>
  <data>
    <tabular pivotCacheId="200799200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_name1" xr10:uid="{742EBC93-DE3E-44F4-B77E-1630C725C954}" sourceName="manager name">
  <pivotTables>
    <pivotTable tabId="6" name="PivotTable9"/>
  </pivotTables>
  <data>
    <tabular pivotCacheId="1890988512">
      <items count="3">
        <i x="1" s="1"/>
        <i x="2"/>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31DF10F-42A7-4777-A1B9-874C144F23F2}" sourceName="category">
  <pivotTables>
    <pivotTable tabId="6" name="PivotTable9"/>
  </pivotTables>
  <data>
    <tabular pivotCacheId="189098851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ary_name1" xr10:uid="{B0F2F275-B998-427D-AFB8-8756A893EF12}" sourceName="countary name">
  <pivotTables>
    <pivotTable tabId="14" name="PivotTable1"/>
  </pivotTables>
  <data>
    <tabular pivotCacheId="1715885016">
      <items count="3">
        <i x="0"/>
        <i x="2"/>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9CA99EB2-3E97-462B-A97E-25CA4B2E4444}" sourceName="country name">
  <pivotTables>
    <pivotTable tabId="15" name="PivotTable2"/>
  </pivotTables>
  <data>
    <tabular pivotCacheId="4972384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name" xr10:uid="{EDEB7E19-18F9-40D0-A113-C077B42C52F7}" cache="Slicer_manager_name" caption="manager name" rowHeight="234950"/>
  <slicer name="category" xr10:uid="{CDC303F2-89FC-417F-932B-0F4A353D66EF}" cache="Slicer_category" caption="category" rowHeight="234950"/>
  <slicer name="countary name" xr10:uid="{4109773F-980E-444A-88B2-42B0431C4A5B}" cache="Slicer_countary_name" caption="countary name" rowHeight="234950"/>
  <slicer name="lines" xr10:uid="{0EAC17C0-08E4-4B3A-AF19-E67E852EAB46}" cache="Slicer_lines" caption="lines" rowHeight="234950"/>
  <slicer name="manager name 1" xr10:uid="{F5309ABA-4874-4F44-ABDD-2AFE93500D8A}" cache="Slicer_manager_name1" caption="manager name" rowHeight="234950"/>
  <slicer name="category 1" xr10:uid="{C91C580E-8FA7-4D13-9D94-137D62673E09}" cache="Slicer_category1" caption="category" rowHeight="234950"/>
  <slicer name="countary name 1" xr10:uid="{5FA19390-1680-4D1E-B3AA-B8ACCCF9F5E5}" cache="Slicer_countary_name1" caption="countary name" rowHeight="234950"/>
  <slicer name="country name" xr10:uid="{023323C6-50E4-44B1-9E70-662D19C069B6}" cache="Slicer_country_name" caption="country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7443-C3D0-45FE-B324-660E50564AA8}">
  <dimension ref="A1:H22"/>
  <sheetViews>
    <sheetView tabSelected="1" topLeftCell="C1" zoomScale="120" zoomScaleNormal="120" workbookViewId="0">
      <selection activeCell="J10" sqref="J10"/>
    </sheetView>
  </sheetViews>
  <sheetFormatPr defaultColWidth="8.90625" defaultRowHeight="12.5"/>
  <cols>
    <col min="1" max="2" width="8.90625" style="1"/>
    <col min="3" max="3" width="38.453125" style="1" customWidth="1"/>
    <col min="4" max="4" width="20.90625" style="1" customWidth="1"/>
    <col min="5" max="5" width="17.54296875" style="1" bestFit="1" customWidth="1"/>
    <col min="6" max="7" width="8.90625" style="1"/>
    <col min="8" max="8" width="35" style="1" bestFit="1" customWidth="1"/>
    <col min="9" max="16384" width="8.90625" style="1"/>
  </cols>
  <sheetData>
    <row r="1" spans="1:8" ht="13" thickBot="1"/>
    <row r="2" spans="1:8">
      <c r="A2" s="190" t="s">
        <v>337</v>
      </c>
      <c r="B2" s="191"/>
      <c r="C2" s="191"/>
      <c r="D2" s="191"/>
      <c r="E2" s="191"/>
      <c r="F2" s="191"/>
      <c r="G2" s="192"/>
    </row>
    <row r="3" spans="1:8" ht="13" thickBot="1">
      <c r="A3" s="193"/>
      <c r="B3" s="194"/>
      <c r="C3" s="194"/>
      <c r="D3" s="194"/>
      <c r="E3" s="194"/>
      <c r="F3" s="194"/>
      <c r="G3" s="195"/>
    </row>
    <row r="4" spans="1:8">
      <c r="A4" s="196" t="s">
        <v>338</v>
      </c>
      <c r="B4" s="197"/>
      <c r="C4" s="197"/>
      <c r="D4" s="197"/>
      <c r="E4" s="197"/>
      <c r="F4" s="197"/>
      <c r="G4" s="198"/>
    </row>
    <row r="5" spans="1:8">
      <c r="A5" s="199"/>
      <c r="B5" s="200"/>
      <c r="C5" s="200"/>
      <c r="D5" s="200"/>
      <c r="E5" s="200"/>
      <c r="F5" s="200"/>
      <c r="G5" s="201"/>
    </row>
    <row r="6" spans="1:8" ht="13" thickBot="1">
      <c r="A6" s="202"/>
      <c r="B6" s="203"/>
      <c r="C6" s="203"/>
      <c r="D6" s="203"/>
      <c r="E6" s="203"/>
      <c r="F6" s="203"/>
      <c r="G6" s="204"/>
    </row>
    <row r="7" spans="1:8" ht="13" thickBot="1"/>
    <row r="8" spans="1:8" ht="13.5" thickBot="1">
      <c r="C8" s="2" t="s">
        <v>0</v>
      </c>
      <c r="E8" s="255" t="s">
        <v>339</v>
      </c>
    </row>
    <row r="9" spans="1:8" ht="13.5" customHeight="1" thickBot="1">
      <c r="B9" s="2" t="s">
        <v>1</v>
      </c>
      <c r="C9" s="3" t="s">
        <v>2</v>
      </c>
      <c r="E9" s="257" t="s">
        <v>340</v>
      </c>
      <c r="F9" s="258"/>
      <c r="G9" s="258"/>
      <c r="H9" s="259"/>
    </row>
    <row r="10" spans="1:8" ht="13.5" thickBot="1">
      <c r="B10" s="2" t="s">
        <v>3</v>
      </c>
      <c r="C10" s="3" t="s">
        <v>4</v>
      </c>
      <c r="E10" s="260"/>
      <c r="F10" s="261"/>
      <c r="G10" s="261"/>
      <c r="H10" s="262"/>
    </row>
    <row r="11" spans="1:8" ht="13.5" thickBot="1">
      <c r="B11" s="2" t="s">
        <v>5</v>
      </c>
      <c r="C11" s="3" t="s">
        <v>6</v>
      </c>
      <c r="E11" s="260"/>
      <c r="F11" s="261"/>
      <c r="G11" s="261"/>
      <c r="H11" s="262"/>
    </row>
    <row r="12" spans="1:8" ht="13" thickBot="1">
      <c r="E12" s="260"/>
      <c r="F12" s="261"/>
      <c r="G12" s="261"/>
      <c r="H12" s="262"/>
    </row>
    <row r="13" spans="1:8" ht="13.5" thickBot="1">
      <c r="C13" s="2" t="s">
        <v>2</v>
      </c>
      <c r="E13" s="260"/>
      <c r="F13" s="261"/>
      <c r="G13" s="261"/>
      <c r="H13" s="262"/>
    </row>
    <row r="14" spans="1:8" ht="13.5" thickBot="1">
      <c r="B14" s="4">
        <v>1</v>
      </c>
      <c r="C14" s="3" t="s">
        <v>7</v>
      </c>
      <c r="E14" s="260"/>
      <c r="F14" s="261"/>
      <c r="G14" s="261"/>
      <c r="H14" s="262"/>
    </row>
    <row r="15" spans="1:8" ht="13.5" thickBot="1">
      <c r="B15" s="2">
        <v>1.1000000000000001</v>
      </c>
      <c r="C15" s="3" t="s">
        <v>8</v>
      </c>
      <c r="E15" s="260"/>
      <c r="F15" s="261"/>
      <c r="G15" s="261"/>
      <c r="H15" s="262"/>
    </row>
    <row r="16" spans="1:8" ht="13.5" thickBot="1">
      <c r="B16" s="2">
        <v>1.2</v>
      </c>
      <c r="C16" s="3" t="s">
        <v>9</v>
      </c>
      <c r="E16" s="260"/>
      <c r="F16" s="261"/>
      <c r="G16" s="261"/>
      <c r="H16" s="262"/>
    </row>
    <row r="17" spans="2:8" ht="13.5" thickBot="1">
      <c r="B17" s="4">
        <v>2</v>
      </c>
      <c r="C17" s="3" t="s">
        <v>10</v>
      </c>
      <c r="E17" s="263"/>
      <c r="F17" s="264"/>
      <c r="G17" s="264"/>
      <c r="H17" s="265"/>
    </row>
    <row r="18" spans="2:8" ht="13.5" thickBot="1">
      <c r="B18" s="2">
        <v>3.1</v>
      </c>
      <c r="C18" s="3" t="s">
        <v>11</v>
      </c>
    </row>
    <row r="19" spans="2:8" ht="13.5" thickBot="1">
      <c r="B19" s="2">
        <v>3.2</v>
      </c>
      <c r="C19" s="3" t="s">
        <v>12</v>
      </c>
    </row>
    <row r="20" spans="2:8" ht="13.5" thickBot="1">
      <c r="B20" s="2">
        <v>3.3</v>
      </c>
      <c r="C20" s="3" t="s">
        <v>13</v>
      </c>
    </row>
    <row r="21" spans="2:8" ht="14.5" thickBot="1">
      <c r="B21" s="4">
        <v>4</v>
      </c>
      <c r="C21" s="3" t="s">
        <v>14</v>
      </c>
      <c r="F21" s="256"/>
    </row>
    <row r="22" spans="2:8" ht="13.5" thickBot="1">
      <c r="B22" s="4">
        <v>5</v>
      </c>
      <c r="C22" s="3" t="s">
        <v>15</v>
      </c>
    </row>
  </sheetData>
  <mergeCells count="3">
    <mergeCell ref="A2:G3"/>
    <mergeCell ref="A4:G6"/>
    <mergeCell ref="E9:H1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A118-FE25-455C-85B4-10129A101468}">
  <dimension ref="B1:AT150"/>
  <sheetViews>
    <sheetView zoomScale="60" zoomScaleNormal="60" workbookViewId="0">
      <selection activeCell="AU41" sqref="AU41"/>
    </sheetView>
  </sheetViews>
  <sheetFormatPr defaultRowHeight="14.5"/>
  <cols>
    <col min="10" max="10" width="13.36328125" customWidth="1"/>
    <col min="12" max="12" width="11.54296875" customWidth="1"/>
    <col min="13" max="13" width="15" customWidth="1"/>
    <col min="16" max="16" width="11.81640625" customWidth="1"/>
    <col min="19" max="19" width="10.6328125" customWidth="1"/>
    <col min="20" max="20" width="12.90625" customWidth="1"/>
    <col min="21" max="21" width="22.81640625" customWidth="1"/>
    <col min="22" max="22" width="18.1796875" customWidth="1"/>
    <col min="23" max="23" width="23.08984375" customWidth="1"/>
    <col min="26" max="26" width="10.08984375" customWidth="1"/>
    <col min="28" max="29" width="12.1796875" bestFit="1" customWidth="1"/>
    <col min="30" max="30" width="8.36328125" customWidth="1"/>
    <col min="31" max="31" width="10.1796875" customWidth="1"/>
    <col min="32" max="32" width="10.36328125" customWidth="1"/>
    <col min="33" max="33" width="16.36328125" customWidth="1"/>
    <col min="36" max="36" width="77.08984375" bestFit="1" customWidth="1"/>
    <col min="37" max="37" width="58.54296875" bestFit="1" customWidth="1"/>
    <col min="38" max="38" width="26.81640625" bestFit="1" customWidth="1"/>
  </cols>
  <sheetData>
    <row r="1" spans="2:46" ht="44" thickBot="1">
      <c r="B1" s="5" t="s">
        <v>16</v>
      </c>
      <c r="C1" s="5" t="s">
        <v>17</v>
      </c>
      <c r="D1" s="5" t="s">
        <v>18</v>
      </c>
      <c r="E1" s="5" t="s">
        <v>19</v>
      </c>
      <c r="F1" s="5" t="s">
        <v>20</v>
      </c>
      <c r="G1" s="5" t="s">
        <v>21</v>
      </c>
      <c r="H1" s="5" t="s">
        <v>22</v>
      </c>
      <c r="I1" s="5" t="s">
        <v>23</v>
      </c>
      <c r="J1" s="5" t="s">
        <v>24</v>
      </c>
      <c r="K1" s="5" t="s">
        <v>21</v>
      </c>
      <c r="L1" s="5" t="s">
        <v>25</v>
      </c>
      <c r="M1" s="5" t="s">
        <v>26</v>
      </c>
      <c r="N1" s="5" t="s">
        <v>27</v>
      </c>
      <c r="O1" s="5" t="s">
        <v>54</v>
      </c>
      <c r="P1" s="5" t="s">
        <v>55</v>
      </c>
      <c r="S1" s="47"/>
      <c r="U1" s="230"/>
      <c r="V1" s="231"/>
      <c r="W1" s="231"/>
      <c r="X1" s="231"/>
    </row>
    <row r="2" spans="2:46" ht="14.4" customHeight="1" thickBot="1">
      <c r="B2" s="18" t="s">
        <v>30</v>
      </c>
      <c r="C2" s="18" t="s">
        <v>31</v>
      </c>
      <c r="D2" s="18" t="s">
        <v>32</v>
      </c>
      <c r="E2" s="18" t="s">
        <v>33</v>
      </c>
      <c r="F2" s="37">
        <v>39995</v>
      </c>
      <c r="G2" s="18">
        <v>2009</v>
      </c>
      <c r="H2" s="18" t="s">
        <v>34</v>
      </c>
      <c r="I2" s="18" t="s">
        <v>35</v>
      </c>
      <c r="J2" s="38">
        <v>550</v>
      </c>
      <c r="K2" s="18">
        <v>2009</v>
      </c>
      <c r="L2" s="38">
        <v>1167</v>
      </c>
      <c r="M2" s="38">
        <v>440</v>
      </c>
      <c r="N2" s="39">
        <v>44</v>
      </c>
      <c r="O2" s="40">
        <v>0.93</v>
      </c>
      <c r="P2" s="18">
        <v>20</v>
      </c>
      <c r="U2" s="51"/>
      <c r="V2" s="51"/>
      <c r="W2" s="51"/>
      <c r="X2" s="51"/>
    </row>
    <row r="3" spans="2:46" ht="14.4" customHeight="1" thickBot="1">
      <c r="B3" s="18" t="s">
        <v>30</v>
      </c>
      <c r="C3" s="18" t="s">
        <v>31</v>
      </c>
      <c r="D3" s="18" t="s">
        <v>32</v>
      </c>
      <c r="E3" s="18" t="s">
        <v>33</v>
      </c>
      <c r="F3" s="37">
        <v>40725</v>
      </c>
      <c r="G3" s="18">
        <v>2011</v>
      </c>
      <c r="H3" s="18" t="s">
        <v>34</v>
      </c>
      <c r="I3" s="18" t="s">
        <v>35</v>
      </c>
      <c r="J3" s="38">
        <v>400</v>
      </c>
      <c r="K3" s="18">
        <v>2011</v>
      </c>
      <c r="L3" s="38">
        <v>569</v>
      </c>
      <c r="M3" s="38">
        <v>68</v>
      </c>
      <c r="N3" s="39">
        <v>28</v>
      </c>
      <c r="O3" s="40">
        <v>0.92</v>
      </c>
      <c r="P3" s="18">
        <v>12</v>
      </c>
      <c r="T3" s="218" t="s">
        <v>138</v>
      </c>
      <c r="U3" s="218"/>
      <c r="V3" s="218"/>
      <c r="W3" s="218"/>
      <c r="X3" s="218"/>
      <c r="Y3" s="218"/>
      <c r="AI3" s="226" t="s">
        <v>274</v>
      </c>
      <c r="AJ3" s="227"/>
      <c r="AK3" s="227"/>
      <c r="AL3" s="228"/>
      <c r="AM3" s="177"/>
      <c r="AN3" s="177"/>
      <c r="AO3" s="177"/>
      <c r="AP3" s="177"/>
      <c r="AQ3" s="177"/>
      <c r="AR3" s="177"/>
      <c r="AS3" s="177"/>
      <c r="AT3" s="177"/>
    </row>
    <row r="4" spans="2:46" ht="14.4" customHeight="1" thickBot="1">
      <c r="B4" s="18" t="s">
        <v>30</v>
      </c>
      <c r="C4" s="18" t="s">
        <v>31</v>
      </c>
      <c r="D4" s="18" t="s">
        <v>32</v>
      </c>
      <c r="E4" s="18" t="s">
        <v>33</v>
      </c>
      <c r="F4" s="37">
        <v>40360</v>
      </c>
      <c r="G4" s="18">
        <v>2010</v>
      </c>
      <c r="H4" s="18" t="s">
        <v>34</v>
      </c>
      <c r="I4" s="18" t="s">
        <v>35</v>
      </c>
      <c r="J4" s="38">
        <v>1400</v>
      </c>
      <c r="K4" s="18">
        <v>2010</v>
      </c>
      <c r="L4" s="38">
        <v>4113</v>
      </c>
      <c r="M4" s="38">
        <v>1599</v>
      </c>
      <c r="N4" s="39">
        <v>206</v>
      </c>
      <c r="O4" s="40">
        <v>0.81</v>
      </c>
      <c r="P4" s="18">
        <v>21</v>
      </c>
      <c r="U4" s="52"/>
      <c r="V4" s="52"/>
      <c r="W4" s="52"/>
      <c r="X4" s="53"/>
      <c r="AD4" s="174" t="s">
        <v>19</v>
      </c>
      <c r="AE4" s="174" t="s">
        <v>328</v>
      </c>
      <c r="AF4" s="174" t="s">
        <v>329</v>
      </c>
      <c r="AI4" s="178">
        <v>1</v>
      </c>
      <c r="AJ4" s="178" t="s">
        <v>251</v>
      </c>
      <c r="AK4" s="179"/>
      <c r="AL4" s="179"/>
      <c r="AM4" s="134"/>
      <c r="AN4" s="134"/>
      <c r="AO4" s="130"/>
    </row>
    <row r="5" spans="2:46" ht="14.4" customHeight="1" thickBot="1">
      <c r="B5" s="18" t="s">
        <v>30</v>
      </c>
      <c r="C5" s="18" t="s">
        <v>31</v>
      </c>
      <c r="D5" s="18" t="s">
        <v>32</v>
      </c>
      <c r="E5" s="18" t="s">
        <v>33</v>
      </c>
      <c r="F5" s="37">
        <v>40087</v>
      </c>
      <c r="G5" s="18">
        <v>2009</v>
      </c>
      <c r="H5" s="18" t="s">
        <v>36</v>
      </c>
      <c r="I5" s="18" t="s">
        <v>35</v>
      </c>
      <c r="J5" s="38">
        <v>4300</v>
      </c>
      <c r="K5" s="18">
        <v>2009</v>
      </c>
      <c r="L5" s="38">
        <v>11195</v>
      </c>
      <c r="M5" s="38">
        <v>5916</v>
      </c>
      <c r="N5" s="39">
        <v>350</v>
      </c>
      <c r="O5" s="40">
        <v>0.86</v>
      </c>
      <c r="P5" s="18">
        <v>21</v>
      </c>
      <c r="T5" s="94"/>
      <c r="U5" s="94" t="s">
        <v>139</v>
      </c>
      <c r="V5" s="94" t="s">
        <v>140</v>
      </c>
      <c r="W5" s="94" t="s">
        <v>141</v>
      </c>
      <c r="AD5" s="175" t="s">
        <v>40</v>
      </c>
      <c r="AE5" s="91">
        <v>181800</v>
      </c>
      <c r="AF5" s="91">
        <v>172383.33333333334</v>
      </c>
      <c r="AI5" s="178">
        <v>2</v>
      </c>
      <c r="AJ5" s="178" t="s">
        <v>262</v>
      </c>
      <c r="AK5" s="179"/>
      <c r="AL5" s="179"/>
      <c r="AM5" s="134"/>
      <c r="AN5" s="134"/>
      <c r="AO5" s="130"/>
    </row>
    <row r="6" spans="2:46" ht="14.4" customHeight="1" thickBot="1">
      <c r="B6" s="18" t="s">
        <v>30</v>
      </c>
      <c r="C6" s="18" t="s">
        <v>31</v>
      </c>
      <c r="D6" s="18" t="s">
        <v>32</v>
      </c>
      <c r="E6" s="18" t="s">
        <v>33</v>
      </c>
      <c r="F6" s="37">
        <v>40817</v>
      </c>
      <c r="G6" s="18">
        <v>2011</v>
      </c>
      <c r="H6" s="18" t="s">
        <v>36</v>
      </c>
      <c r="I6" s="18" t="s">
        <v>35</v>
      </c>
      <c r="J6" s="38">
        <v>450</v>
      </c>
      <c r="K6" s="18">
        <v>2011</v>
      </c>
      <c r="L6" s="38">
        <v>723</v>
      </c>
      <c r="M6" s="38">
        <v>109</v>
      </c>
      <c r="N6" s="39">
        <v>23</v>
      </c>
      <c r="O6" s="40">
        <v>0.95</v>
      </c>
      <c r="P6" s="18">
        <v>13</v>
      </c>
      <c r="T6" s="94" t="s">
        <v>40</v>
      </c>
      <c r="U6" s="97">
        <f>SUMIFS($J$2:$J$150,$E$2:$E$150,$T6)</f>
        <v>181800</v>
      </c>
      <c r="V6" s="97">
        <f>SUM(U6:U8)/COUNT(U6:U8)</f>
        <v>172383.33333333334</v>
      </c>
      <c r="W6" s="97">
        <f>(U6-V6)^2/V6</f>
        <v>514.39782139288945</v>
      </c>
      <c r="AD6" s="175" t="s">
        <v>33</v>
      </c>
      <c r="AE6" s="91">
        <v>213250</v>
      </c>
      <c r="AF6" s="91">
        <v>172383.33333333334</v>
      </c>
      <c r="AI6" s="178">
        <v>3</v>
      </c>
      <c r="AJ6" s="178" t="s">
        <v>275</v>
      </c>
      <c r="AK6" s="180" t="s">
        <v>276</v>
      </c>
      <c r="AL6" s="181"/>
    </row>
    <row r="7" spans="2:46" ht="14.4" customHeight="1" thickBot="1">
      <c r="B7" s="18" t="s">
        <v>30</v>
      </c>
      <c r="C7" s="18" t="s">
        <v>31</v>
      </c>
      <c r="D7" s="18" t="s">
        <v>32</v>
      </c>
      <c r="E7" s="18" t="s">
        <v>33</v>
      </c>
      <c r="F7" s="37">
        <v>40452</v>
      </c>
      <c r="G7" s="18">
        <v>2010</v>
      </c>
      <c r="H7" s="18" t="s">
        <v>36</v>
      </c>
      <c r="I7" s="18" t="s">
        <v>35</v>
      </c>
      <c r="J7" s="38">
        <v>8950</v>
      </c>
      <c r="K7" s="18">
        <v>2010</v>
      </c>
      <c r="L7" s="38">
        <v>26426</v>
      </c>
      <c r="M7" s="38">
        <v>11903</v>
      </c>
      <c r="N7" s="39">
        <v>1321</v>
      </c>
      <c r="O7" s="40">
        <v>0.88</v>
      </c>
      <c r="P7" s="18">
        <v>14</v>
      </c>
      <c r="T7" s="94" t="s">
        <v>33</v>
      </c>
      <c r="U7" s="97">
        <f>SUMIFS($J$2:$J$150,$E$2:$E$150,$T7)</f>
        <v>213250</v>
      </c>
      <c r="V7" s="97">
        <v>172383.33333333334</v>
      </c>
      <c r="W7" s="97">
        <f>(U7-V7)^2/V7</f>
        <v>9688.2013600180435</v>
      </c>
      <c r="AD7" s="175" t="s">
        <v>48</v>
      </c>
      <c r="AE7" s="91">
        <v>122100</v>
      </c>
      <c r="AF7" s="91">
        <v>172383.33333333334</v>
      </c>
      <c r="AI7" s="178">
        <v>4</v>
      </c>
      <c r="AJ7" s="178" t="s">
        <v>252</v>
      </c>
      <c r="AK7" s="179"/>
      <c r="AL7" s="179"/>
      <c r="AM7" s="134"/>
      <c r="AN7" s="134"/>
      <c r="AO7" s="130"/>
    </row>
    <row r="8" spans="2:46" ht="15.65" customHeight="1" thickBot="1">
      <c r="B8" s="18" t="s">
        <v>30</v>
      </c>
      <c r="C8" s="18" t="s">
        <v>31</v>
      </c>
      <c r="D8" s="18" t="s">
        <v>32</v>
      </c>
      <c r="E8" s="18" t="s">
        <v>33</v>
      </c>
      <c r="F8" s="37">
        <v>40179</v>
      </c>
      <c r="G8" s="18">
        <v>2010</v>
      </c>
      <c r="H8" s="18" t="s">
        <v>37</v>
      </c>
      <c r="I8" s="18" t="s">
        <v>35</v>
      </c>
      <c r="J8" s="38">
        <v>5700</v>
      </c>
      <c r="K8" s="18">
        <v>2010</v>
      </c>
      <c r="L8" s="38">
        <v>12411</v>
      </c>
      <c r="M8" s="38">
        <v>4871</v>
      </c>
      <c r="N8" s="39">
        <v>543</v>
      </c>
      <c r="O8" s="40">
        <v>0.95</v>
      </c>
      <c r="P8" s="18">
        <v>19</v>
      </c>
      <c r="T8" s="94" t="s">
        <v>48</v>
      </c>
      <c r="U8" s="97">
        <f>SUMIFS($J$2:$J$150,$E$2:$E$150,$T8)</f>
        <v>122100</v>
      </c>
      <c r="V8" s="97">
        <v>172383.33333333334</v>
      </c>
      <c r="W8" s="97">
        <f>(U8-V8)^2/V8</f>
        <v>14667.390183376847</v>
      </c>
      <c r="AI8" s="178">
        <v>5</v>
      </c>
      <c r="AJ8" s="178" t="s">
        <v>253</v>
      </c>
      <c r="AK8" s="179"/>
      <c r="AL8" s="179"/>
      <c r="AM8" s="134"/>
      <c r="AN8" s="134"/>
      <c r="AO8" s="130"/>
    </row>
    <row r="9" spans="2:46" ht="14.4" customHeight="1" thickBot="1">
      <c r="B9" s="18" t="s">
        <v>30</v>
      </c>
      <c r="C9" s="18" t="s">
        <v>31</v>
      </c>
      <c r="D9" s="18" t="s">
        <v>32</v>
      </c>
      <c r="E9" s="18" t="s">
        <v>33</v>
      </c>
      <c r="F9" s="37">
        <v>40544</v>
      </c>
      <c r="G9" s="18">
        <v>2011</v>
      </c>
      <c r="H9" s="18" t="s">
        <v>37</v>
      </c>
      <c r="I9" s="18" t="s">
        <v>35</v>
      </c>
      <c r="J9" s="38">
        <v>12550</v>
      </c>
      <c r="K9" s="18">
        <v>2011</v>
      </c>
      <c r="L9" s="38">
        <v>29763</v>
      </c>
      <c r="M9" s="38">
        <v>10129</v>
      </c>
      <c r="N9" s="39">
        <v>1488</v>
      </c>
      <c r="O9" s="40">
        <v>0.88</v>
      </c>
      <c r="P9" s="18">
        <v>12</v>
      </c>
      <c r="V9" s="94" t="s">
        <v>142</v>
      </c>
      <c r="W9" s="97">
        <f>SUM(W6:W8)</f>
        <v>24869.98936478778</v>
      </c>
      <c r="AI9" s="178">
        <v>6</v>
      </c>
      <c r="AJ9" s="178" t="s">
        <v>254</v>
      </c>
      <c r="AK9" s="179"/>
      <c r="AL9" s="179"/>
      <c r="AM9" s="134"/>
      <c r="AN9" s="134"/>
      <c r="AO9" s="130"/>
    </row>
    <row r="10" spans="2:46" ht="14.4" customHeight="1" thickBot="1">
      <c r="B10" s="18" t="s">
        <v>30</v>
      </c>
      <c r="C10" s="18" t="s">
        <v>31</v>
      </c>
      <c r="D10" s="18" t="s">
        <v>32</v>
      </c>
      <c r="E10" s="18" t="s">
        <v>33</v>
      </c>
      <c r="F10" s="37">
        <v>40269</v>
      </c>
      <c r="G10" s="18">
        <v>2010</v>
      </c>
      <c r="H10" s="18" t="s">
        <v>38</v>
      </c>
      <c r="I10" s="18" t="s">
        <v>35</v>
      </c>
      <c r="J10" s="38">
        <v>100</v>
      </c>
      <c r="K10" s="18">
        <v>2010</v>
      </c>
      <c r="L10" s="38">
        <v>87</v>
      </c>
      <c r="M10" s="38">
        <v>15</v>
      </c>
      <c r="N10" s="39">
        <v>5</v>
      </c>
      <c r="O10" s="40">
        <v>0.82</v>
      </c>
      <c r="P10" s="18">
        <v>13</v>
      </c>
      <c r="V10" s="94" t="s">
        <v>143</v>
      </c>
      <c r="W10" s="97">
        <f>_xlfn.CHISQ.INV(0.95,2)</f>
        <v>5.9914645471079799</v>
      </c>
      <c r="AI10" s="178">
        <v>7</v>
      </c>
      <c r="AJ10" s="178" t="s">
        <v>255</v>
      </c>
      <c r="AK10" s="178">
        <f>3-1</f>
        <v>2</v>
      </c>
      <c r="AL10" s="178" t="s">
        <v>256</v>
      </c>
      <c r="AM10" s="134"/>
      <c r="AN10" s="134"/>
      <c r="AO10" s="130"/>
    </row>
    <row r="11" spans="2:46" ht="14.4" customHeight="1" thickBot="1">
      <c r="B11" s="18" t="s">
        <v>30</v>
      </c>
      <c r="C11" s="18" t="s">
        <v>31</v>
      </c>
      <c r="D11" s="18" t="s">
        <v>32</v>
      </c>
      <c r="E11" s="18" t="s">
        <v>33</v>
      </c>
      <c r="F11" s="37">
        <v>40634</v>
      </c>
      <c r="G11" s="18">
        <v>2011</v>
      </c>
      <c r="H11" s="18" t="s">
        <v>38</v>
      </c>
      <c r="I11" s="18" t="s">
        <v>35</v>
      </c>
      <c r="J11" s="38">
        <v>100</v>
      </c>
      <c r="K11" s="18">
        <v>2011</v>
      </c>
      <c r="L11" s="38">
        <v>95</v>
      </c>
      <c r="M11" s="38">
        <v>14</v>
      </c>
      <c r="N11" s="39">
        <v>4</v>
      </c>
      <c r="O11" s="40">
        <v>0.93</v>
      </c>
      <c r="P11" s="18">
        <v>23</v>
      </c>
      <c r="V11" s="94" t="s">
        <v>144</v>
      </c>
      <c r="W11" s="97">
        <f>1-_xlfn.CHISQ.DIST(W9,2,TRUE)</f>
        <v>0</v>
      </c>
      <c r="X11" s="94" t="s">
        <v>145</v>
      </c>
      <c r="Y11" s="97">
        <v>0.05</v>
      </c>
      <c r="AI11" s="178">
        <v>8</v>
      </c>
      <c r="AJ11" s="178" t="s">
        <v>257</v>
      </c>
      <c r="AK11" s="182">
        <f>W9</f>
        <v>24869.98936478778</v>
      </c>
      <c r="AL11" s="179"/>
      <c r="AM11" s="134"/>
      <c r="AN11" s="134"/>
      <c r="AO11" s="130"/>
    </row>
    <row r="12" spans="2:46" ht="16" thickBot="1">
      <c r="B12" s="18" t="s">
        <v>30</v>
      </c>
      <c r="C12" s="18" t="s">
        <v>31</v>
      </c>
      <c r="D12" s="18" t="s">
        <v>39</v>
      </c>
      <c r="E12" s="18" t="s">
        <v>40</v>
      </c>
      <c r="F12" s="37">
        <v>39995</v>
      </c>
      <c r="G12" s="18">
        <v>2009</v>
      </c>
      <c r="H12" s="18" t="s">
        <v>34</v>
      </c>
      <c r="I12" s="18" t="s">
        <v>41</v>
      </c>
      <c r="J12" s="38">
        <v>200</v>
      </c>
      <c r="K12" s="18">
        <v>2009</v>
      </c>
      <c r="L12" s="38">
        <v>492</v>
      </c>
      <c r="M12" s="38">
        <v>281</v>
      </c>
      <c r="N12" s="39">
        <v>28</v>
      </c>
      <c r="O12" s="40">
        <v>0.83</v>
      </c>
      <c r="P12" s="18">
        <v>22</v>
      </c>
      <c r="AI12" s="178">
        <v>9</v>
      </c>
      <c r="AJ12" s="178" t="s">
        <v>258</v>
      </c>
      <c r="AK12" s="178">
        <f>W10</f>
        <v>5.9914645471079799</v>
      </c>
      <c r="AL12" s="178" t="s">
        <v>259</v>
      </c>
      <c r="AM12" s="134"/>
      <c r="AN12" s="134"/>
      <c r="AO12" s="130"/>
    </row>
    <row r="13" spans="2:46" ht="16" thickBot="1">
      <c r="B13" s="18" t="s">
        <v>30</v>
      </c>
      <c r="C13" s="18" t="s">
        <v>31</v>
      </c>
      <c r="D13" s="18" t="s">
        <v>39</v>
      </c>
      <c r="E13" s="18" t="s">
        <v>40</v>
      </c>
      <c r="F13" s="37">
        <v>40360</v>
      </c>
      <c r="G13" s="18">
        <v>2010</v>
      </c>
      <c r="H13" s="18" t="s">
        <v>34</v>
      </c>
      <c r="I13" s="18" t="s">
        <v>41</v>
      </c>
      <c r="J13" s="38">
        <v>850</v>
      </c>
      <c r="K13" s="18">
        <v>2010</v>
      </c>
      <c r="L13" s="38">
        <v>2504</v>
      </c>
      <c r="M13" s="38">
        <v>989</v>
      </c>
      <c r="N13" s="39">
        <v>110</v>
      </c>
      <c r="O13" s="40">
        <v>0.93</v>
      </c>
      <c r="P13" s="18">
        <v>14</v>
      </c>
      <c r="AI13" s="178">
        <v>10</v>
      </c>
      <c r="AJ13" s="178" t="s">
        <v>260</v>
      </c>
      <c r="AK13" s="178">
        <f>W11</f>
        <v>0</v>
      </c>
      <c r="AL13" s="178" t="s">
        <v>261</v>
      </c>
      <c r="AM13" s="134"/>
      <c r="AN13" s="134"/>
      <c r="AO13" s="130"/>
    </row>
    <row r="14" spans="2:46" ht="18.5" customHeight="1" thickBot="1">
      <c r="B14" s="18" t="s">
        <v>30</v>
      </c>
      <c r="C14" s="18" t="s">
        <v>31</v>
      </c>
      <c r="D14" s="18" t="s">
        <v>39</v>
      </c>
      <c r="E14" s="18" t="s">
        <v>40</v>
      </c>
      <c r="F14" s="37">
        <v>40087</v>
      </c>
      <c r="G14" s="18">
        <v>2009</v>
      </c>
      <c r="H14" s="18" t="s">
        <v>36</v>
      </c>
      <c r="I14" s="18" t="s">
        <v>41</v>
      </c>
      <c r="J14" s="38">
        <v>2900</v>
      </c>
      <c r="K14" s="18">
        <v>2009</v>
      </c>
      <c r="L14" s="38">
        <v>7230</v>
      </c>
      <c r="M14" s="38">
        <v>3691</v>
      </c>
      <c r="N14" s="39">
        <v>226</v>
      </c>
      <c r="O14" s="40">
        <v>0.83</v>
      </c>
      <c r="P14" s="18">
        <v>25</v>
      </c>
      <c r="R14" s="232" t="s">
        <v>146</v>
      </c>
      <c r="S14" s="232"/>
      <c r="T14" s="232"/>
      <c r="U14" s="232"/>
      <c r="V14" s="232"/>
      <c r="W14" s="232"/>
      <c r="X14" s="232"/>
      <c r="Y14" s="232"/>
      <c r="Z14" s="232"/>
      <c r="AA14" s="232"/>
      <c r="AB14" s="232"/>
      <c r="AI14" s="178">
        <v>11</v>
      </c>
      <c r="AJ14" s="178" t="s">
        <v>277</v>
      </c>
      <c r="AK14" s="179"/>
      <c r="AL14" s="179"/>
      <c r="AM14" s="134"/>
      <c r="AN14" s="134"/>
      <c r="AO14" s="130"/>
    </row>
    <row r="15" spans="2:46" ht="16" thickBot="1">
      <c r="B15" s="18" t="s">
        <v>30</v>
      </c>
      <c r="C15" s="18" t="s">
        <v>31</v>
      </c>
      <c r="D15" s="18" t="s">
        <v>39</v>
      </c>
      <c r="E15" s="18" t="s">
        <v>40</v>
      </c>
      <c r="F15" s="37">
        <v>40452</v>
      </c>
      <c r="G15" s="18">
        <v>2010</v>
      </c>
      <c r="H15" s="18" t="s">
        <v>36</v>
      </c>
      <c r="I15" s="18" t="s">
        <v>41</v>
      </c>
      <c r="J15" s="38">
        <v>6250</v>
      </c>
      <c r="K15" s="18">
        <v>2010</v>
      </c>
      <c r="L15" s="38">
        <v>17503</v>
      </c>
      <c r="M15" s="38">
        <v>7545</v>
      </c>
      <c r="N15" s="39">
        <v>547</v>
      </c>
      <c r="O15" s="40">
        <v>0.93</v>
      </c>
      <c r="P15" s="18">
        <v>20</v>
      </c>
      <c r="AI15" s="178">
        <v>12</v>
      </c>
      <c r="AJ15" s="178" t="s">
        <v>278</v>
      </c>
      <c r="AK15" s="179"/>
      <c r="AL15" s="179"/>
      <c r="AM15" s="135"/>
      <c r="AN15" s="135"/>
    </row>
    <row r="16" spans="2:46" ht="19" thickBot="1">
      <c r="B16" s="18" t="s">
        <v>30</v>
      </c>
      <c r="C16" s="18" t="s">
        <v>31</v>
      </c>
      <c r="D16" s="18" t="s">
        <v>39</v>
      </c>
      <c r="E16" s="18" t="s">
        <v>40</v>
      </c>
      <c r="F16" s="37">
        <v>40179</v>
      </c>
      <c r="G16" s="18">
        <v>2010</v>
      </c>
      <c r="H16" s="18" t="s">
        <v>37</v>
      </c>
      <c r="I16" s="18" t="s">
        <v>41</v>
      </c>
      <c r="J16" s="38">
        <v>3150</v>
      </c>
      <c r="K16" s="18">
        <v>2010</v>
      </c>
      <c r="L16" s="38">
        <v>6417</v>
      </c>
      <c r="M16" s="38">
        <v>2377</v>
      </c>
      <c r="N16" s="39">
        <v>361</v>
      </c>
      <c r="O16" s="40">
        <v>0.85</v>
      </c>
      <c r="P16" s="18">
        <v>13</v>
      </c>
      <c r="T16" s="94" t="s">
        <v>147</v>
      </c>
      <c r="U16" s="95">
        <v>0.83</v>
      </c>
      <c r="V16" s="95">
        <v>0.88</v>
      </c>
      <c r="W16" s="95">
        <v>0.92</v>
      </c>
      <c r="X16" s="95">
        <v>0.93</v>
      </c>
      <c r="Y16" s="95">
        <v>0.95</v>
      </c>
      <c r="Z16" s="94"/>
      <c r="AD16" s="141" t="s">
        <v>331</v>
      </c>
      <c r="AE16" s="141" t="s">
        <v>330</v>
      </c>
      <c r="AF16" s="229" t="s">
        <v>332</v>
      </c>
      <c r="AG16" s="229"/>
      <c r="AH16" s="129"/>
      <c r="AI16" s="129"/>
    </row>
    <row r="17" spans="2:41" ht="19" thickBot="1">
      <c r="B17" s="18" t="s">
        <v>30</v>
      </c>
      <c r="C17" s="18" t="s">
        <v>31</v>
      </c>
      <c r="D17" s="18" t="s">
        <v>39</v>
      </c>
      <c r="E17" s="18" t="s">
        <v>40</v>
      </c>
      <c r="F17" s="37">
        <v>40544</v>
      </c>
      <c r="G17" s="18">
        <v>2011</v>
      </c>
      <c r="H17" s="18" t="s">
        <v>37</v>
      </c>
      <c r="I17" s="18" t="s">
        <v>41</v>
      </c>
      <c r="J17" s="38">
        <v>5300</v>
      </c>
      <c r="K17" s="18">
        <v>2011</v>
      </c>
      <c r="L17" s="38">
        <v>11192</v>
      </c>
      <c r="M17" s="38">
        <v>3154</v>
      </c>
      <c r="N17" s="39">
        <v>700</v>
      </c>
      <c r="O17" s="40">
        <v>0.91</v>
      </c>
      <c r="P17" s="18">
        <v>20</v>
      </c>
      <c r="T17" s="94"/>
      <c r="U17" s="96" t="s">
        <v>148</v>
      </c>
      <c r="V17" s="96" t="s">
        <v>149</v>
      </c>
      <c r="W17" s="96" t="s">
        <v>150</v>
      </c>
      <c r="X17" s="96" t="s">
        <v>151</v>
      </c>
      <c r="Y17" s="96" t="s">
        <v>152</v>
      </c>
      <c r="Z17" s="96" t="s">
        <v>153</v>
      </c>
      <c r="AD17" s="91">
        <v>3</v>
      </c>
      <c r="AE17" s="175" t="s">
        <v>295</v>
      </c>
      <c r="AF17" s="225">
        <v>83</v>
      </c>
      <c r="AG17" s="225"/>
      <c r="AH17" s="129"/>
      <c r="AI17" s="129"/>
    </row>
    <row r="18" spans="2:41" ht="19" thickBot="1">
      <c r="B18" s="18" t="s">
        <v>30</v>
      </c>
      <c r="C18" s="18" t="s">
        <v>31</v>
      </c>
      <c r="D18" s="18" t="s">
        <v>42</v>
      </c>
      <c r="E18" s="18" t="s">
        <v>40</v>
      </c>
      <c r="F18" s="37">
        <v>39995</v>
      </c>
      <c r="G18" s="18">
        <v>2009</v>
      </c>
      <c r="H18" s="18" t="s">
        <v>34</v>
      </c>
      <c r="I18" s="18" t="s">
        <v>41</v>
      </c>
      <c r="J18" s="38">
        <v>700</v>
      </c>
      <c r="K18" s="18">
        <v>2009</v>
      </c>
      <c r="L18" s="38">
        <v>1802</v>
      </c>
      <c r="M18" s="38">
        <v>789</v>
      </c>
      <c r="N18" s="39">
        <v>79</v>
      </c>
      <c r="O18" s="40">
        <v>0.86</v>
      </c>
      <c r="P18" s="18">
        <v>15</v>
      </c>
      <c r="T18" s="94" t="s">
        <v>40</v>
      </c>
      <c r="U18" s="97">
        <f t="shared" ref="U18:Y20" si="0">COUNTIFS($E$2:$E$150,$T18,$O$2:$O$150,U$16)</f>
        <v>3</v>
      </c>
      <c r="V18" s="97">
        <f t="shared" si="0"/>
        <v>5</v>
      </c>
      <c r="W18" s="97">
        <f t="shared" si="0"/>
        <v>2</v>
      </c>
      <c r="X18" s="97">
        <f t="shared" si="0"/>
        <v>3</v>
      </c>
      <c r="Y18" s="97">
        <f t="shared" si="0"/>
        <v>2</v>
      </c>
      <c r="Z18" s="97">
        <f>SUM(U18:Y18)</f>
        <v>15</v>
      </c>
      <c r="AD18" s="91">
        <v>5</v>
      </c>
      <c r="AE18" s="175" t="s">
        <v>295</v>
      </c>
      <c r="AF18" s="225">
        <v>88</v>
      </c>
      <c r="AG18" s="225"/>
      <c r="AH18" s="129"/>
      <c r="AI18" s="129"/>
    </row>
    <row r="19" spans="2:41" ht="19" thickBot="1">
      <c r="B19" s="18" t="s">
        <v>30</v>
      </c>
      <c r="C19" s="18" t="s">
        <v>31</v>
      </c>
      <c r="D19" s="18" t="s">
        <v>42</v>
      </c>
      <c r="E19" s="18" t="s">
        <v>40</v>
      </c>
      <c r="F19" s="37">
        <v>40725</v>
      </c>
      <c r="G19" s="18">
        <v>2011</v>
      </c>
      <c r="H19" s="18" t="s">
        <v>34</v>
      </c>
      <c r="I19" s="18" t="s">
        <v>41</v>
      </c>
      <c r="J19" s="38">
        <v>100</v>
      </c>
      <c r="K19" s="18">
        <v>2011</v>
      </c>
      <c r="L19" s="38">
        <v>104</v>
      </c>
      <c r="M19" s="38">
        <v>20</v>
      </c>
      <c r="N19" s="39">
        <v>4</v>
      </c>
      <c r="O19" s="40">
        <v>0.88</v>
      </c>
      <c r="P19" s="18">
        <v>24</v>
      </c>
      <c r="T19" s="94" t="s">
        <v>33</v>
      </c>
      <c r="U19" s="97">
        <f t="shared" si="0"/>
        <v>2</v>
      </c>
      <c r="V19" s="97">
        <f t="shared" si="0"/>
        <v>7</v>
      </c>
      <c r="W19" s="97">
        <f t="shared" si="0"/>
        <v>1</v>
      </c>
      <c r="X19" s="97">
        <f t="shared" si="0"/>
        <v>4</v>
      </c>
      <c r="Y19" s="97">
        <f t="shared" si="0"/>
        <v>8</v>
      </c>
      <c r="Z19" s="97">
        <f>SUM(U19:Y19)</f>
        <v>22</v>
      </c>
      <c r="AD19" s="91">
        <v>2</v>
      </c>
      <c r="AE19" s="175" t="s">
        <v>295</v>
      </c>
      <c r="AF19" s="225">
        <v>92</v>
      </c>
      <c r="AG19" s="225"/>
      <c r="AH19" s="129"/>
      <c r="AI19" s="129"/>
    </row>
    <row r="20" spans="2:41" ht="19" thickBot="1">
      <c r="B20" s="18" t="s">
        <v>30</v>
      </c>
      <c r="C20" s="18" t="s">
        <v>31</v>
      </c>
      <c r="D20" s="18" t="s">
        <v>42</v>
      </c>
      <c r="E20" s="18" t="s">
        <v>40</v>
      </c>
      <c r="F20" s="37">
        <v>40360</v>
      </c>
      <c r="G20" s="18">
        <v>2010</v>
      </c>
      <c r="H20" s="18" t="s">
        <v>34</v>
      </c>
      <c r="I20" s="18" t="s">
        <v>41</v>
      </c>
      <c r="J20" s="38">
        <v>1350</v>
      </c>
      <c r="K20" s="18">
        <v>2010</v>
      </c>
      <c r="L20" s="38">
        <v>3907</v>
      </c>
      <c r="M20" s="38">
        <v>1506</v>
      </c>
      <c r="N20" s="39">
        <v>171</v>
      </c>
      <c r="O20" s="40">
        <v>0.85</v>
      </c>
      <c r="P20" s="18">
        <v>20</v>
      </c>
      <c r="T20" s="94" t="s">
        <v>48</v>
      </c>
      <c r="U20" s="97">
        <f t="shared" si="0"/>
        <v>2</v>
      </c>
      <c r="V20" s="97">
        <f t="shared" si="0"/>
        <v>6</v>
      </c>
      <c r="W20" s="97">
        <f t="shared" si="0"/>
        <v>6</v>
      </c>
      <c r="X20" s="97">
        <f t="shared" si="0"/>
        <v>5</v>
      </c>
      <c r="Y20" s="97">
        <f t="shared" si="0"/>
        <v>2</v>
      </c>
      <c r="Z20" s="97">
        <f>SUM(U20:Y20)</f>
        <v>21</v>
      </c>
      <c r="AD20" s="91">
        <v>3</v>
      </c>
      <c r="AE20" s="175" t="s">
        <v>295</v>
      </c>
      <c r="AF20" s="225">
        <v>93</v>
      </c>
      <c r="AG20" s="225"/>
      <c r="AH20" s="129"/>
      <c r="AI20" s="129"/>
    </row>
    <row r="21" spans="2:41" ht="19" thickBot="1">
      <c r="B21" s="18" t="s">
        <v>30</v>
      </c>
      <c r="C21" s="18" t="s">
        <v>31</v>
      </c>
      <c r="D21" s="18" t="s">
        <v>42</v>
      </c>
      <c r="E21" s="18" t="s">
        <v>40</v>
      </c>
      <c r="F21" s="37">
        <v>40087</v>
      </c>
      <c r="G21" s="18">
        <v>2009</v>
      </c>
      <c r="H21" s="18" t="s">
        <v>36</v>
      </c>
      <c r="I21" s="18" t="s">
        <v>41</v>
      </c>
      <c r="J21" s="38">
        <v>6600</v>
      </c>
      <c r="K21" s="18">
        <v>2009</v>
      </c>
      <c r="L21" s="38">
        <v>17233</v>
      </c>
      <c r="M21" s="38">
        <v>8232</v>
      </c>
      <c r="N21" s="39">
        <v>862</v>
      </c>
      <c r="O21" s="40">
        <v>0.88</v>
      </c>
      <c r="P21" s="18">
        <v>14</v>
      </c>
      <c r="T21" s="94" t="s">
        <v>153</v>
      </c>
      <c r="U21" s="97">
        <f t="shared" ref="U21:Z21" si="1">SUM(U18:U20)</f>
        <v>7</v>
      </c>
      <c r="V21" s="97">
        <f t="shared" si="1"/>
        <v>18</v>
      </c>
      <c r="W21" s="97">
        <f t="shared" si="1"/>
        <v>9</v>
      </c>
      <c r="X21" s="97">
        <f t="shared" si="1"/>
        <v>12</v>
      </c>
      <c r="Y21" s="97">
        <f t="shared" si="1"/>
        <v>12</v>
      </c>
      <c r="Z21" s="97">
        <f t="shared" si="1"/>
        <v>58</v>
      </c>
      <c r="AD21" s="91">
        <v>2</v>
      </c>
      <c r="AE21" s="175" t="s">
        <v>295</v>
      </c>
      <c r="AF21" s="225">
        <v>95</v>
      </c>
      <c r="AG21" s="225"/>
      <c r="AH21" s="129"/>
      <c r="AI21" s="129"/>
    </row>
    <row r="22" spans="2:41" ht="19" thickBot="1">
      <c r="B22" s="18" t="s">
        <v>30</v>
      </c>
      <c r="C22" s="18" t="s">
        <v>31</v>
      </c>
      <c r="D22" s="18" t="s">
        <v>42</v>
      </c>
      <c r="E22" s="18" t="s">
        <v>40</v>
      </c>
      <c r="F22" s="37">
        <v>40817</v>
      </c>
      <c r="G22" s="18">
        <v>2011</v>
      </c>
      <c r="H22" s="18" t="s">
        <v>36</v>
      </c>
      <c r="I22" s="18" t="s">
        <v>41</v>
      </c>
      <c r="J22" s="38">
        <v>450</v>
      </c>
      <c r="K22" s="18">
        <v>2011</v>
      </c>
      <c r="L22" s="38">
        <v>664</v>
      </c>
      <c r="M22" s="38">
        <v>33</v>
      </c>
      <c r="N22" s="39">
        <v>33</v>
      </c>
      <c r="O22" s="40">
        <v>0.81</v>
      </c>
      <c r="P22" s="18">
        <v>16</v>
      </c>
      <c r="AD22" s="91">
        <v>2</v>
      </c>
      <c r="AE22" s="175" t="s">
        <v>296</v>
      </c>
      <c r="AF22" s="225">
        <v>83</v>
      </c>
      <c r="AG22" s="225"/>
      <c r="AH22" s="129"/>
      <c r="AI22" s="129"/>
    </row>
    <row r="23" spans="2:41" ht="16" thickBot="1">
      <c r="B23" s="18" t="s">
        <v>30</v>
      </c>
      <c r="C23" s="18" t="s">
        <v>31</v>
      </c>
      <c r="D23" s="18" t="s">
        <v>42</v>
      </c>
      <c r="E23" s="18" t="s">
        <v>40</v>
      </c>
      <c r="F23" s="37">
        <v>40452</v>
      </c>
      <c r="G23" s="18">
        <v>2010</v>
      </c>
      <c r="H23" s="18" t="s">
        <v>36</v>
      </c>
      <c r="I23" s="18" t="s">
        <v>41</v>
      </c>
      <c r="J23" s="38">
        <v>13650</v>
      </c>
      <c r="K23" s="18">
        <v>2010</v>
      </c>
      <c r="L23" s="38">
        <v>39861</v>
      </c>
      <c r="M23" s="38">
        <v>16224</v>
      </c>
      <c r="N23" s="39">
        <v>2491</v>
      </c>
      <c r="O23" s="40">
        <v>0.84</v>
      </c>
      <c r="P23" s="18">
        <v>14</v>
      </c>
      <c r="AD23" s="91">
        <v>7</v>
      </c>
      <c r="AE23" s="175" t="s">
        <v>296</v>
      </c>
      <c r="AF23" s="225">
        <v>88</v>
      </c>
      <c r="AG23" s="225"/>
      <c r="AI23" s="226" t="s">
        <v>274</v>
      </c>
      <c r="AJ23" s="227"/>
      <c r="AK23" s="227"/>
      <c r="AL23" s="228"/>
      <c r="AM23" s="135"/>
      <c r="AN23" s="135"/>
    </row>
    <row r="24" spans="2:41" ht="16" thickBot="1">
      <c r="B24" s="18" t="s">
        <v>30</v>
      </c>
      <c r="C24" s="18" t="s">
        <v>31</v>
      </c>
      <c r="D24" s="18" t="s">
        <v>42</v>
      </c>
      <c r="E24" s="18" t="s">
        <v>40</v>
      </c>
      <c r="F24" s="37">
        <v>40179</v>
      </c>
      <c r="G24" s="18">
        <v>2010</v>
      </c>
      <c r="H24" s="18" t="s">
        <v>37</v>
      </c>
      <c r="I24" s="18" t="s">
        <v>41</v>
      </c>
      <c r="J24" s="38">
        <v>7000</v>
      </c>
      <c r="K24" s="18">
        <v>2010</v>
      </c>
      <c r="L24" s="38">
        <v>14673</v>
      </c>
      <c r="M24" s="38">
        <v>5335</v>
      </c>
      <c r="N24" s="39">
        <v>825</v>
      </c>
      <c r="O24" s="40">
        <v>0.87</v>
      </c>
      <c r="P24" s="18">
        <v>19</v>
      </c>
      <c r="T24" s="94" t="s">
        <v>154</v>
      </c>
      <c r="U24" s="94">
        <v>0.83</v>
      </c>
      <c r="V24" s="94">
        <v>0.88</v>
      </c>
      <c r="W24" s="94">
        <v>0.92</v>
      </c>
      <c r="X24" s="94">
        <v>0.93</v>
      </c>
      <c r="Y24" s="94">
        <v>0.95</v>
      </c>
      <c r="Z24" s="94"/>
      <c r="AD24" s="176">
        <v>1</v>
      </c>
      <c r="AE24" s="175" t="s">
        <v>296</v>
      </c>
      <c r="AF24" s="225">
        <v>92</v>
      </c>
      <c r="AG24" s="225"/>
      <c r="AI24" s="178">
        <v>1</v>
      </c>
      <c r="AJ24" s="178" t="s">
        <v>251</v>
      </c>
      <c r="AK24" s="179"/>
      <c r="AL24" s="179"/>
      <c r="AM24" s="135"/>
      <c r="AN24" s="135"/>
    </row>
    <row r="25" spans="2:41" ht="16" thickBot="1">
      <c r="B25" s="18" t="s">
        <v>30</v>
      </c>
      <c r="C25" s="18" t="s">
        <v>31</v>
      </c>
      <c r="D25" s="18" t="s">
        <v>42</v>
      </c>
      <c r="E25" s="18" t="s">
        <v>40</v>
      </c>
      <c r="F25" s="37">
        <v>40544</v>
      </c>
      <c r="G25" s="18">
        <v>2011</v>
      </c>
      <c r="H25" s="18" t="s">
        <v>37</v>
      </c>
      <c r="I25" s="18" t="s">
        <v>41</v>
      </c>
      <c r="J25" s="38">
        <v>13350</v>
      </c>
      <c r="K25" s="18">
        <v>2011</v>
      </c>
      <c r="L25" s="38">
        <v>30327</v>
      </c>
      <c r="M25" s="38">
        <v>9244</v>
      </c>
      <c r="N25" s="39">
        <v>1706</v>
      </c>
      <c r="O25" s="40">
        <v>0.88</v>
      </c>
      <c r="P25" s="18">
        <v>24</v>
      </c>
      <c r="T25" s="94"/>
      <c r="U25" s="96" t="s">
        <v>148</v>
      </c>
      <c r="V25" s="96" t="s">
        <v>149</v>
      </c>
      <c r="W25" s="96" t="s">
        <v>150</v>
      </c>
      <c r="X25" s="96" t="s">
        <v>151</v>
      </c>
      <c r="Y25" s="96" t="s">
        <v>152</v>
      </c>
      <c r="Z25" s="96" t="s">
        <v>153</v>
      </c>
      <c r="AD25" s="91">
        <v>4</v>
      </c>
      <c r="AE25" s="175" t="s">
        <v>296</v>
      </c>
      <c r="AF25" s="225">
        <v>93</v>
      </c>
      <c r="AG25" s="225"/>
      <c r="AI25" s="178">
        <v>2</v>
      </c>
      <c r="AJ25" s="178" t="s">
        <v>281</v>
      </c>
      <c r="AK25" s="179" t="s">
        <v>279</v>
      </c>
      <c r="AL25" s="179"/>
      <c r="AM25" s="135"/>
      <c r="AN25" s="135"/>
    </row>
    <row r="26" spans="2:41" ht="14.4" customHeight="1" thickBot="1">
      <c r="B26" s="18" t="s">
        <v>30</v>
      </c>
      <c r="C26" s="18" t="s">
        <v>31</v>
      </c>
      <c r="D26" s="18" t="s">
        <v>43</v>
      </c>
      <c r="E26" s="18" t="s">
        <v>33</v>
      </c>
      <c r="F26" s="37">
        <v>39995</v>
      </c>
      <c r="G26" s="18">
        <v>2009</v>
      </c>
      <c r="H26" s="18" t="s">
        <v>34</v>
      </c>
      <c r="I26" s="18" t="s">
        <v>35</v>
      </c>
      <c r="J26" s="38">
        <v>600</v>
      </c>
      <c r="K26" s="18">
        <v>2009</v>
      </c>
      <c r="L26" s="38">
        <v>1638</v>
      </c>
      <c r="M26" s="38">
        <v>624</v>
      </c>
      <c r="N26" s="39">
        <v>72</v>
      </c>
      <c r="O26" s="40">
        <v>0.88</v>
      </c>
      <c r="P26" s="18">
        <v>15</v>
      </c>
      <c r="T26" s="94" t="s">
        <v>40</v>
      </c>
      <c r="U26" s="97">
        <f t="shared" ref="U26:Y28" si="2">U$21*$Z18/$Z$21</f>
        <v>1.8103448275862069</v>
      </c>
      <c r="V26" s="97">
        <f t="shared" si="2"/>
        <v>4.6551724137931032</v>
      </c>
      <c r="W26" s="97">
        <f t="shared" si="2"/>
        <v>2.3275862068965516</v>
      </c>
      <c r="X26" s="97">
        <f t="shared" si="2"/>
        <v>3.103448275862069</v>
      </c>
      <c r="Y26" s="97">
        <f t="shared" si="2"/>
        <v>3.103448275862069</v>
      </c>
      <c r="Z26" s="97">
        <f>SUM(U26:Y26)</f>
        <v>15</v>
      </c>
      <c r="AD26" s="91">
        <v>8</v>
      </c>
      <c r="AE26" s="175" t="s">
        <v>296</v>
      </c>
      <c r="AF26" s="225">
        <v>95</v>
      </c>
      <c r="AG26" s="225"/>
      <c r="AI26" s="178">
        <v>3</v>
      </c>
      <c r="AJ26" s="178" t="s">
        <v>282</v>
      </c>
      <c r="AK26" s="180" t="s">
        <v>283</v>
      </c>
      <c r="AL26" s="181"/>
      <c r="AM26" s="135"/>
      <c r="AN26" s="135"/>
    </row>
    <row r="27" spans="2:41" ht="14.4" customHeight="1" thickBot="1">
      <c r="B27" s="18" t="s">
        <v>30</v>
      </c>
      <c r="C27" s="18" t="s">
        <v>31</v>
      </c>
      <c r="D27" s="18" t="s">
        <v>43</v>
      </c>
      <c r="E27" s="18" t="s">
        <v>33</v>
      </c>
      <c r="F27" s="37">
        <v>40360</v>
      </c>
      <c r="G27" s="18">
        <v>2010</v>
      </c>
      <c r="H27" s="18" t="s">
        <v>34</v>
      </c>
      <c r="I27" s="18" t="s">
        <v>35</v>
      </c>
      <c r="J27" s="38">
        <v>1200</v>
      </c>
      <c r="K27" s="18">
        <v>2010</v>
      </c>
      <c r="L27" s="38">
        <v>3576</v>
      </c>
      <c r="M27" s="38">
        <v>1401</v>
      </c>
      <c r="N27" s="39">
        <v>156</v>
      </c>
      <c r="O27" s="40">
        <v>0.86</v>
      </c>
      <c r="P27" s="18">
        <v>22</v>
      </c>
      <c r="T27" s="94" t="s">
        <v>33</v>
      </c>
      <c r="U27" s="97">
        <f t="shared" si="2"/>
        <v>2.6551724137931036</v>
      </c>
      <c r="V27" s="97">
        <f t="shared" si="2"/>
        <v>6.8275862068965516</v>
      </c>
      <c r="W27" s="97">
        <f t="shared" si="2"/>
        <v>3.4137931034482758</v>
      </c>
      <c r="X27" s="97">
        <f t="shared" si="2"/>
        <v>4.5517241379310347</v>
      </c>
      <c r="Y27" s="97">
        <f t="shared" si="2"/>
        <v>4.5517241379310347</v>
      </c>
      <c r="Z27" s="97">
        <f>SUM(U27:Y27)</f>
        <v>22</v>
      </c>
      <c r="AD27" s="91">
        <v>2</v>
      </c>
      <c r="AE27" s="175" t="s">
        <v>297</v>
      </c>
      <c r="AF27" s="225">
        <v>83</v>
      </c>
      <c r="AG27" s="225"/>
      <c r="AI27" s="178">
        <v>4</v>
      </c>
      <c r="AJ27" s="178" t="s">
        <v>263</v>
      </c>
      <c r="AK27" s="179"/>
      <c r="AL27" s="179"/>
      <c r="AM27" s="135"/>
      <c r="AN27" s="135"/>
    </row>
    <row r="28" spans="2:41" ht="14.4" customHeight="1" thickBot="1">
      <c r="B28" s="18" t="s">
        <v>30</v>
      </c>
      <c r="C28" s="18" t="s">
        <v>31</v>
      </c>
      <c r="D28" s="18" t="s">
        <v>43</v>
      </c>
      <c r="E28" s="18" t="s">
        <v>33</v>
      </c>
      <c r="F28" s="37">
        <v>40087</v>
      </c>
      <c r="G28" s="18">
        <v>2009</v>
      </c>
      <c r="H28" s="18" t="s">
        <v>36</v>
      </c>
      <c r="I28" s="18" t="s">
        <v>35</v>
      </c>
      <c r="J28" s="38">
        <v>3750</v>
      </c>
      <c r="K28" s="18">
        <v>2009</v>
      </c>
      <c r="L28" s="38">
        <v>10097</v>
      </c>
      <c r="M28" s="38">
        <v>5328</v>
      </c>
      <c r="N28" s="39">
        <v>568</v>
      </c>
      <c r="O28" s="40">
        <v>0.85</v>
      </c>
      <c r="P28" s="18">
        <v>13</v>
      </c>
      <c r="T28" s="94" t="s">
        <v>48</v>
      </c>
      <c r="U28" s="97">
        <f t="shared" si="2"/>
        <v>2.5344827586206895</v>
      </c>
      <c r="V28" s="97">
        <f t="shared" si="2"/>
        <v>6.5172413793103452</v>
      </c>
      <c r="W28" s="97">
        <f t="shared" si="2"/>
        <v>3.2586206896551726</v>
      </c>
      <c r="X28" s="97">
        <f t="shared" si="2"/>
        <v>4.3448275862068968</v>
      </c>
      <c r="Y28" s="97">
        <f t="shared" si="2"/>
        <v>4.3448275862068968</v>
      </c>
      <c r="Z28" s="97">
        <f>SUM(U28:Y28)</f>
        <v>21</v>
      </c>
      <c r="AD28" s="91">
        <v>6</v>
      </c>
      <c r="AE28" s="175" t="s">
        <v>297</v>
      </c>
      <c r="AF28" s="225">
        <v>88</v>
      </c>
      <c r="AG28" s="225"/>
      <c r="AI28" s="178">
        <v>5</v>
      </c>
      <c r="AJ28" s="178" t="s">
        <v>253</v>
      </c>
      <c r="AK28" s="179"/>
      <c r="AL28" s="179"/>
      <c r="AM28" s="135"/>
      <c r="AN28" s="135"/>
    </row>
    <row r="29" spans="2:41" ht="14.4" customHeight="1" thickBot="1">
      <c r="B29" s="18" t="s">
        <v>30</v>
      </c>
      <c r="C29" s="18" t="s">
        <v>31</v>
      </c>
      <c r="D29" s="18" t="s">
        <v>43</v>
      </c>
      <c r="E29" s="18" t="s">
        <v>33</v>
      </c>
      <c r="F29" s="37">
        <v>40452</v>
      </c>
      <c r="G29" s="18">
        <v>2010</v>
      </c>
      <c r="H29" s="18" t="s">
        <v>36</v>
      </c>
      <c r="I29" s="18" t="s">
        <v>35</v>
      </c>
      <c r="J29" s="38">
        <v>8250</v>
      </c>
      <c r="K29" s="18">
        <v>2010</v>
      </c>
      <c r="L29" s="38">
        <v>24316</v>
      </c>
      <c r="M29" s="38">
        <v>10865</v>
      </c>
      <c r="N29" s="39">
        <v>1368</v>
      </c>
      <c r="O29" s="40">
        <v>0.87</v>
      </c>
      <c r="P29" s="18">
        <v>20</v>
      </c>
      <c r="T29" s="94" t="s">
        <v>153</v>
      </c>
      <c r="U29" s="97">
        <f>SUM(U26:U28)</f>
        <v>7</v>
      </c>
      <c r="V29" s="97">
        <f>SUM(V26:V28)</f>
        <v>18</v>
      </c>
      <c r="W29" s="97">
        <f>SUM(W26:W28)</f>
        <v>9</v>
      </c>
      <c r="X29" s="97">
        <f>SUM(X26:X28)</f>
        <v>12</v>
      </c>
      <c r="Y29" s="97">
        <f>SUM(Y26:Y28)</f>
        <v>12</v>
      </c>
      <c r="Z29" s="97">
        <f>SUM(U29:Y29)</f>
        <v>58</v>
      </c>
      <c r="AD29" s="91">
        <v>6</v>
      </c>
      <c r="AE29" s="175" t="s">
        <v>297</v>
      </c>
      <c r="AF29" s="225">
        <v>92</v>
      </c>
      <c r="AG29" s="225"/>
      <c r="AI29" s="178">
        <v>6</v>
      </c>
      <c r="AJ29" s="178" t="s">
        <v>254</v>
      </c>
      <c r="AK29" s="179"/>
      <c r="AL29" s="179"/>
      <c r="AM29" s="135"/>
      <c r="AN29" s="135"/>
    </row>
    <row r="30" spans="2:41" ht="14.4" customHeight="1" thickBot="1">
      <c r="B30" s="18" t="s">
        <v>30</v>
      </c>
      <c r="C30" s="18" t="s">
        <v>31</v>
      </c>
      <c r="D30" s="18" t="s">
        <v>43</v>
      </c>
      <c r="E30" s="18" t="s">
        <v>33</v>
      </c>
      <c r="F30" s="37">
        <v>40179</v>
      </c>
      <c r="G30" s="18">
        <v>2010</v>
      </c>
      <c r="H30" s="18" t="s">
        <v>37</v>
      </c>
      <c r="I30" s="18" t="s">
        <v>35</v>
      </c>
      <c r="J30" s="38">
        <v>5500</v>
      </c>
      <c r="K30" s="18">
        <v>2010</v>
      </c>
      <c r="L30" s="38">
        <v>10311</v>
      </c>
      <c r="M30" s="38">
        <v>3228</v>
      </c>
      <c r="N30" s="39">
        <v>580</v>
      </c>
      <c r="O30" s="40">
        <v>0.83</v>
      </c>
      <c r="P30" s="18">
        <v>15</v>
      </c>
      <c r="AD30" s="91">
        <v>5</v>
      </c>
      <c r="AE30" s="175" t="s">
        <v>297</v>
      </c>
      <c r="AF30" s="225">
        <v>93</v>
      </c>
      <c r="AG30" s="225"/>
      <c r="AI30" s="178">
        <v>7</v>
      </c>
      <c r="AJ30" s="178" t="s">
        <v>255</v>
      </c>
      <c r="AK30" s="178">
        <f>AO30*AO31</f>
        <v>8</v>
      </c>
      <c r="AL30" s="178" t="s">
        <v>280</v>
      </c>
      <c r="AM30" s="135"/>
      <c r="AN30" s="140" t="s">
        <v>284</v>
      </c>
      <c r="AO30" s="140">
        <v>2</v>
      </c>
    </row>
    <row r="31" spans="2:41" ht="14.4" customHeight="1" thickBot="1">
      <c r="B31" s="18" t="s">
        <v>30</v>
      </c>
      <c r="C31" s="18" t="s">
        <v>31</v>
      </c>
      <c r="D31" s="18" t="s">
        <v>43</v>
      </c>
      <c r="E31" s="18" t="s">
        <v>33</v>
      </c>
      <c r="F31" s="37">
        <v>40544</v>
      </c>
      <c r="G31" s="18">
        <v>2011</v>
      </c>
      <c r="H31" s="18" t="s">
        <v>37</v>
      </c>
      <c r="I31" s="18" t="s">
        <v>35</v>
      </c>
      <c r="J31" s="38">
        <v>12400</v>
      </c>
      <c r="K31" s="18">
        <v>2011</v>
      </c>
      <c r="L31" s="38">
        <v>25666</v>
      </c>
      <c r="M31" s="38">
        <v>6936</v>
      </c>
      <c r="N31" s="39">
        <v>802</v>
      </c>
      <c r="O31" s="40">
        <v>0.95</v>
      </c>
      <c r="P31" s="18">
        <v>17</v>
      </c>
      <c r="AD31" s="91">
        <v>2</v>
      </c>
      <c r="AE31" s="175" t="s">
        <v>297</v>
      </c>
      <c r="AF31" s="225">
        <v>95</v>
      </c>
      <c r="AG31" s="225"/>
      <c r="AI31" s="178">
        <v>8</v>
      </c>
      <c r="AJ31" s="178" t="s">
        <v>257</v>
      </c>
      <c r="AK31" s="182">
        <f>Z37</f>
        <v>9.6254174397031527</v>
      </c>
      <c r="AL31" s="179"/>
      <c r="AM31" s="135"/>
      <c r="AN31" s="140" t="s">
        <v>285</v>
      </c>
      <c r="AO31" s="140">
        <v>4</v>
      </c>
    </row>
    <row r="32" spans="2:41" ht="14.4" customHeight="1" thickBot="1">
      <c r="B32" s="18" t="s">
        <v>44</v>
      </c>
      <c r="C32" s="18" t="s">
        <v>45</v>
      </c>
      <c r="D32" s="18" t="s">
        <v>32</v>
      </c>
      <c r="E32" s="18" t="s">
        <v>33</v>
      </c>
      <c r="F32" s="37">
        <v>39995</v>
      </c>
      <c r="G32" s="18">
        <v>2009</v>
      </c>
      <c r="H32" s="18" t="s">
        <v>34</v>
      </c>
      <c r="I32" s="18" t="s">
        <v>35</v>
      </c>
      <c r="J32" s="38">
        <v>4950</v>
      </c>
      <c r="K32" s="18">
        <v>2009</v>
      </c>
      <c r="L32" s="38">
        <v>11310</v>
      </c>
      <c r="M32" s="38">
        <v>4623</v>
      </c>
      <c r="N32" s="39">
        <v>424</v>
      </c>
      <c r="O32" s="40">
        <v>0.85</v>
      </c>
      <c r="P32" s="18">
        <v>20</v>
      </c>
      <c r="T32" s="94" t="s">
        <v>155</v>
      </c>
      <c r="U32" s="94">
        <v>0.83</v>
      </c>
      <c r="V32" s="94">
        <v>0.88</v>
      </c>
      <c r="W32" s="94">
        <v>0.92</v>
      </c>
      <c r="X32" s="94">
        <v>0.93</v>
      </c>
      <c r="Y32" s="94">
        <v>0.95</v>
      </c>
      <c r="Z32" s="94"/>
      <c r="AI32" s="178">
        <v>9</v>
      </c>
      <c r="AJ32" s="178" t="s">
        <v>258</v>
      </c>
      <c r="AK32" s="178">
        <f>AB37</f>
        <v>15.507313055865449</v>
      </c>
      <c r="AL32" s="178" t="s">
        <v>259</v>
      </c>
      <c r="AM32" s="135"/>
      <c r="AN32" s="135"/>
    </row>
    <row r="33" spans="2:40" ht="14.4" customHeight="1" thickBot="1">
      <c r="B33" s="18" t="s">
        <v>44</v>
      </c>
      <c r="C33" s="18" t="s">
        <v>45</v>
      </c>
      <c r="D33" s="18" t="s">
        <v>32</v>
      </c>
      <c r="E33" s="18" t="s">
        <v>33</v>
      </c>
      <c r="F33" s="37">
        <v>40725</v>
      </c>
      <c r="G33" s="18">
        <v>2011</v>
      </c>
      <c r="H33" s="18" t="s">
        <v>34</v>
      </c>
      <c r="I33" s="18" t="s">
        <v>35</v>
      </c>
      <c r="J33" s="38">
        <v>6900</v>
      </c>
      <c r="K33" s="18">
        <v>2011</v>
      </c>
      <c r="L33" s="38">
        <v>17480</v>
      </c>
      <c r="M33" s="38">
        <v>7015</v>
      </c>
      <c r="N33" s="39">
        <v>546</v>
      </c>
      <c r="O33" s="40">
        <v>0.89</v>
      </c>
      <c r="P33" s="18">
        <v>24</v>
      </c>
      <c r="T33" s="94"/>
      <c r="U33" s="96" t="s">
        <v>148</v>
      </c>
      <c r="V33" s="96" t="s">
        <v>149</v>
      </c>
      <c r="W33" s="96" t="s">
        <v>150</v>
      </c>
      <c r="X33" s="96" t="s">
        <v>151</v>
      </c>
      <c r="Y33" s="96" t="s">
        <v>152</v>
      </c>
      <c r="Z33" s="96" t="s">
        <v>153</v>
      </c>
      <c r="AI33" s="178">
        <v>10</v>
      </c>
      <c r="AJ33" s="178" t="s">
        <v>260</v>
      </c>
      <c r="AK33" s="178">
        <f>AC37</f>
        <v>0.29230671506441896</v>
      </c>
      <c r="AL33" s="178" t="s">
        <v>261</v>
      </c>
      <c r="AM33" s="135"/>
      <c r="AN33" s="135"/>
    </row>
    <row r="34" spans="2:40" ht="14.4" customHeight="1" thickBot="1">
      <c r="B34" s="18" t="s">
        <v>44</v>
      </c>
      <c r="C34" s="18" t="s">
        <v>45</v>
      </c>
      <c r="D34" s="18" t="s">
        <v>32</v>
      </c>
      <c r="E34" s="18" t="s">
        <v>33</v>
      </c>
      <c r="F34" s="37">
        <v>40087</v>
      </c>
      <c r="G34" s="18">
        <v>2009</v>
      </c>
      <c r="H34" s="18" t="s">
        <v>36</v>
      </c>
      <c r="I34" s="18" t="s">
        <v>35</v>
      </c>
      <c r="J34" s="38">
        <v>250</v>
      </c>
      <c r="K34" s="18">
        <v>2009</v>
      </c>
      <c r="L34" s="38">
        <v>931</v>
      </c>
      <c r="M34" s="38">
        <v>439</v>
      </c>
      <c r="N34" s="39">
        <v>52</v>
      </c>
      <c r="O34" s="40">
        <v>0.95</v>
      </c>
      <c r="P34" s="18">
        <v>21</v>
      </c>
      <c r="T34" s="94" t="s">
        <v>40</v>
      </c>
      <c r="U34" s="97">
        <f>(U26-U18)^2/U26</f>
        <v>0.78177339901477838</v>
      </c>
      <c r="V34" s="97">
        <f>(V26-V18)^2/V26</f>
        <v>2.5542784163473855E-2</v>
      </c>
      <c r="W34" s="97">
        <f>(W26-W18)^2/W26</f>
        <v>4.6104725415070213E-2</v>
      </c>
      <c r="X34" s="97">
        <f>(X26-X18)^2/X26</f>
        <v>3.4482758620689646E-3</v>
      </c>
      <c r="Y34" s="97">
        <f>(Y26-Y18)^2/Y26</f>
        <v>0.39233716475095781</v>
      </c>
      <c r="Z34" s="97">
        <f>SUM(U34:Y34)</f>
        <v>1.2492063492063492</v>
      </c>
      <c r="AI34" s="178">
        <v>11</v>
      </c>
      <c r="AJ34" s="178" t="s">
        <v>323</v>
      </c>
      <c r="AK34" s="179"/>
      <c r="AL34" s="179"/>
      <c r="AM34" s="135"/>
      <c r="AN34" s="135"/>
    </row>
    <row r="35" spans="2:40" ht="14.4" customHeight="1" thickBot="1">
      <c r="B35" s="18" t="s">
        <v>44</v>
      </c>
      <c r="C35" s="18" t="s">
        <v>45</v>
      </c>
      <c r="D35" s="18" t="s">
        <v>32</v>
      </c>
      <c r="E35" s="18" t="s">
        <v>33</v>
      </c>
      <c r="F35" s="37">
        <v>40817</v>
      </c>
      <c r="G35" s="18">
        <v>2011</v>
      </c>
      <c r="H35" s="18" t="s">
        <v>36</v>
      </c>
      <c r="I35" s="18" t="s">
        <v>35</v>
      </c>
      <c r="J35" s="38">
        <v>700</v>
      </c>
      <c r="K35" s="18">
        <v>2011</v>
      </c>
      <c r="L35" s="38">
        <v>2594</v>
      </c>
      <c r="M35" s="38">
        <v>1028</v>
      </c>
      <c r="N35" s="39">
        <v>81</v>
      </c>
      <c r="O35" s="40">
        <v>0.94</v>
      </c>
      <c r="P35" s="18">
        <v>21</v>
      </c>
      <c r="T35" s="94" t="s">
        <v>33</v>
      </c>
      <c r="U35" s="97">
        <f t="shared" ref="U35:Y36" si="3">(U27-U19)^2/U27</f>
        <v>0.16166592028661003</v>
      </c>
      <c r="V35" s="97">
        <f>(V27-V19)^2/V27</f>
        <v>4.353883664228498E-3</v>
      </c>
      <c r="W35" s="97">
        <f t="shared" si="3"/>
        <v>1.7067223963775686</v>
      </c>
      <c r="X35" s="97">
        <f t="shared" si="3"/>
        <v>6.6875653082549683E-2</v>
      </c>
      <c r="Y35" s="97">
        <f t="shared" si="3"/>
        <v>2.6123301985370944</v>
      </c>
      <c r="Z35" s="97">
        <f>SUM(U35:Y35)</f>
        <v>4.5519480519480506</v>
      </c>
      <c r="AI35" s="178">
        <v>12</v>
      </c>
      <c r="AJ35" s="178" t="s">
        <v>336</v>
      </c>
      <c r="AK35" s="179"/>
      <c r="AL35" s="179"/>
      <c r="AM35" s="135"/>
      <c r="AN35" s="135"/>
    </row>
    <row r="36" spans="2:40" ht="14.4" customHeight="1" thickBot="1">
      <c r="B36" s="18" t="s">
        <v>44</v>
      </c>
      <c r="C36" s="18" t="s">
        <v>45</v>
      </c>
      <c r="D36" s="18" t="s">
        <v>32</v>
      </c>
      <c r="E36" s="18" t="s">
        <v>33</v>
      </c>
      <c r="F36" s="37">
        <v>40179</v>
      </c>
      <c r="G36" s="18">
        <v>2010</v>
      </c>
      <c r="H36" s="18" t="s">
        <v>37</v>
      </c>
      <c r="I36" s="18" t="s">
        <v>35</v>
      </c>
      <c r="J36" s="38">
        <v>550</v>
      </c>
      <c r="K36" s="18">
        <v>2010</v>
      </c>
      <c r="L36" s="38">
        <v>1475</v>
      </c>
      <c r="M36" s="38">
        <v>755</v>
      </c>
      <c r="N36" s="39">
        <v>65</v>
      </c>
      <c r="O36" s="40">
        <v>0.93</v>
      </c>
      <c r="P36" s="18">
        <v>25</v>
      </c>
      <c r="T36" s="94" t="s">
        <v>48</v>
      </c>
      <c r="U36" s="97">
        <f t="shared" si="3"/>
        <v>0.11271405113769639</v>
      </c>
      <c r="V36" s="97">
        <f t="shared" si="3"/>
        <v>4.1050903119868691E-2</v>
      </c>
      <c r="W36" s="97">
        <f t="shared" si="3"/>
        <v>2.3062397372742196</v>
      </c>
      <c r="X36" s="97">
        <f t="shared" si="3"/>
        <v>9.8795840175150446E-2</v>
      </c>
      <c r="Y36" s="97">
        <f t="shared" si="3"/>
        <v>1.2654625068418175</v>
      </c>
      <c r="Z36" s="97">
        <f>SUM(U36:Y36)</f>
        <v>3.8242630385487528</v>
      </c>
      <c r="AE36" s="133"/>
      <c r="AF36" s="133"/>
      <c r="AG36" s="133"/>
      <c r="AH36" s="133"/>
      <c r="AI36" s="135"/>
    </row>
    <row r="37" spans="2:40" ht="14.4" customHeight="1" thickBot="1">
      <c r="B37" s="18" t="s">
        <v>44</v>
      </c>
      <c r="C37" s="18" t="s">
        <v>45</v>
      </c>
      <c r="D37" s="18" t="s">
        <v>32</v>
      </c>
      <c r="E37" s="18" t="s">
        <v>33</v>
      </c>
      <c r="F37" s="37">
        <v>40544</v>
      </c>
      <c r="G37" s="18">
        <v>2011</v>
      </c>
      <c r="H37" s="18" t="s">
        <v>37</v>
      </c>
      <c r="I37" s="18" t="s">
        <v>35</v>
      </c>
      <c r="J37" s="38">
        <v>1900</v>
      </c>
      <c r="K37" s="18">
        <v>2011</v>
      </c>
      <c r="L37" s="38">
        <v>5543</v>
      </c>
      <c r="M37" s="38">
        <v>2373</v>
      </c>
      <c r="N37" s="39">
        <v>208</v>
      </c>
      <c r="O37" s="40">
        <v>0.89</v>
      </c>
      <c r="P37" s="18">
        <v>15</v>
      </c>
      <c r="T37" s="94" t="s">
        <v>153</v>
      </c>
      <c r="U37" s="97">
        <f>SUM(U34:U36)</f>
        <v>1.0561533704390849</v>
      </c>
      <c r="V37" s="97">
        <f>SUM(V34:V36)</f>
        <v>7.0947570947571037E-2</v>
      </c>
      <c r="W37" s="97">
        <f>SUM(W34:W36)</f>
        <v>4.0590668590668582</v>
      </c>
      <c r="X37" s="97">
        <f>SUM(X34:X36)</f>
        <v>0.16911976911976909</v>
      </c>
      <c r="Y37" s="97">
        <f>SUM(Y34:Y36)</f>
        <v>4.2701298701298693</v>
      </c>
      <c r="Z37" s="99">
        <f>SUM(U37:Y37)</f>
        <v>9.6254174397031527</v>
      </c>
      <c r="AA37" s="100">
        <f>2*4</f>
        <v>8</v>
      </c>
      <c r="AB37" s="100">
        <f>_xlfn.CHISQ.INV(0.95,AA37)</f>
        <v>15.507313055865449</v>
      </c>
      <c r="AC37" s="100">
        <f>1-_xlfn.CHISQ.DIST(Z37,AA37,TRUE)</f>
        <v>0.29230671506441896</v>
      </c>
      <c r="AD37" s="100">
        <v>0.05</v>
      </c>
    </row>
    <row r="38" spans="2:40" ht="14.4" customHeight="1" thickBot="1">
      <c r="B38" s="18" t="s">
        <v>44</v>
      </c>
      <c r="C38" s="18" t="s">
        <v>45</v>
      </c>
      <c r="D38" s="18" t="s">
        <v>32</v>
      </c>
      <c r="E38" s="18" t="s">
        <v>33</v>
      </c>
      <c r="F38" s="37">
        <v>40269</v>
      </c>
      <c r="G38" s="18">
        <v>2010</v>
      </c>
      <c r="H38" s="18" t="s">
        <v>38</v>
      </c>
      <c r="I38" s="18" t="s">
        <v>35</v>
      </c>
      <c r="J38" s="38">
        <v>9400</v>
      </c>
      <c r="K38" s="18">
        <v>2010</v>
      </c>
      <c r="L38" s="38">
        <v>24194</v>
      </c>
      <c r="M38" s="38">
        <v>11668</v>
      </c>
      <c r="N38" s="39">
        <v>1059</v>
      </c>
      <c r="O38" s="40">
        <v>0.86</v>
      </c>
      <c r="P38" s="18">
        <v>24</v>
      </c>
      <c r="Z38" s="98" t="s">
        <v>142</v>
      </c>
      <c r="AA38" s="100" t="s">
        <v>156</v>
      </c>
      <c r="AB38" s="100" t="s">
        <v>143</v>
      </c>
      <c r="AC38" s="100" t="s">
        <v>157</v>
      </c>
      <c r="AD38" s="100" t="s">
        <v>145</v>
      </c>
    </row>
    <row r="39" spans="2:40" ht="14.4" customHeight="1">
      <c r="B39" s="18" t="s">
        <v>44</v>
      </c>
      <c r="C39" s="18" t="s">
        <v>45</v>
      </c>
      <c r="D39" s="18" t="s">
        <v>32</v>
      </c>
      <c r="E39" s="18" t="s">
        <v>33</v>
      </c>
      <c r="F39" s="37">
        <v>40634</v>
      </c>
      <c r="G39" s="18">
        <v>2011</v>
      </c>
      <c r="H39" s="18" t="s">
        <v>38</v>
      </c>
      <c r="I39" s="18" t="s">
        <v>35</v>
      </c>
      <c r="J39" s="38">
        <v>18250</v>
      </c>
      <c r="K39" s="18">
        <v>2011</v>
      </c>
      <c r="L39" s="38">
        <v>50992</v>
      </c>
      <c r="M39" s="38">
        <v>20340</v>
      </c>
      <c r="N39" s="39">
        <v>2231</v>
      </c>
      <c r="O39" s="40">
        <v>0.83</v>
      </c>
      <c r="P39" s="18">
        <v>24</v>
      </c>
    </row>
    <row r="40" spans="2:40" ht="18.5" customHeight="1">
      <c r="B40" s="18" t="s">
        <v>44</v>
      </c>
      <c r="C40" s="18" t="s">
        <v>45</v>
      </c>
      <c r="D40" s="18" t="s">
        <v>39</v>
      </c>
      <c r="E40" s="18" t="s">
        <v>40</v>
      </c>
      <c r="F40" s="37">
        <v>39995</v>
      </c>
      <c r="G40" s="18">
        <v>2009</v>
      </c>
      <c r="H40" s="18" t="s">
        <v>34</v>
      </c>
      <c r="I40" s="18" t="s">
        <v>41</v>
      </c>
      <c r="J40" s="38">
        <v>2700</v>
      </c>
      <c r="K40" s="18">
        <v>2009</v>
      </c>
      <c r="L40" s="38">
        <v>6491</v>
      </c>
      <c r="M40" s="38">
        <v>2822</v>
      </c>
      <c r="N40" s="39">
        <v>243</v>
      </c>
      <c r="O40" s="40">
        <v>0.85</v>
      </c>
      <c r="P40" s="18">
        <v>15</v>
      </c>
      <c r="AF40" s="212"/>
      <c r="AG40" s="212"/>
    </row>
    <row r="41" spans="2:40" ht="18.5" customHeight="1">
      <c r="B41" s="18" t="s">
        <v>44</v>
      </c>
      <c r="C41" s="18" t="s">
        <v>45</v>
      </c>
      <c r="D41" s="18" t="s">
        <v>39</v>
      </c>
      <c r="E41" s="18" t="s">
        <v>40</v>
      </c>
      <c r="F41" s="37">
        <v>40725</v>
      </c>
      <c r="G41" s="18">
        <v>2011</v>
      </c>
      <c r="H41" s="18" t="s">
        <v>34</v>
      </c>
      <c r="I41" s="18" t="s">
        <v>41</v>
      </c>
      <c r="J41" s="38">
        <v>4600</v>
      </c>
      <c r="K41" s="18">
        <v>2011</v>
      </c>
      <c r="L41" s="38">
        <v>12177</v>
      </c>
      <c r="M41" s="38">
        <v>5158</v>
      </c>
      <c r="N41" s="39">
        <v>533</v>
      </c>
      <c r="O41" s="40">
        <v>0.87</v>
      </c>
      <c r="P41" s="18">
        <v>18</v>
      </c>
      <c r="AF41" s="212"/>
      <c r="AG41" s="212"/>
    </row>
    <row r="42" spans="2:40">
      <c r="B42" s="18" t="s">
        <v>44</v>
      </c>
      <c r="C42" s="18" t="s">
        <v>45</v>
      </c>
      <c r="D42" s="18" t="s">
        <v>39</v>
      </c>
      <c r="E42" s="18" t="s">
        <v>40</v>
      </c>
      <c r="F42" s="37">
        <v>40817</v>
      </c>
      <c r="G42" s="18">
        <v>2011</v>
      </c>
      <c r="H42" s="18" t="s">
        <v>36</v>
      </c>
      <c r="I42" s="18" t="s">
        <v>41</v>
      </c>
      <c r="J42" s="38">
        <v>250</v>
      </c>
      <c r="K42" s="18">
        <v>2011</v>
      </c>
      <c r="L42" s="38">
        <v>1095</v>
      </c>
      <c r="M42" s="38">
        <v>415</v>
      </c>
      <c r="N42" s="39">
        <v>41</v>
      </c>
      <c r="O42" s="40">
        <v>0.89</v>
      </c>
      <c r="P42" s="18">
        <v>20</v>
      </c>
    </row>
    <row r="43" spans="2:40">
      <c r="B43" s="18" t="s">
        <v>44</v>
      </c>
      <c r="C43" s="18" t="s">
        <v>45</v>
      </c>
      <c r="D43" s="18" t="s">
        <v>39</v>
      </c>
      <c r="E43" s="18" t="s">
        <v>40</v>
      </c>
      <c r="F43" s="37">
        <v>40179</v>
      </c>
      <c r="G43" s="18">
        <v>2010</v>
      </c>
      <c r="H43" s="18" t="s">
        <v>37</v>
      </c>
      <c r="I43" s="18" t="s">
        <v>41</v>
      </c>
      <c r="J43" s="38">
        <v>850</v>
      </c>
      <c r="K43" s="18">
        <v>2010</v>
      </c>
      <c r="L43" s="38">
        <v>2250</v>
      </c>
      <c r="M43" s="38">
        <v>1112</v>
      </c>
      <c r="N43" s="39">
        <v>112</v>
      </c>
      <c r="O43" s="40">
        <v>0.83</v>
      </c>
      <c r="P43" s="18">
        <v>24</v>
      </c>
    </row>
    <row r="44" spans="2:40">
      <c r="B44" s="18" t="s">
        <v>44</v>
      </c>
      <c r="C44" s="18" t="s">
        <v>45</v>
      </c>
      <c r="D44" s="18" t="s">
        <v>39</v>
      </c>
      <c r="E44" s="18" t="s">
        <v>40</v>
      </c>
      <c r="F44" s="37">
        <v>40544</v>
      </c>
      <c r="G44" s="18">
        <v>2011</v>
      </c>
      <c r="H44" s="18" t="s">
        <v>37</v>
      </c>
      <c r="I44" s="18" t="s">
        <v>41</v>
      </c>
      <c r="J44" s="38">
        <v>2700</v>
      </c>
      <c r="K44" s="18">
        <v>2011</v>
      </c>
      <c r="L44" s="38">
        <v>7643</v>
      </c>
      <c r="M44" s="38">
        <v>3043</v>
      </c>
      <c r="N44" s="39">
        <v>287</v>
      </c>
      <c r="O44" s="40">
        <v>0.94</v>
      </c>
      <c r="P44" s="18">
        <v>22</v>
      </c>
    </row>
    <row r="45" spans="2:40">
      <c r="B45" s="18" t="s">
        <v>44</v>
      </c>
      <c r="C45" s="18" t="s">
        <v>45</v>
      </c>
      <c r="D45" s="18" t="s">
        <v>39</v>
      </c>
      <c r="E45" s="18" t="s">
        <v>40</v>
      </c>
      <c r="F45" s="37">
        <v>40269</v>
      </c>
      <c r="G45" s="18">
        <v>2010</v>
      </c>
      <c r="H45" s="18" t="s">
        <v>38</v>
      </c>
      <c r="I45" s="18" t="s">
        <v>41</v>
      </c>
      <c r="J45" s="38">
        <v>5500</v>
      </c>
      <c r="K45" s="18">
        <v>2010</v>
      </c>
      <c r="L45" s="38">
        <v>13782</v>
      </c>
      <c r="M45" s="38">
        <v>6491</v>
      </c>
      <c r="N45" s="39">
        <v>603</v>
      </c>
      <c r="O45" s="40">
        <v>0.89</v>
      </c>
      <c r="P45" s="18">
        <v>19</v>
      </c>
    </row>
    <row r="46" spans="2:40">
      <c r="B46" s="18" t="s">
        <v>44</v>
      </c>
      <c r="C46" s="18" t="s">
        <v>45</v>
      </c>
      <c r="D46" s="18" t="s">
        <v>39</v>
      </c>
      <c r="E46" s="18" t="s">
        <v>40</v>
      </c>
      <c r="F46" s="37">
        <v>40634</v>
      </c>
      <c r="G46" s="18">
        <v>2011</v>
      </c>
      <c r="H46" s="18" t="s">
        <v>38</v>
      </c>
      <c r="I46" s="18" t="s">
        <v>41</v>
      </c>
      <c r="J46" s="38">
        <v>11500</v>
      </c>
      <c r="K46" s="18">
        <v>2011</v>
      </c>
      <c r="L46" s="38">
        <v>31809</v>
      </c>
      <c r="M46" s="38">
        <v>12612</v>
      </c>
      <c r="N46" s="39">
        <v>1193</v>
      </c>
      <c r="O46" s="40">
        <v>0.95</v>
      </c>
      <c r="P46" s="18">
        <v>17</v>
      </c>
    </row>
    <row r="47" spans="2:40">
      <c r="B47" s="18" t="s">
        <v>44</v>
      </c>
      <c r="C47" s="18" t="s">
        <v>45</v>
      </c>
      <c r="D47" s="18" t="s">
        <v>42</v>
      </c>
      <c r="E47" s="18" t="s">
        <v>40</v>
      </c>
      <c r="F47" s="37">
        <v>39995</v>
      </c>
      <c r="G47" s="18">
        <v>2009</v>
      </c>
      <c r="H47" s="18" t="s">
        <v>34</v>
      </c>
      <c r="I47" s="18" t="s">
        <v>41</v>
      </c>
      <c r="J47" s="38">
        <v>4150</v>
      </c>
      <c r="K47" s="18">
        <v>2009</v>
      </c>
      <c r="L47" s="38">
        <v>10415</v>
      </c>
      <c r="M47" s="38">
        <v>4714</v>
      </c>
      <c r="N47" s="39">
        <v>586</v>
      </c>
      <c r="O47" s="40">
        <v>0.81</v>
      </c>
      <c r="P47" s="18">
        <v>17</v>
      </c>
    </row>
    <row r="48" spans="2:40">
      <c r="B48" s="18" t="s">
        <v>44</v>
      </c>
      <c r="C48" s="18" t="s">
        <v>45</v>
      </c>
      <c r="D48" s="18" t="s">
        <v>42</v>
      </c>
      <c r="E48" s="18" t="s">
        <v>40</v>
      </c>
      <c r="F48" s="37">
        <v>40725</v>
      </c>
      <c r="G48" s="18">
        <v>2011</v>
      </c>
      <c r="H48" s="18" t="s">
        <v>34</v>
      </c>
      <c r="I48" s="18" t="s">
        <v>41</v>
      </c>
      <c r="J48" s="38">
        <v>8300</v>
      </c>
      <c r="K48" s="18">
        <v>2011</v>
      </c>
      <c r="L48" s="38">
        <v>23387</v>
      </c>
      <c r="M48" s="38">
        <v>10582</v>
      </c>
      <c r="N48" s="39">
        <v>877</v>
      </c>
      <c r="O48" s="40">
        <v>0.92</v>
      </c>
      <c r="P48" s="18">
        <v>22</v>
      </c>
    </row>
    <row r="49" spans="2:16">
      <c r="B49" s="18" t="s">
        <v>44</v>
      </c>
      <c r="C49" s="18" t="s">
        <v>45</v>
      </c>
      <c r="D49" s="18" t="s">
        <v>42</v>
      </c>
      <c r="E49" s="18" t="s">
        <v>40</v>
      </c>
      <c r="F49" s="37">
        <v>40087</v>
      </c>
      <c r="G49" s="18">
        <v>2009</v>
      </c>
      <c r="H49" s="18" t="s">
        <v>36</v>
      </c>
      <c r="I49" s="18" t="s">
        <v>41</v>
      </c>
      <c r="J49" s="38">
        <v>300</v>
      </c>
      <c r="K49" s="18">
        <v>2009</v>
      </c>
      <c r="L49" s="38">
        <v>986</v>
      </c>
      <c r="M49" s="38">
        <v>422</v>
      </c>
      <c r="N49" s="39">
        <v>49</v>
      </c>
      <c r="O49" s="40">
        <v>0.91</v>
      </c>
      <c r="P49" s="18">
        <v>14</v>
      </c>
    </row>
    <row r="50" spans="2:16">
      <c r="B50" s="18" t="s">
        <v>44</v>
      </c>
      <c r="C50" s="18" t="s">
        <v>45</v>
      </c>
      <c r="D50" s="18" t="s">
        <v>42</v>
      </c>
      <c r="E50" s="18" t="s">
        <v>40</v>
      </c>
      <c r="F50" s="37">
        <v>40817</v>
      </c>
      <c r="G50" s="18">
        <v>2011</v>
      </c>
      <c r="H50" s="18" t="s">
        <v>36</v>
      </c>
      <c r="I50" s="18" t="s">
        <v>41</v>
      </c>
      <c r="J50" s="38">
        <v>600</v>
      </c>
      <c r="K50" s="18">
        <v>2011</v>
      </c>
      <c r="L50" s="38">
        <v>2233</v>
      </c>
      <c r="M50" s="38">
        <v>850</v>
      </c>
      <c r="N50" s="39">
        <v>70</v>
      </c>
      <c r="O50" s="40">
        <v>0.82</v>
      </c>
      <c r="P50" s="18">
        <v>16</v>
      </c>
    </row>
    <row r="51" spans="2:16">
      <c r="B51" s="18" t="s">
        <v>44</v>
      </c>
      <c r="C51" s="18" t="s">
        <v>45</v>
      </c>
      <c r="D51" s="18" t="s">
        <v>42</v>
      </c>
      <c r="E51" s="18" t="s">
        <v>40</v>
      </c>
      <c r="F51" s="37">
        <v>40179</v>
      </c>
      <c r="G51" s="18">
        <v>2010</v>
      </c>
      <c r="H51" s="18" t="s">
        <v>37</v>
      </c>
      <c r="I51" s="18" t="s">
        <v>41</v>
      </c>
      <c r="J51" s="38">
        <v>3600</v>
      </c>
      <c r="K51" s="18">
        <v>2010</v>
      </c>
      <c r="L51" s="38">
        <v>9742</v>
      </c>
      <c r="M51" s="38">
        <v>4889</v>
      </c>
      <c r="N51" s="39">
        <v>487</v>
      </c>
      <c r="O51" s="40">
        <v>0.88</v>
      </c>
      <c r="P51" s="18">
        <v>17</v>
      </c>
    </row>
    <row r="52" spans="2:16">
      <c r="B52" s="18" t="s">
        <v>44</v>
      </c>
      <c r="C52" s="18" t="s">
        <v>45</v>
      </c>
      <c r="D52" s="18" t="s">
        <v>42</v>
      </c>
      <c r="E52" s="18" t="s">
        <v>40</v>
      </c>
      <c r="F52" s="37">
        <v>40544</v>
      </c>
      <c r="G52" s="18">
        <v>2011</v>
      </c>
      <c r="H52" s="18" t="s">
        <v>37</v>
      </c>
      <c r="I52" s="18" t="s">
        <v>41</v>
      </c>
      <c r="J52" s="38">
        <v>6550</v>
      </c>
      <c r="K52" s="18">
        <v>2011</v>
      </c>
      <c r="L52" s="38">
        <v>19265</v>
      </c>
      <c r="M52" s="38">
        <v>8052</v>
      </c>
      <c r="N52" s="39">
        <v>602</v>
      </c>
      <c r="O52" s="40">
        <v>0.82</v>
      </c>
      <c r="P52" s="18">
        <v>15</v>
      </c>
    </row>
    <row r="53" spans="2:16">
      <c r="B53" s="18" t="s">
        <v>44</v>
      </c>
      <c r="C53" s="18" t="s">
        <v>45</v>
      </c>
      <c r="D53" s="18" t="s">
        <v>42</v>
      </c>
      <c r="E53" s="18" t="s">
        <v>40</v>
      </c>
      <c r="F53" s="37">
        <v>40269</v>
      </c>
      <c r="G53" s="18">
        <v>2010</v>
      </c>
      <c r="H53" s="18" t="s">
        <v>38</v>
      </c>
      <c r="I53" s="18" t="s">
        <v>41</v>
      </c>
      <c r="J53" s="38">
        <v>10750</v>
      </c>
      <c r="K53" s="18">
        <v>2010</v>
      </c>
      <c r="L53" s="38">
        <v>27677</v>
      </c>
      <c r="M53" s="38">
        <v>13359</v>
      </c>
      <c r="N53" s="39">
        <v>1557</v>
      </c>
      <c r="O53" s="40">
        <v>0.87</v>
      </c>
      <c r="P53" s="18">
        <v>18</v>
      </c>
    </row>
    <row r="54" spans="2:16">
      <c r="B54" s="18" t="s">
        <v>44</v>
      </c>
      <c r="C54" s="18" t="s">
        <v>45</v>
      </c>
      <c r="D54" s="18" t="s">
        <v>42</v>
      </c>
      <c r="E54" s="18" t="s">
        <v>40</v>
      </c>
      <c r="F54" s="37">
        <v>40634</v>
      </c>
      <c r="G54" s="18">
        <v>2011</v>
      </c>
      <c r="H54" s="18" t="s">
        <v>38</v>
      </c>
      <c r="I54" s="18" t="s">
        <v>41</v>
      </c>
      <c r="J54" s="38">
        <v>23650</v>
      </c>
      <c r="K54" s="18">
        <v>2011</v>
      </c>
      <c r="L54" s="38">
        <v>67265</v>
      </c>
      <c r="M54" s="38">
        <v>27440</v>
      </c>
      <c r="N54" s="39">
        <v>2943</v>
      </c>
      <c r="O54" s="40">
        <v>0.86</v>
      </c>
      <c r="P54" s="18">
        <v>22</v>
      </c>
    </row>
    <row r="55" spans="2:16" ht="14.4" customHeight="1">
      <c r="B55" s="18" t="s">
        <v>44</v>
      </c>
      <c r="C55" s="18" t="s">
        <v>45</v>
      </c>
      <c r="D55" s="18" t="s">
        <v>43</v>
      </c>
      <c r="E55" s="18" t="s">
        <v>33</v>
      </c>
      <c r="F55" s="37">
        <v>39995</v>
      </c>
      <c r="G55" s="18">
        <v>2009</v>
      </c>
      <c r="H55" s="18" t="s">
        <v>34</v>
      </c>
      <c r="I55" s="18" t="s">
        <v>35</v>
      </c>
      <c r="J55" s="38">
        <v>4750</v>
      </c>
      <c r="K55" s="18">
        <v>2009</v>
      </c>
      <c r="L55" s="38">
        <v>11461</v>
      </c>
      <c r="M55" s="38">
        <v>5061</v>
      </c>
      <c r="N55" s="39">
        <v>645</v>
      </c>
      <c r="O55" s="40">
        <v>0.94</v>
      </c>
      <c r="P55" s="18">
        <v>20</v>
      </c>
    </row>
    <row r="56" spans="2:16" ht="14.4" customHeight="1">
      <c r="B56" s="18" t="s">
        <v>44</v>
      </c>
      <c r="C56" s="18" t="s">
        <v>45</v>
      </c>
      <c r="D56" s="18" t="s">
        <v>43</v>
      </c>
      <c r="E56" s="18" t="s">
        <v>33</v>
      </c>
      <c r="F56" s="37">
        <v>40725</v>
      </c>
      <c r="G56" s="18">
        <v>2011</v>
      </c>
      <c r="H56" s="18" t="s">
        <v>34</v>
      </c>
      <c r="I56" s="18" t="s">
        <v>35</v>
      </c>
      <c r="J56" s="38">
        <v>7350</v>
      </c>
      <c r="K56" s="18">
        <v>2011</v>
      </c>
      <c r="L56" s="38">
        <v>20095</v>
      </c>
      <c r="M56" s="38">
        <v>8675</v>
      </c>
      <c r="N56" s="39">
        <v>1005</v>
      </c>
      <c r="O56" s="40">
        <v>0.82</v>
      </c>
      <c r="P56" s="18">
        <v>24</v>
      </c>
    </row>
    <row r="57" spans="2:16" ht="14.4" customHeight="1">
      <c r="B57" s="18" t="s">
        <v>44</v>
      </c>
      <c r="C57" s="18" t="s">
        <v>45</v>
      </c>
      <c r="D57" s="18" t="s">
        <v>43</v>
      </c>
      <c r="E57" s="18" t="s">
        <v>33</v>
      </c>
      <c r="F57" s="37">
        <v>40087</v>
      </c>
      <c r="G57" s="18">
        <v>2009</v>
      </c>
      <c r="H57" s="18" t="s">
        <v>36</v>
      </c>
      <c r="I57" s="18" t="s">
        <v>35</v>
      </c>
      <c r="J57" s="38">
        <v>500</v>
      </c>
      <c r="K57" s="18">
        <v>2009</v>
      </c>
      <c r="L57" s="38">
        <v>1971</v>
      </c>
      <c r="M57" s="38">
        <v>994</v>
      </c>
      <c r="N57" s="39">
        <v>74</v>
      </c>
      <c r="O57" s="40">
        <v>0.91</v>
      </c>
      <c r="P57" s="18">
        <v>23</v>
      </c>
    </row>
    <row r="58" spans="2:16" ht="14.4" customHeight="1">
      <c r="B58" s="18" t="s">
        <v>44</v>
      </c>
      <c r="C58" s="18" t="s">
        <v>45</v>
      </c>
      <c r="D58" s="18" t="s">
        <v>43</v>
      </c>
      <c r="E58" s="18" t="s">
        <v>33</v>
      </c>
      <c r="F58" s="37">
        <v>40817</v>
      </c>
      <c r="G58" s="18">
        <v>2011</v>
      </c>
      <c r="H58" s="18" t="s">
        <v>36</v>
      </c>
      <c r="I58" s="18" t="s">
        <v>35</v>
      </c>
      <c r="J58" s="38">
        <v>900</v>
      </c>
      <c r="K58" s="18">
        <v>2011</v>
      </c>
      <c r="L58" s="38">
        <v>3669</v>
      </c>
      <c r="M58" s="38">
        <v>1485</v>
      </c>
      <c r="N58" s="39">
        <v>206</v>
      </c>
      <c r="O58" s="40">
        <v>0.88</v>
      </c>
      <c r="P58" s="18">
        <v>11</v>
      </c>
    </row>
    <row r="59" spans="2:16" ht="14.4" customHeight="1">
      <c r="B59" s="18" t="s">
        <v>44</v>
      </c>
      <c r="C59" s="18" t="s">
        <v>45</v>
      </c>
      <c r="D59" s="18" t="s">
        <v>43</v>
      </c>
      <c r="E59" s="18" t="s">
        <v>33</v>
      </c>
      <c r="F59" s="37">
        <v>40179</v>
      </c>
      <c r="G59" s="18">
        <v>2010</v>
      </c>
      <c r="H59" s="18" t="s">
        <v>37</v>
      </c>
      <c r="I59" s="18" t="s">
        <v>35</v>
      </c>
      <c r="J59" s="38">
        <v>3100</v>
      </c>
      <c r="K59" s="18">
        <v>2010</v>
      </c>
      <c r="L59" s="38">
        <v>8168</v>
      </c>
      <c r="M59" s="38">
        <v>3880</v>
      </c>
      <c r="N59" s="39">
        <v>511</v>
      </c>
      <c r="O59" s="40">
        <v>0.88</v>
      </c>
      <c r="P59" s="18">
        <v>17</v>
      </c>
    </row>
    <row r="60" spans="2:16" ht="14.4" customHeight="1">
      <c r="B60" s="18" t="s">
        <v>44</v>
      </c>
      <c r="C60" s="18" t="s">
        <v>45</v>
      </c>
      <c r="D60" s="18" t="s">
        <v>43</v>
      </c>
      <c r="E60" s="18" t="s">
        <v>33</v>
      </c>
      <c r="F60" s="37">
        <v>40544</v>
      </c>
      <c r="G60" s="18">
        <v>2011</v>
      </c>
      <c r="H60" s="18" t="s">
        <v>37</v>
      </c>
      <c r="I60" s="18" t="s">
        <v>35</v>
      </c>
      <c r="J60" s="38">
        <v>7650</v>
      </c>
      <c r="K60" s="18">
        <v>2011</v>
      </c>
      <c r="L60" s="38">
        <v>22644</v>
      </c>
      <c r="M60" s="38">
        <v>9553</v>
      </c>
      <c r="N60" s="39">
        <v>991</v>
      </c>
      <c r="O60" s="40">
        <v>0.85</v>
      </c>
      <c r="P60" s="18">
        <v>11</v>
      </c>
    </row>
    <row r="61" spans="2:16" ht="14.4" customHeight="1">
      <c r="B61" s="18" t="s">
        <v>44</v>
      </c>
      <c r="C61" s="18" t="s">
        <v>45</v>
      </c>
      <c r="D61" s="18" t="s">
        <v>43</v>
      </c>
      <c r="E61" s="18" t="s">
        <v>33</v>
      </c>
      <c r="F61" s="37">
        <v>40269</v>
      </c>
      <c r="G61" s="18">
        <v>2010</v>
      </c>
      <c r="H61" s="18" t="s">
        <v>38</v>
      </c>
      <c r="I61" s="18" t="s">
        <v>35</v>
      </c>
      <c r="J61" s="38">
        <v>11650</v>
      </c>
      <c r="K61" s="18">
        <v>2010</v>
      </c>
      <c r="L61" s="38">
        <v>31180</v>
      </c>
      <c r="M61" s="38">
        <v>15610</v>
      </c>
      <c r="N61" s="39">
        <v>1949</v>
      </c>
      <c r="O61" s="40">
        <v>0.95</v>
      </c>
      <c r="P61" s="18">
        <v>25</v>
      </c>
    </row>
    <row r="62" spans="2:16" ht="14.4" customHeight="1">
      <c r="B62" s="18" t="s">
        <v>44</v>
      </c>
      <c r="C62" s="18" t="s">
        <v>45</v>
      </c>
      <c r="D62" s="18" t="s">
        <v>43</v>
      </c>
      <c r="E62" s="18" t="s">
        <v>33</v>
      </c>
      <c r="F62" s="37">
        <v>40634</v>
      </c>
      <c r="G62" s="18">
        <v>2011</v>
      </c>
      <c r="H62" s="18" t="s">
        <v>38</v>
      </c>
      <c r="I62" s="18" t="s">
        <v>35</v>
      </c>
      <c r="J62" s="38">
        <v>29500</v>
      </c>
      <c r="K62" s="18">
        <v>2011</v>
      </c>
      <c r="L62" s="38">
        <v>83378</v>
      </c>
      <c r="M62" s="38">
        <v>33768</v>
      </c>
      <c r="N62" s="39">
        <v>3127</v>
      </c>
      <c r="O62" s="40">
        <v>0.84</v>
      </c>
      <c r="P62" s="18">
        <v>15</v>
      </c>
    </row>
    <row r="63" spans="2:16" ht="14.4" customHeight="1">
      <c r="B63" s="18" t="s">
        <v>46</v>
      </c>
      <c r="C63" s="18" t="s">
        <v>31</v>
      </c>
      <c r="D63" s="18" t="s">
        <v>32</v>
      </c>
      <c r="E63" s="18" t="s">
        <v>33</v>
      </c>
      <c r="F63" s="37">
        <v>39995</v>
      </c>
      <c r="G63" s="18">
        <v>2009</v>
      </c>
      <c r="H63" s="18" t="s">
        <v>34</v>
      </c>
      <c r="I63" s="18" t="s">
        <v>35</v>
      </c>
      <c r="J63" s="38">
        <v>150</v>
      </c>
      <c r="K63" s="18">
        <v>2009</v>
      </c>
      <c r="L63" s="38">
        <v>328</v>
      </c>
      <c r="M63" s="38">
        <v>60</v>
      </c>
      <c r="N63" s="39">
        <v>12</v>
      </c>
      <c r="O63" s="40">
        <v>0.81</v>
      </c>
      <c r="P63" s="18">
        <v>20</v>
      </c>
    </row>
    <row r="64" spans="2:16" ht="14.4" customHeight="1">
      <c r="B64" s="18" t="s">
        <v>46</v>
      </c>
      <c r="C64" s="18" t="s">
        <v>31</v>
      </c>
      <c r="D64" s="18" t="s">
        <v>32</v>
      </c>
      <c r="E64" s="18" t="s">
        <v>33</v>
      </c>
      <c r="F64" s="37">
        <v>40725</v>
      </c>
      <c r="G64" s="18">
        <v>2011</v>
      </c>
      <c r="H64" s="18" t="s">
        <v>34</v>
      </c>
      <c r="I64" s="18" t="s">
        <v>35</v>
      </c>
      <c r="J64" s="38">
        <v>250</v>
      </c>
      <c r="K64" s="18">
        <v>2011</v>
      </c>
      <c r="L64" s="38">
        <v>716</v>
      </c>
      <c r="M64" s="38">
        <v>129</v>
      </c>
      <c r="N64" s="39">
        <v>45</v>
      </c>
      <c r="O64" s="40">
        <v>0.82</v>
      </c>
      <c r="P64" s="18">
        <v>20</v>
      </c>
    </row>
    <row r="65" spans="2:16" ht="14.4" customHeight="1">
      <c r="B65" s="18" t="s">
        <v>46</v>
      </c>
      <c r="C65" s="18" t="s">
        <v>31</v>
      </c>
      <c r="D65" s="18" t="s">
        <v>32</v>
      </c>
      <c r="E65" s="18" t="s">
        <v>33</v>
      </c>
      <c r="F65" s="37">
        <v>40544</v>
      </c>
      <c r="G65" s="18">
        <v>2011</v>
      </c>
      <c r="H65" s="18" t="s">
        <v>37</v>
      </c>
      <c r="I65" s="18" t="s">
        <v>35</v>
      </c>
      <c r="J65" s="38">
        <v>100</v>
      </c>
      <c r="K65" s="18">
        <v>2011</v>
      </c>
      <c r="L65" s="38">
        <v>323</v>
      </c>
      <c r="M65" s="38">
        <v>163</v>
      </c>
      <c r="N65" s="39">
        <v>10</v>
      </c>
      <c r="O65" s="40">
        <v>0.87</v>
      </c>
      <c r="P65" s="18">
        <v>19</v>
      </c>
    </row>
    <row r="66" spans="2:16" ht="14.4" customHeight="1">
      <c r="B66" s="18" t="s">
        <v>46</v>
      </c>
      <c r="C66" s="18" t="s">
        <v>31</v>
      </c>
      <c r="D66" s="18" t="s">
        <v>32</v>
      </c>
      <c r="E66" s="18" t="s">
        <v>33</v>
      </c>
      <c r="F66" s="37">
        <v>40269</v>
      </c>
      <c r="G66" s="18">
        <v>2010</v>
      </c>
      <c r="H66" s="18" t="s">
        <v>38</v>
      </c>
      <c r="I66" s="18" t="s">
        <v>35</v>
      </c>
      <c r="J66" s="38">
        <v>200</v>
      </c>
      <c r="K66" s="18">
        <v>2010</v>
      </c>
      <c r="L66" s="38">
        <v>828</v>
      </c>
      <c r="M66" s="38">
        <v>423</v>
      </c>
      <c r="N66" s="39">
        <v>52</v>
      </c>
      <c r="O66" s="40">
        <v>0.86</v>
      </c>
      <c r="P66" s="18">
        <v>11</v>
      </c>
    </row>
    <row r="67" spans="2:16" ht="14.4" customHeight="1">
      <c r="B67" s="18" t="s">
        <v>46</v>
      </c>
      <c r="C67" s="18" t="s">
        <v>31</v>
      </c>
      <c r="D67" s="18" t="s">
        <v>32</v>
      </c>
      <c r="E67" s="18" t="s">
        <v>33</v>
      </c>
      <c r="F67" s="37">
        <v>40634</v>
      </c>
      <c r="G67" s="18">
        <v>2011</v>
      </c>
      <c r="H67" s="18" t="s">
        <v>38</v>
      </c>
      <c r="I67" s="18" t="s">
        <v>35</v>
      </c>
      <c r="J67" s="38">
        <v>250</v>
      </c>
      <c r="K67" s="18">
        <v>2011</v>
      </c>
      <c r="L67" s="38">
        <v>1227</v>
      </c>
      <c r="M67" s="38">
        <v>533</v>
      </c>
      <c r="N67" s="39">
        <v>69</v>
      </c>
      <c r="O67" s="40">
        <v>0.94</v>
      </c>
      <c r="P67" s="18">
        <v>22</v>
      </c>
    </row>
    <row r="68" spans="2:16">
      <c r="B68" s="18" t="s">
        <v>46</v>
      </c>
      <c r="C68" s="18" t="s">
        <v>31</v>
      </c>
      <c r="D68" s="18" t="s">
        <v>39</v>
      </c>
      <c r="E68" s="18" t="s">
        <v>40</v>
      </c>
      <c r="F68" s="37">
        <v>40725</v>
      </c>
      <c r="G68" s="18">
        <v>2011</v>
      </c>
      <c r="H68" s="18" t="s">
        <v>34</v>
      </c>
      <c r="I68" s="18" t="s">
        <v>41</v>
      </c>
      <c r="J68" s="38">
        <v>100</v>
      </c>
      <c r="K68" s="18">
        <v>2011</v>
      </c>
      <c r="L68" s="38">
        <v>155</v>
      </c>
      <c r="M68" s="18">
        <v>1606.5</v>
      </c>
      <c r="N68" s="39">
        <v>10</v>
      </c>
      <c r="O68" s="40">
        <v>0.85</v>
      </c>
      <c r="P68" s="18">
        <v>15</v>
      </c>
    </row>
    <row r="69" spans="2:16">
      <c r="B69" s="18" t="s">
        <v>46</v>
      </c>
      <c r="C69" s="18" t="s">
        <v>31</v>
      </c>
      <c r="D69" s="18" t="s">
        <v>39</v>
      </c>
      <c r="E69" s="18" t="s">
        <v>40</v>
      </c>
      <c r="F69" s="37">
        <v>40179</v>
      </c>
      <c r="G69" s="18">
        <v>2010</v>
      </c>
      <c r="H69" s="18" t="s">
        <v>37</v>
      </c>
      <c r="I69" s="18" t="s">
        <v>41</v>
      </c>
      <c r="J69" s="38">
        <v>100</v>
      </c>
      <c r="K69" s="18">
        <v>2010</v>
      </c>
      <c r="L69" s="38">
        <v>296</v>
      </c>
      <c r="M69" s="38">
        <v>169</v>
      </c>
      <c r="N69" s="39">
        <v>9</v>
      </c>
      <c r="O69" s="40">
        <v>0.93</v>
      </c>
      <c r="P69" s="18">
        <v>17</v>
      </c>
    </row>
    <row r="70" spans="2:16">
      <c r="B70" s="18" t="s">
        <v>46</v>
      </c>
      <c r="C70" s="18" t="s">
        <v>31</v>
      </c>
      <c r="D70" s="18" t="s">
        <v>39</v>
      </c>
      <c r="E70" s="18" t="s">
        <v>40</v>
      </c>
      <c r="F70" s="37">
        <v>40544</v>
      </c>
      <c r="G70" s="18">
        <v>2011</v>
      </c>
      <c r="H70" s="18" t="s">
        <v>37</v>
      </c>
      <c r="I70" s="18" t="s">
        <v>41</v>
      </c>
      <c r="J70" s="38">
        <v>200</v>
      </c>
      <c r="K70" s="18">
        <v>2011</v>
      </c>
      <c r="L70" s="38">
        <v>969</v>
      </c>
      <c r="M70" s="38">
        <v>456</v>
      </c>
      <c r="N70" s="39">
        <v>30</v>
      </c>
      <c r="O70" s="40">
        <v>0.87</v>
      </c>
      <c r="P70" s="18">
        <v>17</v>
      </c>
    </row>
    <row r="71" spans="2:16">
      <c r="B71" s="18" t="s">
        <v>46</v>
      </c>
      <c r="C71" s="18" t="s">
        <v>31</v>
      </c>
      <c r="D71" s="18" t="s">
        <v>39</v>
      </c>
      <c r="E71" s="18" t="s">
        <v>40</v>
      </c>
      <c r="F71" s="37">
        <v>40269</v>
      </c>
      <c r="G71" s="18">
        <v>2010</v>
      </c>
      <c r="H71" s="18" t="s">
        <v>38</v>
      </c>
      <c r="I71" s="18" t="s">
        <v>41</v>
      </c>
      <c r="J71" s="38">
        <v>250</v>
      </c>
      <c r="K71" s="18">
        <v>2010</v>
      </c>
      <c r="L71" s="38">
        <v>710</v>
      </c>
      <c r="M71" s="38">
        <v>144</v>
      </c>
      <c r="N71" s="39">
        <v>40</v>
      </c>
      <c r="O71" s="40">
        <v>0.92</v>
      </c>
      <c r="P71" s="18">
        <v>18</v>
      </c>
    </row>
    <row r="72" spans="2:16">
      <c r="B72" s="18" t="s">
        <v>46</v>
      </c>
      <c r="C72" s="18" t="s">
        <v>31</v>
      </c>
      <c r="D72" s="18" t="s">
        <v>39</v>
      </c>
      <c r="E72" s="18" t="s">
        <v>40</v>
      </c>
      <c r="F72" s="37">
        <v>40634</v>
      </c>
      <c r="G72" s="18">
        <v>2011</v>
      </c>
      <c r="H72" s="18" t="s">
        <v>38</v>
      </c>
      <c r="I72" s="18" t="s">
        <v>41</v>
      </c>
      <c r="J72" s="38">
        <v>400</v>
      </c>
      <c r="K72" s="18">
        <v>2011</v>
      </c>
      <c r="L72" s="38">
        <v>1421</v>
      </c>
      <c r="M72" s="38">
        <v>411</v>
      </c>
      <c r="N72" s="39">
        <v>89</v>
      </c>
      <c r="O72" s="40">
        <v>0.91</v>
      </c>
      <c r="P72" s="18">
        <v>18</v>
      </c>
    </row>
    <row r="73" spans="2:16">
      <c r="B73" s="18" t="s">
        <v>46</v>
      </c>
      <c r="C73" s="18" t="s">
        <v>31</v>
      </c>
      <c r="D73" s="18" t="s">
        <v>42</v>
      </c>
      <c r="E73" s="18" t="s">
        <v>40</v>
      </c>
      <c r="F73" s="37">
        <v>40725</v>
      </c>
      <c r="G73" s="18">
        <v>2011</v>
      </c>
      <c r="H73" s="18" t="s">
        <v>34</v>
      </c>
      <c r="I73" s="18" t="s">
        <v>41</v>
      </c>
      <c r="J73" s="38">
        <v>300</v>
      </c>
      <c r="K73" s="18">
        <v>2011</v>
      </c>
      <c r="L73" s="38">
        <v>1050</v>
      </c>
      <c r="M73" s="38">
        <v>223</v>
      </c>
      <c r="N73" s="39">
        <v>33</v>
      </c>
      <c r="O73" s="40">
        <v>0.85</v>
      </c>
      <c r="P73" s="18">
        <v>22</v>
      </c>
    </row>
    <row r="74" spans="2:16">
      <c r="B74" s="18" t="s">
        <v>46</v>
      </c>
      <c r="C74" s="18" t="s">
        <v>31</v>
      </c>
      <c r="D74" s="18" t="s">
        <v>42</v>
      </c>
      <c r="E74" s="18" t="s">
        <v>40</v>
      </c>
      <c r="F74" s="37">
        <v>40179</v>
      </c>
      <c r="G74" s="18">
        <v>2010</v>
      </c>
      <c r="H74" s="18" t="s">
        <v>37</v>
      </c>
      <c r="I74" s="18" t="s">
        <v>41</v>
      </c>
      <c r="J74" s="38">
        <v>150</v>
      </c>
      <c r="K74" s="18">
        <v>2010</v>
      </c>
      <c r="L74" s="38">
        <v>533</v>
      </c>
      <c r="M74" s="38">
        <v>280</v>
      </c>
      <c r="N74" s="39">
        <v>20</v>
      </c>
      <c r="O74" s="40">
        <v>0.81</v>
      </c>
      <c r="P74" s="18">
        <v>24</v>
      </c>
    </row>
    <row r="75" spans="2:16">
      <c r="B75" s="18" t="s">
        <v>46</v>
      </c>
      <c r="C75" s="18" t="s">
        <v>31</v>
      </c>
      <c r="D75" s="18" t="s">
        <v>42</v>
      </c>
      <c r="E75" s="18" t="s">
        <v>40</v>
      </c>
      <c r="F75" s="37">
        <v>40544</v>
      </c>
      <c r="G75" s="18">
        <v>2011</v>
      </c>
      <c r="H75" s="18" t="s">
        <v>37</v>
      </c>
      <c r="I75" s="18" t="s">
        <v>41</v>
      </c>
      <c r="J75" s="38">
        <v>300</v>
      </c>
      <c r="K75" s="18">
        <v>2011</v>
      </c>
      <c r="L75" s="38">
        <v>1550</v>
      </c>
      <c r="M75" s="38">
        <v>683</v>
      </c>
      <c r="N75" s="39">
        <v>87</v>
      </c>
      <c r="O75" s="40">
        <v>0.85</v>
      </c>
      <c r="P75" s="18">
        <v>12</v>
      </c>
    </row>
    <row r="76" spans="2:16">
      <c r="B76" s="18" t="s">
        <v>46</v>
      </c>
      <c r="C76" s="18" t="s">
        <v>31</v>
      </c>
      <c r="D76" s="18" t="s">
        <v>42</v>
      </c>
      <c r="E76" s="18" t="s">
        <v>40</v>
      </c>
      <c r="F76" s="37">
        <v>40269</v>
      </c>
      <c r="G76" s="18">
        <v>2010</v>
      </c>
      <c r="H76" s="18" t="s">
        <v>38</v>
      </c>
      <c r="I76" s="18" t="s">
        <v>41</v>
      </c>
      <c r="J76" s="38">
        <v>150</v>
      </c>
      <c r="K76" s="18">
        <v>2010</v>
      </c>
      <c r="L76" s="38">
        <v>592</v>
      </c>
      <c r="M76" s="38">
        <v>283</v>
      </c>
      <c r="N76" s="39">
        <v>33</v>
      </c>
      <c r="O76" s="40">
        <v>0.91</v>
      </c>
      <c r="P76" s="18">
        <v>20</v>
      </c>
    </row>
    <row r="77" spans="2:16">
      <c r="B77" s="18" t="s">
        <v>46</v>
      </c>
      <c r="C77" s="18" t="s">
        <v>31</v>
      </c>
      <c r="D77" s="18" t="s">
        <v>42</v>
      </c>
      <c r="E77" s="18" t="s">
        <v>40</v>
      </c>
      <c r="F77" s="37">
        <v>40634</v>
      </c>
      <c r="G77" s="18">
        <v>2011</v>
      </c>
      <c r="H77" s="18" t="s">
        <v>38</v>
      </c>
      <c r="I77" s="18" t="s">
        <v>41</v>
      </c>
      <c r="J77" s="38">
        <v>500</v>
      </c>
      <c r="K77" s="18">
        <v>2011</v>
      </c>
      <c r="L77" s="38">
        <v>2451</v>
      </c>
      <c r="M77" s="38">
        <v>923</v>
      </c>
      <c r="N77" s="39">
        <v>92</v>
      </c>
      <c r="O77" s="40">
        <v>0.86</v>
      </c>
      <c r="P77" s="18">
        <v>17</v>
      </c>
    </row>
    <row r="78" spans="2:16" ht="14.4" customHeight="1">
      <c r="B78" s="18" t="s">
        <v>46</v>
      </c>
      <c r="C78" s="18" t="s">
        <v>31</v>
      </c>
      <c r="D78" s="18" t="s">
        <v>43</v>
      </c>
      <c r="E78" s="18" t="s">
        <v>33</v>
      </c>
      <c r="F78" s="37">
        <v>40179</v>
      </c>
      <c r="G78" s="18">
        <v>2010</v>
      </c>
      <c r="H78" s="18" t="s">
        <v>37</v>
      </c>
      <c r="I78" s="18" t="s">
        <v>35</v>
      </c>
      <c r="J78" s="38">
        <v>150</v>
      </c>
      <c r="K78" s="18">
        <v>2010</v>
      </c>
      <c r="L78" s="38">
        <v>592</v>
      </c>
      <c r="M78" s="38">
        <v>312</v>
      </c>
      <c r="N78" s="39">
        <v>26</v>
      </c>
      <c r="O78" s="40">
        <v>0.87</v>
      </c>
      <c r="P78" s="18">
        <v>14</v>
      </c>
    </row>
    <row r="79" spans="2:16" ht="14.4" customHeight="1">
      <c r="B79" s="18" t="s">
        <v>46</v>
      </c>
      <c r="C79" s="18" t="s">
        <v>31</v>
      </c>
      <c r="D79" s="18" t="s">
        <v>43</v>
      </c>
      <c r="E79" s="18" t="s">
        <v>33</v>
      </c>
      <c r="F79" s="37">
        <v>40544</v>
      </c>
      <c r="G79" s="18">
        <v>2011</v>
      </c>
      <c r="H79" s="18" t="s">
        <v>37</v>
      </c>
      <c r="I79" s="18" t="s">
        <v>35</v>
      </c>
      <c r="J79" s="38">
        <v>300</v>
      </c>
      <c r="K79" s="18">
        <v>2011</v>
      </c>
      <c r="L79" s="38">
        <v>1614</v>
      </c>
      <c r="M79" s="38">
        <v>734</v>
      </c>
      <c r="N79" s="39">
        <v>71</v>
      </c>
      <c r="O79" s="40">
        <v>0.95</v>
      </c>
      <c r="P79" s="18">
        <v>19</v>
      </c>
    </row>
    <row r="80" spans="2:16" ht="14.4" customHeight="1">
      <c r="B80" s="18" t="s">
        <v>46</v>
      </c>
      <c r="C80" s="18" t="s">
        <v>31</v>
      </c>
      <c r="D80" s="18" t="s">
        <v>43</v>
      </c>
      <c r="E80" s="18" t="s">
        <v>33</v>
      </c>
      <c r="F80" s="37">
        <v>40269</v>
      </c>
      <c r="G80" s="18">
        <v>2010</v>
      </c>
      <c r="H80" s="18" t="s">
        <v>38</v>
      </c>
      <c r="I80" s="18" t="s">
        <v>35</v>
      </c>
      <c r="J80" s="38">
        <v>300</v>
      </c>
      <c r="K80" s="18">
        <v>2010</v>
      </c>
      <c r="L80" s="38">
        <v>1479</v>
      </c>
      <c r="M80" s="38">
        <v>677</v>
      </c>
      <c r="N80" s="39">
        <v>83</v>
      </c>
      <c r="O80" s="40">
        <v>0.93</v>
      </c>
      <c r="P80" s="18">
        <v>21</v>
      </c>
    </row>
    <row r="81" spans="2:16" ht="14.4" customHeight="1">
      <c r="B81" s="18" t="s">
        <v>46</v>
      </c>
      <c r="C81" s="18" t="s">
        <v>31</v>
      </c>
      <c r="D81" s="18" t="s">
        <v>43</v>
      </c>
      <c r="E81" s="18" t="s">
        <v>33</v>
      </c>
      <c r="F81" s="37">
        <v>40634</v>
      </c>
      <c r="G81" s="18">
        <v>2011</v>
      </c>
      <c r="H81" s="18" t="s">
        <v>38</v>
      </c>
      <c r="I81" s="18" t="s">
        <v>35</v>
      </c>
      <c r="J81" s="38">
        <v>400</v>
      </c>
      <c r="K81" s="18">
        <v>2011</v>
      </c>
      <c r="L81" s="38">
        <v>1937</v>
      </c>
      <c r="M81" s="38">
        <v>728</v>
      </c>
      <c r="N81" s="39">
        <v>85</v>
      </c>
      <c r="O81" s="40">
        <v>0.82</v>
      </c>
      <c r="P81" s="18">
        <v>14</v>
      </c>
    </row>
    <row r="82" spans="2:16" ht="14.4" customHeight="1">
      <c r="B82" s="18" t="s">
        <v>30</v>
      </c>
      <c r="C82" s="18" t="s">
        <v>31</v>
      </c>
      <c r="D82" s="18" t="s">
        <v>47</v>
      </c>
      <c r="E82" s="18" t="s">
        <v>48</v>
      </c>
      <c r="F82" s="37">
        <v>39995</v>
      </c>
      <c r="G82" s="18">
        <v>2009</v>
      </c>
      <c r="H82" s="18" t="s">
        <v>34</v>
      </c>
      <c r="I82" s="18" t="s">
        <v>49</v>
      </c>
      <c r="J82" s="38">
        <v>350</v>
      </c>
      <c r="K82" s="18">
        <v>2009</v>
      </c>
      <c r="L82" s="38">
        <v>901</v>
      </c>
      <c r="M82" s="38">
        <v>395</v>
      </c>
      <c r="N82" s="39">
        <v>1832</v>
      </c>
      <c r="O82" s="40">
        <v>0.94</v>
      </c>
      <c r="P82" s="18">
        <v>24</v>
      </c>
    </row>
    <row r="83" spans="2:16" ht="14.4" customHeight="1">
      <c r="B83" s="18" t="s">
        <v>30</v>
      </c>
      <c r="C83" s="18" t="s">
        <v>31</v>
      </c>
      <c r="D83" s="18" t="s">
        <v>47</v>
      </c>
      <c r="E83" s="18" t="s">
        <v>48</v>
      </c>
      <c r="F83" s="37">
        <v>40725</v>
      </c>
      <c r="G83" s="18">
        <v>2011</v>
      </c>
      <c r="H83" s="18" t="s">
        <v>34</v>
      </c>
      <c r="I83" s="18" t="s">
        <v>49</v>
      </c>
      <c r="J83" s="38">
        <v>50</v>
      </c>
      <c r="K83" s="18">
        <v>2011</v>
      </c>
      <c r="L83" s="38">
        <v>52</v>
      </c>
      <c r="M83" s="38">
        <v>11</v>
      </c>
      <c r="N83" s="39">
        <v>151</v>
      </c>
      <c r="O83" s="40">
        <v>0.89</v>
      </c>
      <c r="P83" s="18">
        <v>18</v>
      </c>
    </row>
    <row r="84" spans="2:16" ht="14.4" customHeight="1">
      <c r="B84" s="18" t="s">
        <v>30</v>
      </c>
      <c r="C84" s="18" t="s">
        <v>31</v>
      </c>
      <c r="D84" s="18" t="s">
        <v>47</v>
      </c>
      <c r="E84" s="18" t="s">
        <v>48</v>
      </c>
      <c r="F84" s="37">
        <v>40360</v>
      </c>
      <c r="G84" s="18">
        <v>2010</v>
      </c>
      <c r="H84" s="18" t="s">
        <v>34</v>
      </c>
      <c r="I84" s="18" t="s">
        <v>49</v>
      </c>
      <c r="J84" s="38">
        <v>700</v>
      </c>
      <c r="K84" s="18">
        <v>2010</v>
      </c>
      <c r="L84" s="38">
        <v>1954</v>
      </c>
      <c r="M84" s="38">
        <v>753</v>
      </c>
      <c r="N84" s="39">
        <v>67</v>
      </c>
      <c r="O84" s="40">
        <v>0.88</v>
      </c>
      <c r="P84" s="18">
        <v>22</v>
      </c>
    </row>
    <row r="85" spans="2:16" ht="14.4" customHeight="1">
      <c r="B85" s="18" t="s">
        <v>30</v>
      </c>
      <c r="C85" s="18" t="s">
        <v>31</v>
      </c>
      <c r="D85" s="18" t="s">
        <v>47</v>
      </c>
      <c r="E85" s="18" t="s">
        <v>48</v>
      </c>
      <c r="F85" s="37">
        <v>40087</v>
      </c>
      <c r="G85" s="18">
        <v>2009</v>
      </c>
      <c r="H85" s="18" t="s">
        <v>36</v>
      </c>
      <c r="I85" s="18" t="s">
        <v>49</v>
      </c>
      <c r="J85" s="38">
        <v>3300</v>
      </c>
      <c r="K85" s="18">
        <v>2009</v>
      </c>
      <c r="L85" s="38">
        <v>8617</v>
      </c>
      <c r="M85" s="38">
        <v>4116</v>
      </c>
      <c r="N85" s="39">
        <v>202</v>
      </c>
      <c r="O85" s="40">
        <v>0.92</v>
      </c>
      <c r="P85" s="18">
        <v>13</v>
      </c>
    </row>
    <row r="86" spans="2:16" ht="14.4" customHeight="1">
      <c r="B86" s="18" t="s">
        <v>30</v>
      </c>
      <c r="C86" s="18" t="s">
        <v>31</v>
      </c>
      <c r="D86" s="18" t="s">
        <v>47</v>
      </c>
      <c r="E86" s="18" t="s">
        <v>48</v>
      </c>
      <c r="F86" s="37">
        <v>40817</v>
      </c>
      <c r="G86" s="18">
        <v>2011</v>
      </c>
      <c r="H86" s="18" t="s">
        <v>36</v>
      </c>
      <c r="I86" s="18" t="s">
        <v>49</v>
      </c>
      <c r="J86" s="38">
        <v>250</v>
      </c>
      <c r="K86" s="18">
        <v>2011</v>
      </c>
      <c r="L86" s="38">
        <v>332</v>
      </c>
      <c r="M86" s="38">
        <v>17</v>
      </c>
      <c r="N86" s="39">
        <v>687</v>
      </c>
      <c r="O86" s="40">
        <v>0.83</v>
      </c>
      <c r="P86" s="18">
        <v>23</v>
      </c>
    </row>
    <row r="87" spans="2:16" ht="14.4" customHeight="1">
      <c r="B87" s="18" t="s">
        <v>30</v>
      </c>
      <c r="C87" s="18" t="s">
        <v>31</v>
      </c>
      <c r="D87" s="18" t="s">
        <v>47</v>
      </c>
      <c r="E87" s="18" t="s">
        <v>48</v>
      </c>
      <c r="F87" s="37">
        <v>40452</v>
      </c>
      <c r="G87" s="18">
        <v>2010</v>
      </c>
      <c r="H87" s="18" t="s">
        <v>36</v>
      </c>
      <c r="I87" s="18" t="s">
        <v>49</v>
      </c>
      <c r="J87" s="38">
        <v>6850</v>
      </c>
      <c r="K87" s="18">
        <v>2010</v>
      </c>
      <c r="L87" s="38">
        <v>19931</v>
      </c>
      <c r="M87" s="38">
        <v>8112</v>
      </c>
      <c r="N87" s="39">
        <v>1953</v>
      </c>
      <c r="O87" s="40">
        <v>0.81</v>
      </c>
      <c r="P87" s="18">
        <v>14</v>
      </c>
    </row>
    <row r="88" spans="2:16" ht="14.4" customHeight="1">
      <c r="B88" s="18" t="s">
        <v>30</v>
      </c>
      <c r="C88" s="18" t="s">
        <v>31</v>
      </c>
      <c r="D88" s="18" t="s">
        <v>47</v>
      </c>
      <c r="E88" s="18" t="s">
        <v>48</v>
      </c>
      <c r="F88" s="37">
        <v>40179</v>
      </c>
      <c r="G88" s="18">
        <v>2010</v>
      </c>
      <c r="H88" s="18" t="s">
        <v>37</v>
      </c>
      <c r="I88" s="18" t="s">
        <v>49</v>
      </c>
      <c r="J88" s="38">
        <v>3500</v>
      </c>
      <c r="K88" s="18">
        <v>2010</v>
      </c>
      <c r="L88" s="38">
        <v>7337</v>
      </c>
      <c r="M88" s="38">
        <v>2668</v>
      </c>
      <c r="N88" s="39">
        <v>637</v>
      </c>
      <c r="O88" s="40">
        <v>0.81</v>
      </c>
      <c r="P88" s="18">
        <v>19</v>
      </c>
    </row>
    <row r="89" spans="2:16" ht="14.4" customHeight="1">
      <c r="B89" s="18" t="s">
        <v>30</v>
      </c>
      <c r="C89" s="18" t="s">
        <v>31</v>
      </c>
      <c r="D89" s="18" t="s">
        <v>47</v>
      </c>
      <c r="E89" s="18" t="s">
        <v>48</v>
      </c>
      <c r="F89" s="37">
        <v>40544</v>
      </c>
      <c r="G89" s="18">
        <v>2011</v>
      </c>
      <c r="H89" s="18" t="s">
        <v>37</v>
      </c>
      <c r="I89" s="18" t="s">
        <v>49</v>
      </c>
      <c r="J89" s="38">
        <v>6700</v>
      </c>
      <c r="K89" s="18">
        <v>2011</v>
      </c>
      <c r="L89" s="38">
        <v>15164</v>
      </c>
      <c r="M89" s="38">
        <v>4622</v>
      </c>
      <c r="N89" s="39">
        <v>1820</v>
      </c>
      <c r="O89" s="40">
        <v>0.92</v>
      </c>
      <c r="P89" s="18">
        <v>21</v>
      </c>
    </row>
    <row r="90" spans="2:16" ht="14.4" customHeight="1">
      <c r="B90" s="18" t="s">
        <v>30</v>
      </c>
      <c r="C90" s="18" t="s">
        <v>31</v>
      </c>
      <c r="D90" s="18" t="s">
        <v>50</v>
      </c>
      <c r="E90" s="18" t="s">
        <v>48</v>
      </c>
      <c r="F90" s="37">
        <v>39995</v>
      </c>
      <c r="G90" s="18">
        <v>2009</v>
      </c>
      <c r="H90" s="18" t="s">
        <v>34</v>
      </c>
      <c r="I90" s="18" t="s">
        <v>49</v>
      </c>
      <c r="J90" s="38">
        <v>300</v>
      </c>
      <c r="K90" s="18">
        <v>2009</v>
      </c>
      <c r="L90" s="38">
        <v>819</v>
      </c>
      <c r="M90" s="38">
        <v>312</v>
      </c>
      <c r="N90" s="39">
        <v>272</v>
      </c>
      <c r="O90" s="40">
        <v>0.86</v>
      </c>
      <c r="P90" s="18">
        <v>19</v>
      </c>
    </row>
    <row r="91" spans="2:16" ht="14.4" customHeight="1">
      <c r="B91" s="18" t="s">
        <v>30</v>
      </c>
      <c r="C91" s="18" t="s">
        <v>31</v>
      </c>
      <c r="D91" s="18" t="s">
        <v>50</v>
      </c>
      <c r="E91" s="18" t="s">
        <v>48</v>
      </c>
      <c r="F91" s="37">
        <v>40360</v>
      </c>
      <c r="G91" s="18">
        <v>2010</v>
      </c>
      <c r="H91" s="18" t="s">
        <v>34</v>
      </c>
      <c r="I91" s="18" t="s">
        <v>49</v>
      </c>
      <c r="J91" s="38">
        <v>600</v>
      </c>
      <c r="K91" s="18">
        <v>2010</v>
      </c>
      <c r="L91" s="38">
        <v>1788</v>
      </c>
      <c r="M91" s="38">
        <v>701</v>
      </c>
      <c r="N91" s="39">
        <v>657</v>
      </c>
      <c r="O91" s="40">
        <v>0.81</v>
      </c>
      <c r="P91" s="18">
        <v>13</v>
      </c>
    </row>
    <row r="92" spans="2:16" ht="14.4" customHeight="1">
      <c r="B92" s="18" t="s">
        <v>30</v>
      </c>
      <c r="C92" s="18" t="s">
        <v>31</v>
      </c>
      <c r="D92" s="18" t="s">
        <v>50</v>
      </c>
      <c r="E92" s="18" t="s">
        <v>48</v>
      </c>
      <c r="F92" s="37">
        <v>40087</v>
      </c>
      <c r="G92" s="18">
        <v>2009</v>
      </c>
      <c r="H92" s="18" t="s">
        <v>36</v>
      </c>
      <c r="I92" s="18" t="s">
        <v>49</v>
      </c>
      <c r="J92" s="38">
        <v>1900</v>
      </c>
      <c r="K92" s="18">
        <v>2009</v>
      </c>
      <c r="L92" s="38">
        <v>5049</v>
      </c>
      <c r="M92" s="38">
        <v>2664</v>
      </c>
      <c r="N92" s="39">
        <v>92</v>
      </c>
      <c r="O92" s="40">
        <v>0.94</v>
      </c>
      <c r="P92" s="18">
        <v>17</v>
      </c>
    </row>
    <row r="93" spans="2:16" ht="14.4" customHeight="1">
      <c r="B93" s="18" t="s">
        <v>30</v>
      </c>
      <c r="C93" s="18" t="s">
        <v>31</v>
      </c>
      <c r="D93" s="18" t="s">
        <v>50</v>
      </c>
      <c r="E93" s="18" t="s">
        <v>48</v>
      </c>
      <c r="F93" s="37">
        <v>40452</v>
      </c>
      <c r="G93" s="18">
        <v>2010</v>
      </c>
      <c r="H93" s="18" t="s">
        <v>36</v>
      </c>
      <c r="I93" s="18" t="s">
        <v>49</v>
      </c>
      <c r="J93" s="38">
        <v>4150</v>
      </c>
      <c r="K93" s="18">
        <v>2010</v>
      </c>
      <c r="L93" s="38">
        <v>12158</v>
      </c>
      <c r="M93" s="38">
        <v>5433</v>
      </c>
      <c r="N93" s="39">
        <v>1581</v>
      </c>
      <c r="O93" s="40">
        <v>0.89</v>
      </c>
      <c r="P93" s="18">
        <v>25</v>
      </c>
    </row>
    <row r="94" spans="2:16" ht="14.4" customHeight="1">
      <c r="B94" s="18" t="s">
        <v>30</v>
      </c>
      <c r="C94" s="18" t="s">
        <v>31</v>
      </c>
      <c r="D94" s="18" t="s">
        <v>50</v>
      </c>
      <c r="E94" s="18" t="s">
        <v>48</v>
      </c>
      <c r="F94" s="37">
        <v>40179</v>
      </c>
      <c r="G94" s="18">
        <v>2010</v>
      </c>
      <c r="H94" s="18" t="s">
        <v>37</v>
      </c>
      <c r="I94" s="18" t="s">
        <v>49</v>
      </c>
      <c r="J94" s="38">
        <v>2750</v>
      </c>
      <c r="K94" s="18">
        <v>2010</v>
      </c>
      <c r="L94" s="38">
        <v>5156</v>
      </c>
      <c r="M94" s="38">
        <v>1614</v>
      </c>
      <c r="N94" s="39">
        <v>1372</v>
      </c>
      <c r="O94" s="40">
        <v>0.92</v>
      </c>
      <c r="P94" s="18">
        <v>22</v>
      </c>
    </row>
    <row r="95" spans="2:16" ht="14.4" customHeight="1">
      <c r="B95" s="18" t="s">
        <v>30</v>
      </c>
      <c r="C95" s="18" t="s">
        <v>31</v>
      </c>
      <c r="D95" s="18" t="s">
        <v>50</v>
      </c>
      <c r="E95" s="18" t="s">
        <v>48</v>
      </c>
      <c r="F95" s="37">
        <v>40544</v>
      </c>
      <c r="G95" s="18">
        <v>2011</v>
      </c>
      <c r="H95" s="18" t="s">
        <v>37</v>
      </c>
      <c r="I95" s="18" t="s">
        <v>49</v>
      </c>
      <c r="J95" s="38">
        <v>6200</v>
      </c>
      <c r="K95" s="18">
        <v>2011</v>
      </c>
      <c r="L95" s="38">
        <v>12833</v>
      </c>
      <c r="M95" s="38">
        <v>3468</v>
      </c>
      <c r="N95" s="39">
        <v>2350</v>
      </c>
      <c r="O95" s="40">
        <v>0.94</v>
      </c>
      <c r="P95" s="18">
        <v>18</v>
      </c>
    </row>
    <row r="96" spans="2:16" ht="14.4" customHeight="1">
      <c r="B96" s="18" t="s">
        <v>44</v>
      </c>
      <c r="C96" s="18" t="s">
        <v>45</v>
      </c>
      <c r="D96" s="18" t="s">
        <v>47</v>
      </c>
      <c r="E96" s="18" t="s">
        <v>48</v>
      </c>
      <c r="F96" s="37">
        <v>39995</v>
      </c>
      <c r="G96" s="18">
        <v>2009</v>
      </c>
      <c r="H96" s="18" t="s">
        <v>34</v>
      </c>
      <c r="I96" s="18" t="s">
        <v>49</v>
      </c>
      <c r="J96" s="38">
        <v>2100</v>
      </c>
      <c r="K96" s="18">
        <v>2009</v>
      </c>
      <c r="L96" s="38">
        <v>5208</v>
      </c>
      <c r="M96" s="38">
        <v>2357</v>
      </c>
      <c r="N96" s="39">
        <v>615</v>
      </c>
      <c r="O96" s="40">
        <v>0.84</v>
      </c>
      <c r="P96" s="18">
        <v>17</v>
      </c>
    </row>
    <row r="97" spans="2:16" ht="14.4" customHeight="1">
      <c r="B97" s="18" t="s">
        <v>44</v>
      </c>
      <c r="C97" s="18" t="s">
        <v>45</v>
      </c>
      <c r="D97" s="18" t="s">
        <v>47</v>
      </c>
      <c r="E97" s="18" t="s">
        <v>48</v>
      </c>
      <c r="F97" s="37">
        <v>40725</v>
      </c>
      <c r="G97" s="18">
        <v>2011</v>
      </c>
      <c r="H97" s="18" t="s">
        <v>34</v>
      </c>
      <c r="I97" s="18" t="s">
        <v>49</v>
      </c>
      <c r="J97" s="38">
        <v>4150</v>
      </c>
      <c r="K97" s="18">
        <v>2011</v>
      </c>
      <c r="L97" s="38">
        <v>11694</v>
      </c>
      <c r="M97" s="38">
        <v>5291</v>
      </c>
      <c r="N97" s="39">
        <v>5689</v>
      </c>
      <c r="O97" s="40">
        <v>0.84</v>
      </c>
      <c r="P97" s="18">
        <v>12</v>
      </c>
    </row>
    <row r="98" spans="2:16" ht="14.4" customHeight="1">
      <c r="B98" s="18" t="s">
        <v>44</v>
      </c>
      <c r="C98" s="18" t="s">
        <v>45</v>
      </c>
      <c r="D98" s="18" t="s">
        <v>47</v>
      </c>
      <c r="E98" s="18" t="s">
        <v>48</v>
      </c>
      <c r="F98" s="37">
        <v>40087</v>
      </c>
      <c r="G98" s="18">
        <v>2009</v>
      </c>
      <c r="H98" s="18" t="s">
        <v>36</v>
      </c>
      <c r="I98" s="18" t="s">
        <v>49</v>
      </c>
      <c r="J98" s="38">
        <v>150</v>
      </c>
      <c r="K98" s="18">
        <v>2009</v>
      </c>
      <c r="L98" s="38">
        <v>493</v>
      </c>
      <c r="M98" s="38">
        <v>211</v>
      </c>
      <c r="N98" s="39">
        <v>528</v>
      </c>
      <c r="O98" s="40">
        <v>0.94</v>
      </c>
      <c r="P98" s="18">
        <v>23</v>
      </c>
    </row>
    <row r="99" spans="2:16" ht="14.4" customHeight="1">
      <c r="B99" s="18" t="s">
        <v>44</v>
      </c>
      <c r="C99" s="18" t="s">
        <v>45</v>
      </c>
      <c r="D99" s="18" t="s">
        <v>47</v>
      </c>
      <c r="E99" s="18" t="s">
        <v>48</v>
      </c>
      <c r="F99" s="37">
        <v>40817</v>
      </c>
      <c r="G99" s="18">
        <v>2011</v>
      </c>
      <c r="H99" s="18" t="s">
        <v>36</v>
      </c>
      <c r="I99" s="18" t="s">
        <v>49</v>
      </c>
      <c r="J99" s="38">
        <v>300</v>
      </c>
      <c r="K99" s="18">
        <v>2011</v>
      </c>
      <c r="L99" s="38">
        <v>1117</v>
      </c>
      <c r="M99" s="38">
        <v>425</v>
      </c>
      <c r="N99" s="39">
        <v>1330</v>
      </c>
      <c r="O99" s="40">
        <v>0.89</v>
      </c>
      <c r="P99" s="18">
        <v>24</v>
      </c>
    </row>
    <row r="100" spans="2:16" ht="14.4" customHeight="1">
      <c r="B100" s="18" t="s">
        <v>44</v>
      </c>
      <c r="C100" s="18" t="s">
        <v>45</v>
      </c>
      <c r="D100" s="18" t="s">
        <v>47</v>
      </c>
      <c r="E100" s="18" t="s">
        <v>48</v>
      </c>
      <c r="F100" s="37">
        <v>40179</v>
      </c>
      <c r="G100" s="18">
        <v>2010</v>
      </c>
      <c r="H100" s="18" t="s">
        <v>37</v>
      </c>
      <c r="I100" s="18" t="s">
        <v>49</v>
      </c>
      <c r="J100" s="38">
        <v>1800</v>
      </c>
      <c r="K100" s="18">
        <v>2010</v>
      </c>
      <c r="L100" s="38">
        <v>4871</v>
      </c>
      <c r="M100" s="38">
        <v>2445</v>
      </c>
      <c r="N100" s="39">
        <v>48</v>
      </c>
      <c r="O100" s="40">
        <v>0.85</v>
      </c>
      <c r="P100" s="18">
        <v>20</v>
      </c>
    </row>
    <row r="101" spans="2:16" ht="14.4" customHeight="1">
      <c r="B101" s="18" t="s">
        <v>44</v>
      </c>
      <c r="C101" s="18" t="s">
        <v>45</v>
      </c>
      <c r="D101" s="18" t="s">
        <v>47</v>
      </c>
      <c r="E101" s="18" t="s">
        <v>48</v>
      </c>
      <c r="F101" s="37">
        <v>40544</v>
      </c>
      <c r="G101" s="18">
        <v>2011</v>
      </c>
      <c r="H101" s="18" t="s">
        <v>37</v>
      </c>
      <c r="I101" s="18" t="s">
        <v>49</v>
      </c>
      <c r="J101" s="38">
        <v>3300</v>
      </c>
      <c r="K101" s="18">
        <v>2011</v>
      </c>
      <c r="L101" s="38">
        <v>9633</v>
      </c>
      <c r="M101" s="38">
        <v>4026</v>
      </c>
      <c r="N101" s="39">
        <v>127</v>
      </c>
      <c r="O101" s="40">
        <v>0.92</v>
      </c>
      <c r="P101" s="18">
        <v>14</v>
      </c>
    </row>
    <row r="102" spans="2:16" ht="14.4" customHeight="1">
      <c r="B102" s="18" t="s">
        <v>44</v>
      </c>
      <c r="C102" s="18" t="s">
        <v>45</v>
      </c>
      <c r="D102" s="18" t="s">
        <v>47</v>
      </c>
      <c r="E102" s="18" t="s">
        <v>48</v>
      </c>
      <c r="F102" s="37">
        <v>40269</v>
      </c>
      <c r="G102" s="18">
        <v>2010</v>
      </c>
      <c r="H102" s="18" t="s">
        <v>38</v>
      </c>
      <c r="I102" s="18" t="s">
        <v>49</v>
      </c>
      <c r="J102" s="38">
        <v>5400</v>
      </c>
      <c r="K102" s="18">
        <v>2010</v>
      </c>
      <c r="L102" s="38">
        <v>13839</v>
      </c>
      <c r="M102" s="38">
        <v>6680</v>
      </c>
      <c r="N102" s="39">
        <v>794</v>
      </c>
      <c r="O102" s="40">
        <v>0.88</v>
      </c>
      <c r="P102" s="18">
        <v>18</v>
      </c>
    </row>
    <row r="103" spans="2:16" ht="14.4" customHeight="1">
      <c r="B103" s="18" t="s">
        <v>44</v>
      </c>
      <c r="C103" s="18" t="s">
        <v>45</v>
      </c>
      <c r="D103" s="18" t="s">
        <v>47</v>
      </c>
      <c r="E103" s="18" t="s">
        <v>48</v>
      </c>
      <c r="F103" s="37">
        <v>40634</v>
      </c>
      <c r="G103" s="18">
        <v>2011</v>
      </c>
      <c r="H103" s="18" t="s">
        <v>38</v>
      </c>
      <c r="I103" s="18" t="s">
        <v>49</v>
      </c>
      <c r="J103" s="38">
        <v>11850</v>
      </c>
      <c r="K103" s="18">
        <v>2011</v>
      </c>
      <c r="L103" s="38">
        <v>33633</v>
      </c>
      <c r="M103" s="38">
        <v>13720</v>
      </c>
      <c r="N103" s="39">
        <v>1918</v>
      </c>
      <c r="O103" s="40">
        <v>0.95</v>
      </c>
      <c r="P103" s="18">
        <v>11</v>
      </c>
    </row>
    <row r="104" spans="2:16" ht="14.4" customHeight="1">
      <c r="B104" s="18" t="s">
        <v>44</v>
      </c>
      <c r="C104" s="18" t="s">
        <v>45</v>
      </c>
      <c r="D104" s="18" t="s">
        <v>50</v>
      </c>
      <c r="E104" s="18" t="s">
        <v>48</v>
      </c>
      <c r="F104" s="37">
        <v>39995</v>
      </c>
      <c r="G104" s="18">
        <v>2009</v>
      </c>
      <c r="H104" s="18" t="s">
        <v>34</v>
      </c>
      <c r="I104" s="18" t="s">
        <v>49</v>
      </c>
      <c r="J104" s="38">
        <v>2400</v>
      </c>
      <c r="K104" s="18">
        <v>2009</v>
      </c>
      <c r="L104" s="38">
        <v>5731</v>
      </c>
      <c r="M104" s="38">
        <v>2531</v>
      </c>
      <c r="N104" s="39">
        <v>567</v>
      </c>
      <c r="O104" s="40">
        <v>0.86</v>
      </c>
      <c r="P104" s="18">
        <v>12</v>
      </c>
    </row>
    <row r="105" spans="2:16" ht="14.4" customHeight="1">
      <c r="B105" s="18" t="s">
        <v>44</v>
      </c>
      <c r="C105" s="18" t="s">
        <v>45</v>
      </c>
      <c r="D105" s="18" t="s">
        <v>50</v>
      </c>
      <c r="E105" s="18" t="s">
        <v>48</v>
      </c>
      <c r="F105" s="37">
        <v>40725</v>
      </c>
      <c r="G105" s="18">
        <v>2011</v>
      </c>
      <c r="H105" s="18" t="s">
        <v>34</v>
      </c>
      <c r="I105" s="18" t="s">
        <v>49</v>
      </c>
      <c r="J105" s="38">
        <v>3700</v>
      </c>
      <c r="K105" s="18">
        <v>2011</v>
      </c>
      <c r="L105" s="38">
        <v>10048</v>
      </c>
      <c r="M105" s="38">
        <v>4338</v>
      </c>
      <c r="N105" s="39">
        <v>8060</v>
      </c>
      <c r="O105" s="40">
        <v>0.88</v>
      </c>
      <c r="P105" s="18">
        <v>22</v>
      </c>
    </row>
    <row r="106" spans="2:16" ht="14.4" customHeight="1">
      <c r="B106" s="18" t="s">
        <v>44</v>
      </c>
      <c r="C106" s="18" t="s">
        <v>45</v>
      </c>
      <c r="D106" s="18" t="s">
        <v>50</v>
      </c>
      <c r="E106" s="18" t="s">
        <v>48</v>
      </c>
      <c r="F106" s="37">
        <v>40087</v>
      </c>
      <c r="G106" s="18">
        <v>2009</v>
      </c>
      <c r="H106" s="18" t="s">
        <v>36</v>
      </c>
      <c r="I106" s="18" t="s">
        <v>49</v>
      </c>
      <c r="J106" s="38">
        <v>250</v>
      </c>
      <c r="K106" s="18">
        <v>2009</v>
      </c>
      <c r="L106" s="38">
        <v>986</v>
      </c>
      <c r="M106" s="38">
        <v>497</v>
      </c>
      <c r="N106" s="39">
        <v>823</v>
      </c>
      <c r="O106" s="40">
        <v>0.93</v>
      </c>
      <c r="P106" s="18">
        <v>16</v>
      </c>
    </row>
    <row r="107" spans="2:16" ht="14.4" customHeight="1">
      <c r="B107" s="18" t="s">
        <v>44</v>
      </c>
      <c r="C107" s="18" t="s">
        <v>45</v>
      </c>
      <c r="D107" s="18" t="s">
        <v>50</v>
      </c>
      <c r="E107" s="18" t="s">
        <v>48</v>
      </c>
      <c r="F107" s="37">
        <v>40817</v>
      </c>
      <c r="G107" s="18">
        <v>2011</v>
      </c>
      <c r="H107" s="18" t="s">
        <v>36</v>
      </c>
      <c r="I107" s="18" t="s">
        <v>49</v>
      </c>
      <c r="J107" s="38">
        <v>450</v>
      </c>
      <c r="K107" s="18">
        <v>2011</v>
      </c>
      <c r="L107" s="38">
        <v>1835</v>
      </c>
      <c r="M107" s="38">
        <v>743</v>
      </c>
      <c r="N107" s="39">
        <v>2425</v>
      </c>
      <c r="O107" s="40">
        <v>0.87</v>
      </c>
      <c r="P107" s="18">
        <v>22</v>
      </c>
    </row>
    <row r="108" spans="2:16" ht="14.4" customHeight="1">
      <c r="B108" s="18" t="s">
        <v>44</v>
      </c>
      <c r="C108" s="18" t="s">
        <v>45</v>
      </c>
      <c r="D108" s="18" t="s">
        <v>50</v>
      </c>
      <c r="E108" s="18" t="s">
        <v>48</v>
      </c>
      <c r="F108" s="37">
        <v>40179</v>
      </c>
      <c r="G108" s="18">
        <v>2010</v>
      </c>
      <c r="H108" s="18" t="s">
        <v>37</v>
      </c>
      <c r="I108" s="18" t="s">
        <v>49</v>
      </c>
      <c r="J108" s="38">
        <v>1550</v>
      </c>
      <c r="K108" s="18">
        <v>2010</v>
      </c>
      <c r="L108" s="38">
        <v>4084</v>
      </c>
      <c r="M108" s="38">
        <v>1940</v>
      </c>
      <c r="N108" s="39">
        <v>186</v>
      </c>
      <c r="O108" s="40">
        <v>0.93</v>
      </c>
      <c r="P108" s="18">
        <v>18</v>
      </c>
    </row>
    <row r="109" spans="2:16" ht="14.4" customHeight="1">
      <c r="B109" s="18" t="s">
        <v>44</v>
      </c>
      <c r="C109" s="18" t="s">
        <v>45</v>
      </c>
      <c r="D109" s="18" t="s">
        <v>50</v>
      </c>
      <c r="E109" s="18" t="s">
        <v>48</v>
      </c>
      <c r="F109" s="37">
        <v>40544</v>
      </c>
      <c r="G109" s="18">
        <v>2011</v>
      </c>
      <c r="H109" s="18" t="s">
        <v>37</v>
      </c>
      <c r="I109" s="18" t="s">
        <v>49</v>
      </c>
      <c r="J109" s="38">
        <v>3850</v>
      </c>
      <c r="K109" s="18">
        <v>2011</v>
      </c>
      <c r="L109" s="38">
        <v>11322</v>
      </c>
      <c r="M109" s="38">
        <v>4777</v>
      </c>
      <c r="N109" s="39">
        <v>746</v>
      </c>
      <c r="O109" s="40">
        <v>0.88</v>
      </c>
      <c r="P109" s="18">
        <v>23</v>
      </c>
    </row>
    <row r="110" spans="2:16" ht="14.4" customHeight="1">
      <c r="B110" s="18" t="s">
        <v>44</v>
      </c>
      <c r="C110" s="18" t="s">
        <v>45</v>
      </c>
      <c r="D110" s="18" t="s">
        <v>50</v>
      </c>
      <c r="E110" s="18" t="s">
        <v>48</v>
      </c>
      <c r="F110" s="37">
        <v>40269</v>
      </c>
      <c r="G110" s="18">
        <v>2010</v>
      </c>
      <c r="H110" s="18" t="s">
        <v>38</v>
      </c>
      <c r="I110" s="18" t="s">
        <v>49</v>
      </c>
      <c r="J110" s="38">
        <v>5850</v>
      </c>
      <c r="K110" s="18">
        <v>2010</v>
      </c>
      <c r="L110" s="38">
        <v>15590</v>
      </c>
      <c r="M110" s="38">
        <v>7805</v>
      </c>
      <c r="N110" s="39">
        <v>998</v>
      </c>
      <c r="O110" s="40">
        <v>0.92</v>
      </c>
      <c r="P110" s="18">
        <v>14</v>
      </c>
    </row>
    <row r="111" spans="2:16" ht="14.4" customHeight="1">
      <c r="B111" s="18" t="s">
        <v>44</v>
      </c>
      <c r="C111" s="18" t="s">
        <v>45</v>
      </c>
      <c r="D111" s="18" t="s">
        <v>50</v>
      </c>
      <c r="E111" s="18" t="s">
        <v>48</v>
      </c>
      <c r="F111" s="37">
        <v>40634</v>
      </c>
      <c r="G111" s="18">
        <v>2011</v>
      </c>
      <c r="H111" s="18" t="s">
        <v>38</v>
      </c>
      <c r="I111" s="18" t="s">
        <v>49</v>
      </c>
      <c r="J111" s="38">
        <v>14750</v>
      </c>
      <c r="K111" s="18">
        <v>2011</v>
      </c>
      <c r="L111" s="38">
        <v>41689</v>
      </c>
      <c r="M111" s="38">
        <v>16884</v>
      </c>
      <c r="N111" s="39">
        <v>2366</v>
      </c>
      <c r="O111" s="40">
        <v>0.87</v>
      </c>
      <c r="P111" s="18">
        <v>12</v>
      </c>
    </row>
    <row r="112" spans="2:16" ht="14.4" customHeight="1">
      <c r="B112" s="18" t="s">
        <v>46</v>
      </c>
      <c r="C112" s="18" t="s">
        <v>31</v>
      </c>
      <c r="D112" s="18" t="s">
        <v>47</v>
      </c>
      <c r="E112" s="18" t="s">
        <v>48</v>
      </c>
      <c r="F112" s="37">
        <v>40725</v>
      </c>
      <c r="G112" s="18">
        <v>2011</v>
      </c>
      <c r="H112" s="18" t="s">
        <v>34</v>
      </c>
      <c r="I112" s="18" t="s">
        <v>49</v>
      </c>
      <c r="J112" s="38">
        <v>150</v>
      </c>
      <c r="K112" s="18">
        <v>2011</v>
      </c>
      <c r="L112" s="38">
        <v>525</v>
      </c>
      <c r="M112" s="38">
        <v>112</v>
      </c>
      <c r="N112" s="39">
        <v>49</v>
      </c>
      <c r="O112" s="40">
        <v>0.87</v>
      </c>
      <c r="P112" s="18">
        <v>20</v>
      </c>
    </row>
    <row r="113" spans="2:16" ht="14.4" customHeight="1">
      <c r="B113" s="18" t="s">
        <v>46</v>
      </c>
      <c r="C113" s="18" t="s">
        <v>31</v>
      </c>
      <c r="D113" s="18" t="s">
        <v>47</v>
      </c>
      <c r="E113" s="18" t="s">
        <v>48</v>
      </c>
      <c r="F113" s="37">
        <v>40179</v>
      </c>
      <c r="G113" s="18">
        <v>2010</v>
      </c>
      <c r="H113" s="18" t="s">
        <v>37</v>
      </c>
      <c r="I113" s="18" t="s">
        <v>49</v>
      </c>
      <c r="J113" s="38">
        <v>100</v>
      </c>
      <c r="K113" s="18">
        <v>2010</v>
      </c>
      <c r="L113" s="38">
        <v>267</v>
      </c>
      <c r="M113" s="38">
        <v>140</v>
      </c>
      <c r="N113" s="39">
        <v>78</v>
      </c>
      <c r="O113" s="40">
        <v>0.88</v>
      </c>
      <c r="P113" s="18">
        <v>15</v>
      </c>
    </row>
    <row r="114" spans="2:16" ht="14.4" customHeight="1">
      <c r="B114" s="18" t="s">
        <v>46</v>
      </c>
      <c r="C114" s="18" t="s">
        <v>31</v>
      </c>
      <c r="D114" s="18" t="s">
        <v>47</v>
      </c>
      <c r="E114" s="18" t="s">
        <v>48</v>
      </c>
      <c r="F114" s="37">
        <v>40544</v>
      </c>
      <c r="G114" s="18">
        <v>2011</v>
      </c>
      <c r="H114" s="18" t="s">
        <v>37</v>
      </c>
      <c r="I114" s="18" t="s">
        <v>49</v>
      </c>
      <c r="J114" s="38">
        <v>150</v>
      </c>
      <c r="K114" s="18">
        <v>2011</v>
      </c>
      <c r="L114" s="38">
        <v>775</v>
      </c>
      <c r="M114" s="38">
        <v>342</v>
      </c>
      <c r="N114" s="39">
        <v>50</v>
      </c>
      <c r="O114" s="40">
        <v>0.89</v>
      </c>
      <c r="P114" s="18">
        <v>16</v>
      </c>
    </row>
    <row r="115" spans="2:16" ht="14.4" customHeight="1">
      <c r="B115" s="18" t="s">
        <v>46</v>
      </c>
      <c r="C115" s="18" t="s">
        <v>31</v>
      </c>
      <c r="D115" s="18" t="s">
        <v>47</v>
      </c>
      <c r="E115" s="18" t="s">
        <v>48</v>
      </c>
      <c r="F115" s="37">
        <v>40269</v>
      </c>
      <c r="G115" s="18">
        <v>2010</v>
      </c>
      <c r="H115" s="18" t="s">
        <v>38</v>
      </c>
      <c r="I115" s="18" t="s">
        <v>49</v>
      </c>
      <c r="J115" s="38">
        <v>100</v>
      </c>
      <c r="K115" s="18">
        <v>2010</v>
      </c>
      <c r="L115" s="38">
        <v>296</v>
      </c>
      <c r="M115" s="38">
        <v>142</v>
      </c>
      <c r="N115" s="39">
        <v>32</v>
      </c>
      <c r="O115" s="40">
        <v>0.83</v>
      </c>
      <c r="P115" s="18">
        <v>15</v>
      </c>
    </row>
    <row r="116" spans="2:16" ht="14.4" customHeight="1">
      <c r="B116" s="18" t="s">
        <v>46</v>
      </c>
      <c r="C116" s="18" t="s">
        <v>31</v>
      </c>
      <c r="D116" s="18" t="s">
        <v>47</v>
      </c>
      <c r="E116" s="18" t="s">
        <v>48</v>
      </c>
      <c r="F116" s="37">
        <v>40634</v>
      </c>
      <c r="G116" s="18">
        <v>2011</v>
      </c>
      <c r="H116" s="18" t="s">
        <v>38</v>
      </c>
      <c r="I116" s="18" t="s">
        <v>49</v>
      </c>
      <c r="J116" s="38">
        <v>250</v>
      </c>
      <c r="K116" s="18">
        <v>2011</v>
      </c>
      <c r="L116" s="38">
        <v>1226</v>
      </c>
      <c r="M116" s="38">
        <v>462</v>
      </c>
      <c r="N116" s="39">
        <v>80</v>
      </c>
      <c r="O116" s="40">
        <v>0.94</v>
      </c>
      <c r="P116" s="18">
        <v>22</v>
      </c>
    </row>
    <row r="117" spans="2:16">
      <c r="B117" s="18" t="s">
        <v>46</v>
      </c>
      <c r="C117" s="18" t="s">
        <v>31</v>
      </c>
      <c r="D117" s="18" t="s">
        <v>50</v>
      </c>
      <c r="E117" s="18" t="s">
        <v>48</v>
      </c>
      <c r="F117" s="37">
        <v>40179</v>
      </c>
      <c r="G117" s="18">
        <v>2010</v>
      </c>
      <c r="H117" s="18" t="s">
        <v>37</v>
      </c>
      <c r="I117" s="18" t="s">
        <v>49</v>
      </c>
      <c r="J117" s="38">
        <v>100</v>
      </c>
      <c r="K117" s="18">
        <v>2010</v>
      </c>
      <c r="L117" s="38">
        <v>296</v>
      </c>
      <c r="M117" s="38">
        <v>156</v>
      </c>
      <c r="N117" s="39">
        <v>64</v>
      </c>
      <c r="O117" s="40">
        <v>0.88</v>
      </c>
      <c r="P117" s="18">
        <v>16</v>
      </c>
    </row>
    <row r="118" spans="2:16">
      <c r="B118" s="18" t="s">
        <v>46</v>
      </c>
      <c r="C118" s="18" t="s">
        <v>31</v>
      </c>
      <c r="D118" s="18" t="s">
        <v>50</v>
      </c>
      <c r="E118" s="18" t="s">
        <v>48</v>
      </c>
      <c r="F118" s="37">
        <v>40544</v>
      </c>
      <c r="G118" s="18">
        <v>2011</v>
      </c>
      <c r="H118" s="18" t="s">
        <v>37</v>
      </c>
      <c r="I118" s="18" t="s">
        <v>49</v>
      </c>
      <c r="J118" s="38">
        <v>150</v>
      </c>
      <c r="K118" s="18">
        <v>2011</v>
      </c>
      <c r="L118" s="38">
        <v>807</v>
      </c>
      <c r="M118" s="38">
        <v>367</v>
      </c>
      <c r="N118" s="39">
        <v>55</v>
      </c>
      <c r="O118" s="40">
        <v>0.93</v>
      </c>
      <c r="P118" s="18">
        <v>15</v>
      </c>
    </row>
    <row r="119" spans="2:16">
      <c r="B119" s="18" t="s">
        <v>46</v>
      </c>
      <c r="C119" s="18" t="s">
        <v>31</v>
      </c>
      <c r="D119" s="18" t="s">
        <v>50</v>
      </c>
      <c r="E119" s="18" t="s">
        <v>48</v>
      </c>
      <c r="F119" s="37">
        <v>40269</v>
      </c>
      <c r="G119" s="18">
        <v>2010</v>
      </c>
      <c r="H119" s="18" t="s">
        <v>38</v>
      </c>
      <c r="I119" s="18" t="s">
        <v>49</v>
      </c>
      <c r="J119" s="38">
        <v>150</v>
      </c>
      <c r="K119" s="18">
        <v>2010</v>
      </c>
      <c r="L119" s="38">
        <v>740</v>
      </c>
      <c r="M119" s="38">
        <v>339</v>
      </c>
      <c r="N119" s="39">
        <v>21</v>
      </c>
      <c r="O119" s="40">
        <v>0.93</v>
      </c>
      <c r="P119" s="18">
        <v>11</v>
      </c>
    </row>
    <row r="120" spans="2:16">
      <c r="B120" s="18" t="s">
        <v>46</v>
      </c>
      <c r="C120" s="18" t="s">
        <v>31</v>
      </c>
      <c r="D120" s="18" t="s">
        <v>50</v>
      </c>
      <c r="E120" s="18" t="s">
        <v>48</v>
      </c>
      <c r="F120" s="37">
        <v>40634</v>
      </c>
      <c r="G120" s="18">
        <v>2011</v>
      </c>
      <c r="H120" s="18" t="s">
        <v>38</v>
      </c>
      <c r="I120" s="18" t="s">
        <v>49</v>
      </c>
      <c r="J120" s="38">
        <v>200</v>
      </c>
      <c r="K120" s="18">
        <v>2011</v>
      </c>
      <c r="L120" s="38">
        <v>969</v>
      </c>
      <c r="M120" s="38">
        <v>364</v>
      </c>
      <c r="N120" s="39">
        <v>159</v>
      </c>
      <c r="O120" s="40">
        <v>0.86</v>
      </c>
      <c r="P120" s="18">
        <v>12</v>
      </c>
    </row>
    <row r="121" spans="2:16">
      <c r="B121" s="18" t="s">
        <v>30</v>
      </c>
      <c r="C121" s="18" t="s">
        <v>31</v>
      </c>
      <c r="D121" s="18" t="s">
        <v>32</v>
      </c>
      <c r="E121" s="18" t="s">
        <v>33</v>
      </c>
      <c r="F121" s="37">
        <v>39814</v>
      </c>
      <c r="G121" s="18">
        <v>2009</v>
      </c>
      <c r="H121" s="18" t="s">
        <v>37</v>
      </c>
      <c r="I121" s="18" t="s">
        <v>35</v>
      </c>
      <c r="J121" s="38">
        <v>5700</v>
      </c>
      <c r="K121" s="18">
        <v>2009</v>
      </c>
      <c r="L121" s="38">
        <v>12411</v>
      </c>
      <c r="M121" s="38">
        <v>4871</v>
      </c>
      <c r="N121" s="39">
        <v>59</v>
      </c>
      <c r="O121" s="40">
        <v>0.88</v>
      </c>
      <c r="P121" s="18">
        <v>12</v>
      </c>
    </row>
    <row r="122" spans="2:16">
      <c r="B122" s="18" t="s">
        <v>30</v>
      </c>
      <c r="C122" s="18" t="s">
        <v>31</v>
      </c>
      <c r="D122" s="18" t="s">
        <v>32</v>
      </c>
      <c r="E122" s="18" t="s">
        <v>33</v>
      </c>
      <c r="F122" s="37">
        <v>39904</v>
      </c>
      <c r="G122" s="18">
        <v>2009</v>
      </c>
      <c r="H122" s="18" t="s">
        <v>38</v>
      </c>
      <c r="I122" s="18" t="s">
        <v>35</v>
      </c>
      <c r="J122" s="38">
        <v>100</v>
      </c>
      <c r="K122" s="18">
        <v>2009</v>
      </c>
      <c r="L122" s="38">
        <v>87</v>
      </c>
      <c r="M122" s="38">
        <v>15</v>
      </c>
      <c r="N122" s="39">
        <v>113</v>
      </c>
      <c r="O122" s="40">
        <v>0.89</v>
      </c>
      <c r="P122" s="18">
        <v>11</v>
      </c>
    </row>
    <row r="123" spans="2:16">
      <c r="B123" s="18" t="s">
        <v>30</v>
      </c>
      <c r="C123" s="18" t="s">
        <v>31</v>
      </c>
      <c r="D123" s="18" t="s">
        <v>39</v>
      </c>
      <c r="E123" s="18" t="s">
        <v>40</v>
      </c>
      <c r="F123" s="37">
        <v>39814</v>
      </c>
      <c r="G123" s="18">
        <v>2009</v>
      </c>
      <c r="H123" s="18" t="s">
        <v>37</v>
      </c>
      <c r="I123" s="18" t="s">
        <v>41</v>
      </c>
      <c r="J123" s="38">
        <v>3150</v>
      </c>
      <c r="K123" s="18">
        <v>2009</v>
      </c>
      <c r="L123" s="38">
        <v>6417</v>
      </c>
      <c r="M123" s="38">
        <v>2377</v>
      </c>
      <c r="N123" s="39">
        <v>36</v>
      </c>
      <c r="O123" s="40">
        <v>0.82</v>
      </c>
      <c r="P123" s="18">
        <v>18</v>
      </c>
    </row>
    <row r="124" spans="2:16">
      <c r="B124" s="18" t="s">
        <v>30</v>
      </c>
      <c r="C124" s="18" t="s">
        <v>31</v>
      </c>
      <c r="D124" s="18" t="s">
        <v>42</v>
      </c>
      <c r="E124" s="18" t="s">
        <v>40</v>
      </c>
      <c r="F124" s="37">
        <v>39814</v>
      </c>
      <c r="G124" s="18">
        <v>2009</v>
      </c>
      <c r="H124" s="18" t="s">
        <v>37</v>
      </c>
      <c r="I124" s="18" t="s">
        <v>41</v>
      </c>
      <c r="J124" s="38">
        <v>7000</v>
      </c>
      <c r="K124" s="18">
        <v>2009</v>
      </c>
      <c r="L124" s="38">
        <v>14673</v>
      </c>
      <c r="M124" s="38">
        <v>5335</v>
      </c>
      <c r="N124" s="39">
        <v>170</v>
      </c>
      <c r="O124" s="40">
        <v>0.91</v>
      </c>
      <c r="P124" s="18">
        <v>20</v>
      </c>
    </row>
    <row r="125" spans="2:16">
      <c r="B125" s="18" t="s">
        <v>30</v>
      </c>
      <c r="C125" s="18" t="s">
        <v>31</v>
      </c>
      <c r="D125" s="18" t="s">
        <v>43</v>
      </c>
      <c r="E125" s="18" t="s">
        <v>33</v>
      </c>
      <c r="F125" s="37">
        <v>39814</v>
      </c>
      <c r="G125" s="18">
        <v>2009</v>
      </c>
      <c r="H125" s="18" t="s">
        <v>37</v>
      </c>
      <c r="I125" s="18" t="s">
        <v>35</v>
      </c>
      <c r="J125" s="38">
        <v>5500</v>
      </c>
      <c r="K125" s="18">
        <v>2009</v>
      </c>
      <c r="L125" s="38">
        <v>10311</v>
      </c>
      <c r="M125" s="38">
        <v>3228</v>
      </c>
      <c r="N125" s="39">
        <v>246</v>
      </c>
      <c r="O125" s="40">
        <v>0.81</v>
      </c>
      <c r="P125" s="18">
        <v>16</v>
      </c>
    </row>
    <row r="126" spans="2:16">
      <c r="B126" s="18" t="s">
        <v>44</v>
      </c>
      <c r="C126" s="18" t="s">
        <v>45</v>
      </c>
      <c r="D126" s="18" t="s">
        <v>32</v>
      </c>
      <c r="E126" s="18" t="s">
        <v>33</v>
      </c>
      <c r="F126" s="37">
        <v>39814</v>
      </c>
      <c r="G126" s="18">
        <v>2009</v>
      </c>
      <c r="H126" s="18" t="s">
        <v>37</v>
      </c>
      <c r="I126" s="18" t="s">
        <v>35</v>
      </c>
      <c r="J126" s="38">
        <v>550</v>
      </c>
      <c r="K126" s="18">
        <v>2009</v>
      </c>
      <c r="L126" s="38">
        <v>1475</v>
      </c>
      <c r="M126" s="38">
        <v>755</v>
      </c>
      <c r="N126" s="39">
        <v>42</v>
      </c>
      <c r="O126" s="40">
        <v>0.88</v>
      </c>
      <c r="P126" s="18">
        <v>25</v>
      </c>
    </row>
    <row r="127" spans="2:16">
      <c r="B127" s="18" t="s">
        <v>44</v>
      </c>
      <c r="C127" s="18" t="s">
        <v>45</v>
      </c>
      <c r="D127" s="18" t="s">
        <v>32</v>
      </c>
      <c r="E127" s="18" t="s">
        <v>33</v>
      </c>
      <c r="F127" s="37">
        <v>39904</v>
      </c>
      <c r="G127" s="18">
        <v>2009</v>
      </c>
      <c r="H127" s="18" t="s">
        <v>38</v>
      </c>
      <c r="I127" s="18" t="s">
        <v>35</v>
      </c>
      <c r="J127" s="38">
        <v>9400</v>
      </c>
      <c r="K127" s="18">
        <v>2009</v>
      </c>
      <c r="L127" s="38">
        <v>24194</v>
      </c>
      <c r="M127" s="38">
        <v>11668</v>
      </c>
      <c r="N127" s="39">
        <v>156</v>
      </c>
      <c r="O127" s="40">
        <v>0.94</v>
      </c>
      <c r="P127" s="18">
        <v>23</v>
      </c>
    </row>
    <row r="128" spans="2:16">
      <c r="B128" s="18" t="s">
        <v>44</v>
      </c>
      <c r="C128" s="18" t="s">
        <v>45</v>
      </c>
      <c r="D128" s="18" t="s">
        <v>39</v>
      </c>
      <c r="E128" s="18" t="s">
        <v>40</v>
      </c>
      <c r="F128" s="37">
        <v>39814</v>
      </c>
      <c r="G128" s="18">
        <v>2009</v>
      </c>
      <c r="H128" s="18" t="s">
        <v>37</v>
      </c>
      <c r="I128" s="18" t="s">
        <v>41</v>
      </c>
      <c r="J128" s="38">
        <v>850</v>
      </c>
      <c r="K128" s="18">
        <v>2009</v>
      </c>
      <c r="L128" s="38">
        <v>2250</v>
      </c>
      <c r="M128" s="38">
        <v>1112</v>
      </c>
      <c r="N128" s="39">
        <v>1832</v>
      </c>
      <c r="O128" s="40">
        <v>0.87</v>
      </c>
      <c r="P128" s="18">
        <v>17</v>
      </c>
    </row>
    <row r="129" spans="2:16">
      <c r="B129" s="18" t="s">
        <v>44</v>
      </c>
      <c r="C129" s="18" t="s">
        <v>45</v>
      </c>
      <c r="D129" s="18" t="s">
        <v>39</v>
      </c>
      <c r="E129" s="18" t="s">
        <v>40</v>
      </c>
      <c r="F129" s="37">
        <v>39904</v>
      </c>
      <c r="G129" s="18">
        <v>2009</v>
      </c>
      <c r="H129" s="18" t="s">
        <v>38</v>
      </c>
      <c r="I129" s="18" t="s">
        <v>41</v>
      </c>
      <c r="J129" s="38">
        <v>5500</v>
      </c>
      <c r="K129" s="18">
        <v>2009</v>
      </c>
      <c r="L129" s="38">
        <v>13782</v>
      </c>
      <c r="M129" s="38">
        <v>6491</v>
      </c>
      <c r="N129" s="39">
        <v>107</v>
      </c>
      <c r="O129" s="40">
        <v>0.94</v>
      </c>
      <c r="P129" s="18">
        <v>23</v>
      </c>
    </row>
    <row r="130" spans="2:16">
      <c r="B130" s="18" t="s">
        <v>44</v>
      </c>
      <c r="C130" s="18" t="s">
        <v>45</v>
      </c>
      <c r="D130" s="18" t="s">
        <v>42</v>
      </c>
      <c r="E130" s="18" t="s">
        <v>40</v>
      </c>
      <c r="F130" s="37">
        <v>39814</v>
      </c>
      <c r="G130" s="18">
        <v>2009</v>
      </c>
      <c r="H130" s="18" t="s">
        <v>37</v>
      </c>
      <c r="I130" s="18" t="s">
        <v>41</v>
      </c>
      <c r="J130" s="38">
        <v>3600</v>
      </c>
      <c r="K130" s="18">
        <v>2009</v>
      </c>
      <c r="L130" s="38">
        <v>9742</v>
      </c>
      <c r="M130" s="38">
        <v>4889</v>
      </c>
      <c r="N130" s="39">
        <v>22</v>
      </c>
      <c r="O130" s="40">
        <v>0.95</v>
      </c>
      <c r="P130" s="18">
        <v>19</v>
      </c>
    </row>
    <row r="131" spans="2:16">
      <c r="B131" s="18" t="s">
        <v>44</v>
      </c>
      <c r="C131" s="18" t="s">
        <v>45</v>
      </c>
      <c r="D131" s="18" t="s">
        <v>42</v>
      </c>
      <c r="E131" s="18" t="s">
        <v>40</v>
      </c>
      <c r="F131" s="37">
        <v>39904</v>
      </c>
      <c r="G131" s="18">
        <v>2009</v>
      </c>
      <c r="H131" s="18" t="s">
        <v>38</v>
      </c>
      <c r="I131" s="18" t="s">
        <v>41</v>
      </c>
      <c r="J131" s="38">
        <v>10750</v>
      </c>
      <c r="K131" s="18">
        <v>2009</v>
      </c>
      <c r="L131" s="38">
        <v>27677</v>
      </c>
      <c r="M131" s="38">
        <v>13359</v>
      </c>
      <c r="N131" s="39">
        <v>444</v>
      </c>
      <c r="O131" s="40">
        <v>0.84</v>
      </c>
      <c r="P131" s="18">
        <v>12</v>
      </c>
    </row>
    <row r="132" spans="2:16">
      <c r="B132" s="18" t="s">
        <v>44</v>
      </c>
      <c r="C132" s="18" t="s">
        <v>45</v>
      </c>
      <c r="D132" s="18" t="s">
        <v>43</v>
      </c>
      <c r="E132" s="18" t="s">
        <v>33</v>
      </c>
      <c r="F132" s="37">
        <v>39814</v>
      </c>
      <c r="G132" s="18">
        <v>2009</v>
      </c>
      <c r="H132" s="18" t="s">
        <v>37</v>
      </c>
      <c r="I132" s="18" t="s">
        <v>35</v>
      </c>
      <c r="J132" s="38">
        <v>3100</v>
      </c>
      <c r="K132" s="18">
        <v>2009</v>
      </c>
      <c r="L132" s="38">
        <v>8168</v>
      </c>
      <c r="M132" s="38">
        <v>3880</v>
      </c>
      <c r="N132" s="39">
        <v>127</v>
      </c>
      <c r="O132" s="40">
        <v>0.95</v>
      </c>
      <c r="P132" s="18">
        <v>18</v>
      </c>
    </row>
    <row r="133" spans="2:16">
      <c r="B133" s="18" t="s">
        <v>44</v>
      </c>
      <c r="C133" s="18" t="s">
        <v>45</v>
      </c>
      <c r="D133" s="18" t="s">
        <v>43</v>
      </c>
      <c r="E133" s="18" t="s">
        <v>33</v>
      </c>
      <c r="F133" s="37">
        <v>39904</v>
      </c>
      <c r="G133" s="18">
        <v>2009</v>
      </c>
      <c r="H133" s="18" t="s">
        <v>38</v>
      </c>
      <c r="I133" s="18" t="s">
        <v>35</v>
      </c>
      <c r="J133" s="38">
        <v>11650</v>
      </c>
      <c r="K133" s="18">
        <v>2009</v>
      </c>
      <c r="L133" s="38">
        <v>31180</v>
      </c>
      <c r="M133" s="38">
        <v>15610</v>
      </c>
      <c r="N133" s="39">
        <v>4913</v>
      </c>
      <c r="O133" s="40">
        <v>0.87</v>
      </c>
      <c r="P133" s="18">
        <v>19</v>
      </c>
    </row>
    <row r="134" spans="2:16">
      <c r="B134" s="18" t="s">
        <v>46</v>
      </c>
      <c r="C134" s="18" t="s">
        <v>31</v>
      </c>
      <c r="D134" s="18" t="s">
        <v>32</v>
      </c>
      <c r="E134" s="18" t="s">
        <v>33</v>
      </c>
      <c r="F134" s="37">
        <v>39904</v>
      </c>
      <c r="G134" s="18">
        <v>2009</v>
      </c>
      <c r="H134" s="18" t="s">
        <v>38</v>
      </c>
      <c r="I134" s="18" t="s">
        <v>35</v>
      </c>
      <c r="J134" s="38">
        <v>200</v>
      </c>
      <c r="K134" s="18">
        <v>2009</v>
      </c>
      <c r="L134" s="38">
        <v>828</v>
      </c>
      <c r="M134" s="38">
        <v>423</v>
      </c>
      <c r="N134" s="39">
        <v>120</v>
      </c>
      <c r="O134" s="40">
        <v>0.95</v>
      </c>
      <c r="P134" s="18">
        <v>21</v>
      </c>
    </row>
    <row r="135" spans="2:16">
      <c r="B135" s="18" t="s">
        <v>46</v>
      </c>
      <c r="C135" s="18" t="s">
        <v>31</v>
      </c>
      <c r="D135" s="18" t="s">
        <v>39</v>
      </c>
      <c r="E135" s="18" t="s">
        <v>40</v>
      </c>
      <c r="F135" s="37">
        <v>39814</v>
      </c>
      <c r="G135" s="18">
        <v>2009</v>
      </c>
      <c r="H135" s="18" t="s">
        <v>37</v>
      </c>
      <c r="I135" s="18" t="s">
        <v>41</v>
      </c>
      <c r="J135" s="38">
        <v>100</v>
      </c>
      <c r="K135" s="18">
        <v>2009</v>
      </c>
      <c r="L135" s="38">
        <v>296</v>
      </c>
      <c r="M135" s="38">
        <v>169</v>
      </c>
      <c r="N135" s="39">
        <v>190</v>
      </c>
      <c r="O135" s="40">
        <v>0.85</v>
      </c>
      <c r="P135" s="18">
        <v>12</v>
      </c>
    </row>
    <row r="136" spans="2:16">
      <c r="B136" s="18" t="s">
        <v>46</v>
      </c>
      <c r="C136" s="18" t="s">
        <v>31</v>
      </c>
      <c r="D136" s="18" t="s">
        <v>39</v>
      </c>
      <c r="E136" s="18" t="s">
        <v>40</v>
      </c>
      <c r="F136" s="37">
        <v>39904</v>
      </c>
      <c r="G136" s="18">
        <v>2009</v>
      </c>
      <c r="H136" s="18" t="s">
        <v>38</v>
      </c>
      <c r="I136" s="18" t="s">
        <v>41</v>
      </c>
      <c r="J136" s="38">
        <v>250</v>
      </c>
      <c r="K136" s="18">
        <v>2009</v>
      </c>
      <c r="L136" s="38">
        <v>710</v>
      </c>
      <c r="M136" s="38">
        <v>144</v>
      </c>
      <c r="N136" s="39">
        <v>183</v>
      </c>
      <c r="O136" s="40">
        <v>0.84</v>
      </c>
      <c r="P136" s="18">
        <v>24</v>
      </c>
    </row>
    <row r="137" spans="2:16">
      <c r="B137" s="18" t="s">
        <v>46</v>
      </c>
      <c r="C137" s="18" t="s">
        <v>31</v>
      </c>
      <c r="D137" s="18" t="s">
        <v>42</v>
      </c>
      <c r="E137" s="18" t="s">
        <v>40</v>
      </c>
      <c r="F137" s="37">
        <v>39814</v>
      </c>
      <c r="G137" s="18">
        <v>2009</v>
      </c>
      <c r="H137" s="18" t="s">
        <v>37</v>
      </c>
      <c r="I137" s="18" t="s">
        <v>41</v>
      </c>
      <c r="J137" s="38">
        <v>150</v>
      </c>
      <c r="K137" s="18">
        <v>2009</v>
      </c>
      <c r="L137" s="38">
        <v>533</v>
      </c>
      <c r="M137" s="38">
        <v>280</v>
      </c>
      <c r="N137" s="39">
        <v>430</v>
      </c>
      <c r="O137" s="40">
        <v>0.88</v>
      </c>
      <c r="P137" s="18">
        <v>12</v>
      </c>
    </row>
    <row r="138" spans="2:16">
      <c r="B138" s="18" t="s">
        <v>46</v>
      </c>
      <c r="C138" s="18" t="s">
        <v>31</v>
      </c>
      <c r="D138" s="18" t="s">
        <v>42</v>
      </c>
      <c r="E138" s="18" t="s">
        <v>40</v>
      </c>
      <c r="F138" s="37">
        <v>39904</v>
      </c>
      <c r="G138" s="18">
        <v>2009</v>
      </c>
      <c r="H138" s="18" t="s">
        <v>38</v>
      </c>
      <c r="I138" s="18" t="s">
        <v>41</v>
      </c>
      <c r="J138" s="38">
        <v>150</v>
      </c>
      <c r="K138" s="18">
        <v>2009</v>
      </c>
      <c r="L138" s="38">
        <v>592</v>
      </c>
      <c r="M138" s="38">
        <v>283</v>
      </c>
      <c r="N138" s="39">
        <v>12</v>
      </c>
      <c r="O138" s="40">
        <v>0.85</v>
      </c>
      <c r="P138" s="18">
        <v>25</v>
      </c>
    </row>
    <row r="139" spans="2:16">
      <c r="B139" s="18" t="s">
        <v>46</v>
      </c>
      <c r="C139" s="18" t="s">
        <v>31</v>
      </c>
      <c r="D139" s="18" t="s">
        <v>43</v>
      </c>
      <c r="E139" s="18" t="s">
        <v>33</v>
      </c>
      <c r="F139" s="37">
        <v>39814</v>
      </c>
      <c r="G139" s="18">
        <v>2009</v>
      </c>
      <c r="H139" s="18" t="s">
        <v>37</v>
      </c>
      <c r="I139" s="18" t="s">
        <v>35</v>
      </c>
      <c r="J139" s="38">
        <v>150</v>
      </c>
      <c r="K139" s="18">
        <v>2009</v>
      </c>
      <c r="L139" s="38">
        <v>592</v>
      </c>
      <c r="M139" s="38">
        <v>312</v>
      </c>
      <c r="N139" s="39">
        <v>21</v>
      </c>
      <c r="O139" s="40">
        <v>0.89</v>
      </c>
      <c r="P139" s="18">
        <v>17</v>
      </c>
    </row>
    <row r="140" spans="2:16">
      <c r="B140" s="18" t="s">
        <v>46</v>
      </c>
      <c r="C140" s="18" t="s">
        <v>31</v>
      </c>
      <c r="D140" s="18" t="s">
        <v>43</v>
      </c>
      <c r="E140" s="18" t="s">
        <v>33</v>
      </c>
      <c r="F140" s="37">
        <v>39904</v>
      </c>
      <c r="G140" s="18">
        <v>2009</v>
      </c>
      <c r="H140" s="18" t="s">
        <v>38</v>
      </c>
      <c r="I140" s="18" t="s">
        <v>35</v>
      </c>
      <c r="J140" s="38">
        <v>300</v>
      </c>
      <c r="K140" s="18">
        <v>2009</v>
      </c>
      <c r="L140" s="38">
        <v>1479</v>
      </c>
      <c r="M140" s="38">
        <v>677</v>
      </c>
      <c r="N140" s="39">
        <v>66</v>
      </c>
      <c r="O140" s="40">
        <v>0.91</v>
      </c>
      <c r="P140" s="18">
        <v>11</v>
      </c>
    </row>
    <row r="141" spans="2:16">
      <c r="B141" s="18" t="s">
        <v>30</v>
      </c>
      <c r="C141" s="18" t="s">
        <v>31</v>
      </c>
      <c r="D141" s="18" t="s">
        <v>47</v>
      </c>
      <c r="E141" s="18" t="s">
        <v>48</v>
      </c>
      <c r="F141" s="37">
        <v>39814</v>
      </c>
      <c r="G141" s="18">
        <v>2009</v>
      </c>
      <c r="H141" s="18" t="s">
        <v>37</v>
      </c>
      <c r="I141" s="18" t="s">
        <v>49</v>
      </c>
      <c r="J141" s="38">
        <v>3500</v>
      </c>
      <c r="K141" s="18">
        <v>2009</v>
      </c>
      <c r="L141" s="38">
        <v>7337</v>
      </c>
      <c r="M141" s="38">
        <v>2668</v>
      </c>
      <c r="N141" s="39">
        <v>237</v>
      </c>
      <c r="O141" s="40">
        <v>0.85</v>
      </c>
      <c r="P141" s="18">
        <v>17</v>
      </c>
    </row>
    <row r="142" spans="2:16">
      <c r="B142" s="18" t="s">
        <v>30</v>
      </c>
      <c r="C142" s="18" t="s">
        <v>31</v>
      </c>
      <c r="D142" s="18" t="s">
        <v>50</v>
      </c>
      <c r="E142" s="18" t="s">
        <v>48</v>
      </c>
      <c r="F142" s="37">
        <v>39814</v>
      </c>
      <c r="G142" s="18">
        <v>2009</v>
      </c>
      <c r="H142" s="18" t="s">
        <v>37</v>
      </c>
      <c r="I142" s="18" t="s">
        <v>49</v>
      </c>
      <c r="J142" s="38">
        <v>2750</v>
      </c>
      <c r="K142" s="18">
        <v>2009</v>
      </c>
      <c r="L142" s="38">
        <v>5156</v>
      </c>
      <c r="M142" s="38">
        <v>1614</v>
      </c>
      <c r="N142" s="39">
        <v>235</v>
      </c>
      <c r="O142" s="40">
        <v>0.92</v>
      </c>
      <c r="P142" s="18">
        <v>20</v>
      </c>
    </row>
    <row r="143" spans="2:16">
      <c r="B143" s="18" t="s">
        <v>44</v>
      </c>
      <c r="C143" s="18" t="s">
        <v>45</v>
      </c>
      <c r="D143" s="18" t="s">
        <v>47</v>
      </c>
      <c r="E143" s="18" t="s">
        <v>48</v>
      </c>
      <c r="F143" s="37">
        <v>39814</v>
      </c>
      <c r="G143" s="18">
        <v>2009</v>
      </c>
      <c r="H143" s="18" t="s">
        <v>37</v>
      </c>
      <c r="I143" s="18" t="s">
        <v>49</v>
      </c>
      <c r="J143" s="38">
        <v>1800</v>
      </c>
      <c r="K143" s="18">
        <v>2009</v>
      </c>
      <c r="L143" s="38">
        <v>4871</v>
      </c>
      <c r="M143" s="38">
        <v>2445</v>
      </c>
      <c r="N143" s="39">
        <v>110</v>
      </c>
      <c r="O143" s="40">
        <v>0.87</v>
      </c>
      <c r="P143" s="18">
        <v>15</v>
      </c>
    </row>
    <row r="144" spans="2:16">
      <c r="B144" s="18" t="s">
        <v>44</v>
      </c>
      <c r="C144" s="18" t="s">
        <v>45</v>
      </c>
      <c r="D144" s="18" t="s">
        <v>47</v>
      </c>
      <c r="E144" s="18" t="s">
        <v>48</v>
      </c>
      <c r="F144" s="37">
        <v>39904</v>
      </c>
      <c r="G144" s="18">
        <v>2009</v>
      </c>
      <c r="H144" s="18" t="s">
        <v>38</v>
      </c>
      <c r="I144" s="18" t="s">
        <v>49</v>
      </c>
      <c r="J144" s="38">
        <v>5400</v>
      </c>
      <c r="K144" s="18">
        <v>2009</v>
      </c>
      <c r="L144" s="38">
        <v>13839</v>
      </c>
      <c r="M144" s="38">
        <v>6680</v>
      </c>
      <c r="N144" s="39">
        <v>950</v>
      </c>
      <c r="O144" s="40">
        <v>0.86</v>
      </c>
      <c r="P144" s="18">
        <v>23</v>
      </c>
    </row>
    <row r="145" spans="2:16">
      <c r="B145" s="18" t="s">
        <v>44</v>
      </c>
      <c r="C145" s="18" t="s">
        <v>45</v>
      </c>
      <c r="D145" s="18" t="s">
        <v>50</v>
      </c>
      <c r="E145" s="18" t="s">
        <v>48</v>
      </c>
      <c r="F145" s="37">
        <v>39814</v>
      </c>
      <c r="G145" s="18">
        <v>2009</v>
      </c>
      <c r="H145" s="18" t="s">
        <v>37</v>
      </c>
      <c r="I145" s="18" t="s">
        <v>49</v>
      </c>
      <c r="J145" s="38">
        <v>1550</v>
      </c>
      <c r="K145" s="18">
        <v>2009</v>
      </c>
      <c r="L145" s="38">
        <v>4084</v>
      </c>
      <c r="M145" s="38">
        <v>1940</v>
      </c>
      <c r="N145" s="39">
        <v>564</v>
      </c>
      <c r="O145" s="40">
        <v>0.87</v>
      </c>
      <c r="P145" s="18">
        <v>16</v>
      </c>
    </row>
    <row r="146" spans="2:16">
      <c r="B146" s="18" t="s">
        <v>44</v>
      </c>
      <c r="C146" s="18" t="s">
        <v>45</v>
      </c>
      <c r="D146" s="18" t="s">
        <v>50</v>
      </c>
      <c r="E146" s="18" t="s">
        <v>48</v>
      </c>
      <c r="F146" s="37">
        <v>39904</v>
      </c>
      <c r="G146" s="18">
        <v>2009</v>
      </c>
      <c r="H146" s="18" t="s">
        <v>38</v>
      </c>
      <c r="I146" s="18" t="s">
        <v>49</v>
      </c>
      <c r="J146" s="38">
        <v>5850</v>
      </c>
      <c r="K146" s="18">
        <v>2009</v>
      </c>
      <c r="L146" s="38">
        <v>15590</v>
      </c>
      <c r="M146" s="38">
        <v>7805</v>
      </c>
      <c r="N146" s="39">
        <v>284</v>
      </c>
      <c r="O146" s="40">
        <v>0.86</v>
      </c>
      <c r="P146" s="18">
        <v>15</v>
      </c>
    </row>
    <row r="147" spans="2:16">
      <c r="B147" s="18" t="s">
        <v>46</v>
      </c>
      <c r="C147" s="18" t="s">
        <v>31</v>
      </c>
      <c r="D147" s="18" t="s">
        <v>47</v>
      </c>
      <c r="E147" s="18" t="s">
        <v>48</v>
      </c>
      <c r="F147" s="37">
        <v>39814</v>
      </c>
      <c r="G147" s="18">
        <v>2009</v>
      </c>
      <c r="H147" s="18" t="s">
        <v>37</v>
      </c>
      <c r="I147" s="18" t="s">
        <v>49</v>
      </c>
      <c r="J147" s="38">
        <v>100</v>
      </c>
      <c r="K147" s="18">
        <v>2009</v>
      </c>
      <c r="L147" s="38">
        <v>267</v>
      </c>
      <c r="M147" s="38">
        <v>140</v>
      </c>
      <c r="N147" s="39">
        <v>6</v>
      </c>
      <c r="O147" s="40">
        <v>0.94</v>
      </c>
      <c r="P147" s="18">
        <v>21</v>
      </c>
    </row>
    <row r="148" spans="2:16">
      <c r="B148" s="18" t="s">
        <v>46</v>
      </c>
      <c r="C148" s="18" t="s">
        <v>31</v>
      </c>
      <c r="D148" s="18" t="s">
        <v>47</v>
      </c>
      <c r="E148" s="18" t="s">
        <v>48</v>
      </c>
      <c r="F148" s="37">
        <v>39904</v>
      </c>
      <c r="G148" s="18">
        <v>2009</v>
      </c>
      <c r="H148" s="18" t="s">
        <v>38</v>
      </c>
      <c r="I148" s="18" t="s">
        <v>49</v>
      </c>
      <c r="J148" s="38">
        <v>100</v>
      </c>
      <c r="K148" s="18">
        <v>2009</v>
      </c>
      <c r="L148" s="38">
        <v>296</v>
      </c>
      <c r="M148" s="38">
        <v>142</v>
      </c>
      <c r="N148" s="39">
        <v>1028</v>
      </c>
      <c r="O148" s="40">
        <v>0.93</v>
      </c>
      <c r="P148" s="18">
        <v>17</v>
      </c>
    </row>
    <row r="149" spans="2:16">
      <c r="B149" s="18" t="s">
        <v>46</v>
      </c>
      <c r="C149" s="18" t="s">
        <v>31</v>
      </c>
      <c r="D149" s="18" t="s">
        <v>50</v>
      </c>
      <c r="E149" s="18" t="s">
        <v>48</v>
      </c>
      <c r="F149" s="37">
        <v>39814</v>
      </c>
      <c r="G149" s="18">
        <v>2009</v>
      </c>
      <c r="H149" s="18" t="s">
        <v>37</v>
      </c>
      <c r="I149" s="18" t="s">
        <v>49</v>
      </c>
      <c r="J149" s="38">
        <v>100</v>
      </c>
      <c r="K149" s="18">
        <v>2009</v>
      </c>
      <c r="L149" s="38">
        <v>296</v>
      </c>
      <c r="M149" s="38">
        <v>156</v>
      </c>
      <c r="N149" s="39">
        <v>38</v>
      </c>
      <c r="O149" s="40">
        <v>0.95</v>
      </c>
      <c r="P149" s="18">
        <v>16</v>
      </c>
    </row>
    <row r="150" spans="2:16">
      <c r="B150" s="18" t="s">
        <v>46</v>
      </c>
      <c r="C150" s="18" t="s">
        <v>31</v>
      </c>
      <c r="D150" s="18" t="s">
        <v>50</v>
      </c>
      <c r="E150" s="18" t="s">
        <v>48</v>
      </c>
      <c r="F150" s="37">
        <v>39904</v>
      </c>
      <c r="G150" s="18">
        <v>2009</v>
      </c>
      <c r="H150" s="18" t="s">
        <v>38</v>
      </c>
      <c r="I150" s="18" t="s">
        <v>49</v>
      </c>
      <c r="J150" s="38">
        <v>150</v>
      </c>
      <c r="K150" s="18">
        <v>2009</v>
      </c>
      <c r="L150" s="38">
        <v>740</v>
      </c>
      <c r="M150" s="38">
        <v>339</v>
      </c>
      <c r="N150" s="39">
        <v>689</v>
      </c>
      <c r="O150" s="40">
        <v>0.86</v>
      </c>
      <c r="P150" s="18">
        <v>15</v>
      </c>
    </row>
  </sheetData>
  <mergeCells count="23">
    <mergeCell ref="U1:X1"/>
    <mergeCell ref="R14:AB14"/>
    <mergeCell ref="T3:Y3"/>
    <mergeCell ref="AF41:AG41"/>
    <mergeCell ref="AF16:AG16"/>
    <mergeCell ref="AF17:AG17"/>
    <mergeCell ref="AF18:AG18"/>
    <mergeCell ref="AF19:AG19"/>
    <mergeCell ref="AF20:AG20"/>
    <mergeCell ref="AF21:AG21"/>
    <mergeCell ref="AF22:AG22"/>
    <mergeCell ref="AF23:AG23"/>
    <mergeCell ref="AF24:AG24"/>
    <mergeCell ref="AF25:AG25"/>
    <mergeCell ref="AF26:AG26"/>
    <mergeCell ref="AF30:AG30"/>
    <mergeCell ref="AF28:AG28"/>
    <mergeCell ref="AF29:AG29"/>
    <mergeCell ref="AF31:AG31"/>
    <mergeCell ref="AF27:AG27"/>
    <mergeCell ref="AI3:AL3"/>
    <mergeCell ref="AI23:AL23"/>
    <mergeCell ref="AF40:AG4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C549-3D71-4927-BEAD-3EA4FC10EDFB}">
  <dimension ref="A3:C5"/>
  <sheetViews>
    <sheetView zoomScaleNormal="100" workbookViewId="0">
      <selection activeCell="C14" sqref="C14"/>
    </sheetView>
  </sheetViews>
  <sheetFormatPr defaultRowHeight="14.5"/>
  <cols>
    <col min="1" max="1" width="12.36328125" bestFit="1" customWidth="1"/>
    <col min="2" max="3" width="16" bestFit="1" customWidth="1"/>
  </cols>
  <sheetData>
    <row r="3" spans="1:3">
      <c r="A3" s="137" t="s">
        <v>111</v>
      </c>
      <c r="B3" t="s">
        <v>298</v>
      </c>
      <c r="C3" t="s">
        <v>299</v>
      </c>
    </row>
    <row r="4" spans="1:3">
      <c r="A4" s="138" t="s">
        <v>33</v>
      </c>
      <c r="B4">
        <v>213250</v>
      </c>
      <c r="C4">
        <v>172383.33333333334</v>
      </c>
    </row>
    <row r="5" spans="1:3">
      <c r="A5" s="138" t="s">
        <v>112</v>
      </c>
      <c r="B5">
        <v>213250</v>
      </c>
      <c r="C5">
        <v>172383.33333333334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173C-965D-4257-83C1-F563FA3AE9F8}">
  <dimension ref="A3:G6"/>
  <sheetViews>
    <sheetView zoomScale="90" zoomScaleNormal="90" workbookViewId="0">
      <selection activeCell="G12" sqref="G12"/>
    </sheetView>
  </sheetViews>
  <sheetFormatPr defaultRowHeight="14.5"/>
  <cols>
    <col min="1" max="1" width="14.81640625" bestFit="1" customWidth="1"/>
    <col min="2" max="2" width="15.81640625" bestFit="1" customWidth="1"/>
    <col min="3" max="6" width="2.90625" bestFit="1" customWidth="1"/>
    <col min="7" max="7" width="11" bestFit="1" customWidth="1"/>
    <col min="8" max="9" width="3" bestFit="1" customWidth="1"/>
    <col min="10" max="10" width="10.81640625" bestFit="1" customWidth="1"/>
  </cols>
  <sheetData>
    <row r="3" spans="1:7">
      <c r="A3" s="137" t="s">
        <v>300</v>
      </c>
      <c r="B3" s="137" t="s">
        <v>110</v>
      </c>
    </row>
    <row r="4" spans="1:7">
      <c r="A4" s="137" t="s">
        <v>111</v>
      </c>
      <c r="B4">
        <v>83</v>
      </c>
      <c r="C4">
        <v>88</v>
      </c>
      <c r="D4">
        <v>92</v>
      </c>
      <c r="E4">
        <v>93</v>
      </c>
      <c r="F4">
        <v>95</v>
      </c>
      <c r="G4" t="s">
        <v>112</v>
      </c>
    </row>
    <row r="5" spans="1:7">
      <c r="A5" s="138" t="s">
        <v>297</v>
      </c>
      <c r="B5">
        <v>2</v>
      </c>
      <c r="C5">
        <v>6</v>
      </c>
      <c r="D5">
        <v>6</v>
      </c>
      <c r="E5">
        <v>5</v>
      </c>
      <c r="F5">
        <v>2</v>
      </c>
      <c r="G5">
        <v>21</v>
      </c>
    </row>
    <row r="6" spans="1:7">
      <c r="A6" s="138" t="s">
        <v>112</v>
      </c>
      <c r="B6">
        <v>2</v>
      </c>
      <c r="C6">
        <v>6</v>
      </c>
      <c r="D6">
        <v>6</v>
      </c>
      <c r="E6">
        <v>5</v>
      </c>
      <c r="F6">
        <v>2</v>
      </c>
      <c r="G6">
        <v>21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74A2-64A9-4F41-81A3-27F4FFDD7D8A}">
  <dimension ref="C1:AW177"/>
  <sheetViews>
    <sheetView topLeftCell="W1" zoomScale="90" zoomScaleNormal="90" workbookViewId="0">
      <selection activeCell="AJ20" sqref="AJ20"/>
    </sheetView>
  </sheetViews>
  <sheetFormatPr defaultRowHeight="14.5"/>
  <cols>
    <col min="3" max="3" width="10.1796875" bestFit="1" customWidth="1"/>
    <col min="4" max="4" width="9" bestFit="1" customWidth="1"/>
    <col min="5" max="5" width="11.90625" bestFit="1" customWidth="1"/>
    <col min="11" max="11" width="11.54296875" customWidth="1"/>
    <col min="14" max="14" width="12" customWidth="1"/>
    <col min="15" max="16" width="12.54296875" customWidth="1"/>
    <col min="17" max="17" width="12.6328125" customWidth="1"/>
    <col min="18" max="19" width="11.54296875" customWidth="1"/>
    <col min="24" max="24" width="14" customWidth="1"/>
    <col min="25" max="25" width="11.08984375" customWidth="1"/>
    <col min="26" max="26" width="13.81640625" customWidth="1"/>
    <col min="27" max="28" width="16.90625" bestFit="1" customWidth="1"/>
    <col min="29" max="29" width="13.54296875" customWidth="1"/>
    <col min="30" max="30" width="13.1796875" bestFit="1" customWidth="1"/>
    <col min="31" max="32" width="12.90625" bestFit="1" customWidth="1"/>
    <col min="35" max="35" width="29.453125" customWidth="1"/>
    <col min="36" max="36" width="47" customWidth="1"/>
  </cols>
  <sheetData>
    <row r="1" spans="3:49" ht="44" thickBot="1">
      <c r="G1" s="5" t="s">
        <v>16</v>
      </c>
      <c r="H1" s="5" t="s">
        <v>17</v>
      </c>
      <c r="I1" s="5" t="s">
        <v>18</v>
      </c>
      <c r="J1" s="5" t="s">
        <v>19</v>
      </c>
      <c r="K1" s="5" t="s">
        <v>20</v>
      </c>
      <c r="L1" s="5" t="s">
        <v>21</v>
      </c>
      <c r="M1" s="5" t="s">
        <v>22</v>
      </c>
      <c r="N1" s="5" t="s">
        <v>23</v>
      </c>
      <c r="O1" s="5" t="s">
        <v>24</v>
      </c>
      <c r="P1" s="5" t="s">
        <v>21</v>
      </c>
      <c r="Q1" s="5" t="s">
        <v>25</v>
      </c>
      <c r="R1" s="5" t="s">
        <v>26</v>
      </c>
      <c r="S1" s="5" t="s">
        <v>27</v>
      </c>
      <c r="T1" s="5" t="s">
        <v>54</v>
      </c>
      <c r="U1" s="5" t="s">
        <v>55</v>
      </c>
    </row>
    <row r="2" spans="3:49" ht="15" thickBot="1">
      <c r="G2" s="18" t="s">
        <v>30</v>
      </c>
      <c r="H2" s="18" t="s">
        <v>31</v>
      </c>
      <c r="I2" s="18" t="s">
        <v>32</v>
      </c>
      <c r="J2" s="18" t="s">
        <v>33</v>
      </c>
      <c r="K2" s="37">
        <v>39995</v>
      </c>
      <c r="L2" s="18">
        <v>2009</v>
      </c>
      <c r="M2" s="18" t="s">
        <v>34</v>
      </c>
      <c r="N2" s="18" t="s">
        <v>35</v>
      </c>
      <c r="O2" s="38">
        <v>550</v>
      </c>
      <c r="P2" s="18">
        <v>2009</v>
      </c>
      <c r="Q2" s="38">
        <v>1167</v>
      </c>
      <c r="R2" s="38">
        <v>440</v>
      </c>
      <c r="S2" s="39">
        <v>44</v>
      </c>
      <c r="T2" s="40">
        <v>0.93</v>
      </c>
      <c r="U2" s="18">
        <v>20</v>
      </c>
      <c r="W2" s="22" t="s">
        <v>159</v>
      </c>
      <c r="X2" s="213" t="s">
        <v>158</v>
      </c>
      <c r="Y2" s="213"/>
      <c r="Z2" s="213"/>
      <c r="AA2" s="213"/>
      <c r="AB2" s="213"/>
      <c r="AC2" s="213"/>
      <c r="AD2" s="213"/>
      <c r="AE2" s="213"/>
      <c r="AF2" s="213"/>
      <c r="AI2" s="243" t="s">
        <v>286</v>
      </c>
      <c r="AJ2" s="243"/>
      <c r="AK2" s="243"/>
      <c r="AL2" s="243"/>
      <c r="AM2" s="243"/>
      <c r="AN2" s="243"/>
      <c r="AO2" s="243"/>
      <c r="AP2" s="243"/>
      <c r="AQ2" s="243"/>
      <c r="AR2" s="243"/>
      <c r="AS2" s="243"/>
      <c r="AT2" s="243"/>
      <c r="AU2" s="243"/>
      <c r="AV2" s="243"/>
      <c r="AW2" s="243"/>
    </row>
    <row r="3" spans="3:49" ht="15" thickBot="1">
      <c r="C3" s="186" t="s">
        <v>71</v>
      </c>
      <c r="D3" s="186" t="s">
        <v>72</v>
      </c>
      <c r="E3" s="186" t="s">
        <v>44</v>
      </c>
      <c r="G3" s="18" t="s">
        <v>30</v>
      </c>
      <c r="H3" s="18" t="s">
        <v>31</v>
      </c>
      <c r="I3" s="18" t="s">
        <v>32</v>
      </c>
      <c r="J3" s="18" t="s">
        <v>33</v>
      </c>
      <c r="K3" s="37">
        <v>40725</v>
      </c>
      <c r="L3" s="18">
        <v>2011</v>
      </c>
      <c r="M3" s="18" t="s">
        <v>34</v>
      </c>
      <c r="N3" s="18" t="s">
        <v>35</v>
      </c>
      <c r="O3" s="38">
        <v>400</v>
      </c>
      <c r="P3" s="18">
        <v>2011</v>
      </c>
      <c r="Q3" s="38">
        <v>569</v>
      </c>
      <c r="R3" s="38">
        <v>68</v>
      </c>
      <c r="S3" s="39">
        <v>28</v>
      </c>
      <c r="T3" s="40">
        <v>0.92</v>
      </c>
      <c r="U3" s="18">
        <v>12</v>
      </c>
      <c r="X3" s="213" t="s">
        <v>160</v>
      </c>
      <c r="Y3" s="213"/>
      <c r="Z3" s="213"/>
      <c r="AA3" s="213"/>
      <c r="AB3" s="213"/>
      <c r="AC3" s="213"/>
      <c r="AD3" s="213"/>
      <c r="AE3" s="213"/>
      <c r="AF3" s="213"/>
      <c r="AI3" s="183" t="s">
        <v>287</v>
      </c>
      <c r="AJ3" s="183" t="s">
        <v>160</v>
      </c>
      <c r="AK3" s="244"/>
      <c r="AL3" s="245"/>
      <c r="AM3" s="245"/>
      <c r="AN3" s="245"/>
      <c r="AO3" s="245"/>
      <c r="AP3" s="245"/>
      <c r="AQ3" s="245"/>
      <c r="AR3" s="245"/>
      <c r="AS3" s="245"/>
      <c r="AT3" s="245"/>
      <c r="AU3" s="245"/>
      <c r="AV3" s="245"/>
      <c r="AW3" s="246"/>
    </row>
    <row r="4" spans="3:49" ht="15" thickBot="1">
      <c r="C4" s="148">
        <f>COUNTIF($G$2:$G$150,$C$3)</f>
        <v>39</v>
      </c>
      <c r="D4" s="148">
        <f>COUNTIF($G$2:$G$150,D3)</f>
        <v>51</v>
      </c>
      <c r="E4" s="148">
        <f>COUNTIF($G$2:$G$150,E3)</f>
        <v>59</v>
      </c>
      <c r="G4" s="18" t="s">
        <v>30</v>
      </c>
      <c r="H4" s="18" t="s">
        <v>31</v>
      </c>
      <c r="I4" s="18" t="s">
        <v>32</v>
      </c>
      <c r="J4" s="18" t="s">
        <v>33</v>
      </c>
      <c r="K4" s="37">
        <v>40360</v>
      </c>
      <c r="L4" s="18">
        <v>2010</v>
      </c>
      <c r="M4" s="18" t="s">
        <v>34</v>
      </c>
      <c r="N4" s="18" t="s">
        <v>35</v>
      </c>
      <c r="O4" s="38">
        <v>1400</v>
      </c>
      <c r="P4" s="18">
        <v>2010</v>
      </c>
      <c r="Q4" s="38">
        <v>4113</v>
      </c>
      <c r="R4" s="38">
        <v>1599</v>
      </c>
      <c r="S4" s="39">
        <v>206</v>
      </c>
      <c r="T4" s="40">
        <v>0.81</v>
      </c>
      <c r="U4" s="18">
        <v>21</v>
      </c>
      <c r="W4" s="12"/>
      <c r="AD4" s="101"/>
      <c r="AI4" s="184" t="s">
        <v>288</v>
      </c>
      <c r="AJ4" s="184" t="s">
        <v>180</v>
      </c>
      <c r="AK4" s="247" t="s">
        <v>289</v>
      </c>
      <c r="AL4" s="241"/>
      <c r="AM4" s="241"/>
      <c r="AN4" s="241"/>
      <c r="AO4" s="241"/>
      <c r="AP4" s="241"/>
      <c r="AQ4" s="241"/>
      <c r="AR4" s="241"/>
      <c r="AS4" s="241"/>
      <c r="AT4" s="241"/>
      <c r="AU4" s="241"/>
      <c r="AV4" s="241"/>
      <c r="AW4" s="242"/>
    </row>
    <row r="5" spans="3:49" ht="15" thickBot="1">
      <c r="G5" s="18" t="s">
        <v>30</v>
      </c>
      <c r="H5" s="18" t="s">
        <v>31</v>
      </c>
      <c r="I5" s="18" t="s">
        <v>32</v>
      </c>
      <c r="J5" s="18" t="s">
        <v>33</v>
      </c>
      <c r="K5" s="37">
        <v>40087</v>
      </c>
      <c r="L5" s="18">
        <v>2009</v>
      </c>
      <c r="M5" s="18" t="s">
        <v>36</v>
      </c>
      <c r="N5" s="18" t="s">
        <v>35</v>
      </c>
      <c r="O5" s="38">
        <v>4300</v>
      </c>
      <c r="P5" s="18">
        <v>2009</v>
      </c>
      <c r="Q5" s="38">
        <v>11195</v>
      </c>
      <c r="R5" s="38">
        <v>5916</v>
      </c>
      <c r="S5" s="39">
        <v>350</v>
      </c>
      <c r="T5" s="40">
        <v>0.86</v>
      </c>
      <c r="U5" s="18">
        <v>21</v>
      </c>
      <c r="AA5" s="213" t="s">
        <v>161</v>
      </c>
      <c r="AB5" s="213"/>
      <c r="AI5" s="184" t="s">
        <v>290</v>
      </c>
      <c r="AJ5" s="184"/>
      <c r="AK5" s="241" t="s">
        <v>291</v>
      </c>
      <c r="AL5" s="241"/>
      <c r="AM5" s="241"/>
      <c r="AN5" s="241"/>
      <c r="AO5" s="241"/>
      <c r="AP5" s="241"/>
      <c r="AQ5" s="241"/>
      <c r="AR5" s="241"/>
      <c r="AS5" s="241"/>
      <c r="AT5" s="241"/>
      <c r="AU5" s="241"/>
      <c r="AV5" s="241"/>
      <c r="AW5" s="242"/>
    </row>
    <row r="6" spans="3:49" ht="15" thickBot="1">
      <c r="G6" s="18" t="s">
        <v>30</v>
      </c>
      <c r="H6" s="18" t="s">
        <v>31</v>
      </c>
      <c r="I6" s="18" t="s">
        <v>32</v>
      </c>
      <c r="J6" s="18" t="s">
        <v>33</v>
      </c>
      <c r="K6" s="37">
        <v>40817</v>
      </c>
      <c r="L6" s="18">
        <v>2011</v>
      </c>
      <c r="M6" s="18" t="s">
        <v>36</v>
      </c>
      <c r="N6" s="18" t="s">
        <v>35</v>
      </c>
      <c r="O6" s="38">
        <v>450</v>
      </c>
      <c r="P6" s="18">
        <v>2011</v>
      </c>
      <c r="Q6" s="38">
        <v>723</v>
      </c>
      <c r="R6" s="38">
        <v>109</v>
      </c>
      <c r="S6" s="39">
        <v>23</v>
      </c>
      <c r="T6" s="40">
        <v>0.95</v>
      </c>
      <c r="U6" s="18">
        <v>13</v>
      </c>
      <c r="AA6" s="239" t="s">
        <v>162</v>
      </c>
      <c r="AB6" s="240"/>
      <c r="AI6" s="185" t="s">
        <v>293</v>
      </c>
      <c r="AJ6" s="185"/>
      <c r="AK6" s="248" t="s">
        <v>292</v>
      </c>
      <c r="AL6" s="249"/>
      <c r="AM6" s="249"/>
      <c r="AN6" s="249"/>
      <c r="AO6" s="249"/>
      <c r="AP6" s="249"/>
      <c r="AQ6" s="249"/>
      <c r="AR6" s="249"/>
      <c r="AS6" s="249"/>
      <c r="AT6" s="249"/>
      <c r="AU6" s="249"/>
      <c r="AV6" s="249"/>
      <c r="AW6" s="250"/>
    </row>
    <row r="7" spans="3:49" ht="15" thickBot="1">
      <c r="G7" s="18" t="s">
        <v>30</v>
      </c>
      <c r="H7" s="18" t="s">
        <v>31</v>
      </c>
      <c r="I7" s="18" t="s">
        <v>32</v>
      </c>
      <c r="J7" s="18" t="s">
        <v>33</v>
      </c>
      <c r="K7" s="37">
        <v>40452</v>
      </c>
      <c r="L7" s="18">
        <v>2010</v>
      </c>
      <c r="M7" s="18" t="s">
        <v>36</v>
      </c>
      <c r="N7" s="18" t="s">
        <v>35</v>
      </c>
      <c r="O7" s="38">
        <v>8950</v>
      </c>
      <c r="P7" s="18">
        <v>2010</v>
      </c>
      <c r="Q7" s="38">
        <v>26426</v>
      </c>
      <c r="R7" s="38">
        <v>11903</v>
      </c>
      <c r="S7" s="39">
        <v>1321</v>
      </c>
      <c r="T7" s="40">
        <v>0.88</v>
      </c>
      <c r="U7" s="18">
        <v>14</v>
      </c>
      <c r="AA7" s="102" t="s">
        <v>163</v>
      </c>
      <c r="AB7" s="97">
        <v>7.0827889749843859E-2</v>
      </c>
      <c r="AI7" s="52"/>
      <c r="AJ7" s="52"/>
      <c r="AK7" s="52"/>
      <c r="AL7" s="52"/>
      <c r="AM7" s="52"/>
      <c r="AN7" s="52"/>
      <c r="AO7" s="52"/>
      <c r="AP7" s="52"/>
    </row>
    <row r="8" spans="3:49" ht="15" thickBot="1">
      <c r="G8" s="18" t="s">
        <v>30</v>
      </c>
      <c r="H8" s="18" t="s">
        <v>31</v>
      </c>
      <c r="I8" s="18" t="s">
        <v>32</v>
      </c>
      <c r="J8" s="18" t="s">
        <v>33</v>
      </c>
      <c r="K8" s="37">
        <v>40179</v>
      </c>
      <c r="L8" s="18">
        <v>2010</v>
      </c>
      <c r="M8" s="18" t="s">
        <v>37</v>
      </c>
      <c r="N8" s="18" t="s">
        <v>35</v>
      </c>
      <c r="O8" s="38">
        <v>5700</v>
      </c>
      <c r="P8" s="18">
        <v>2010</v>
      </c>
      <c r="Q8" s="38">
        <v>12411</v>
      </c>
      <c r="R8" s="38">
        <v>4871</v>
      </c>
      <c r="S8" s="39">
        <v>543</v>
      </c>
      <c r="T8" s="40">
        <v>0.95</v>
      </c>
      <c r="U8" s="18">
        <v>19</v>
      </c>
      <c r="AA8" s="102" t="s">
        <v>164</v>
      </c>
      <c r="AB8" s="97">
        <v>5.0165899664160367E-3</v>
      </c>
      <c r="AI8" s="52"/>
      <c r="AJ8" s="52"/>
      <c r="AK8" s="52"/>
      <c r="AL8" s="52"/>
      <c r="AM8" s="52"/>
      <c r="AN8" s="52"/>
      <c r="AO8" s="52"/>
      <c r="AP8" s="52"/>
    </row>
    <row r="9" spans="3:49" ht="15" thickBot="1">
      <c r="G9" s="18" t="s">
        <v>30</v>
      </c>
      <c r="H9" s="18" t="s">
        <v>31</v>
      </c>
      <c r="I9" s="18" t="s">
        <v>32</v>
      </c>
      <c r="J9" s="18" t="s">
        <v>33</v>
      </c>
      <c r="K9" s="37">
        <v>40544</v>
      </c>
      <c r="L9" s="18">
        <v>2011</v>
      </c>
      <c r="M9" s="18" t="s">
        <v>37</v>
      </c>
      <c r="N9" s="18" t="s">
        <v>35</v>
      </c>
      <c r="O9" s="38">
        <v>12550</v>
      </c>
      <c r="P9" s="18">
        <v>2011</v>
      </c>
      <c r="Q9" s="38">
        <v>29763</v>
      </c>
      <c r="R9" s="38">
        <v>10129</v>
      </c>
      <c r="S9" s="39">
        <v>1488</v>
      </c>
      <c r="T9" s="40">
        <v>0.88</v>
      </c>
      <c r="U9" s="18">
        <v>12</v>
      </c>
      <c r="AA9" s="102" t="s">
        <v>165</v>
      </c>
      <c r="AB9" s="97">
        <v>-1.752004659662766E-3</v>
      </c>
      <c r="AI9" s="52"/>
      <c r="AJ9" s="52"/>
      <c r="AK9" s="52"/>
      <c r="AL9" s="52"/>
      <c r="AM9" s="52"/>
      <c r="AN9" s="52"/>
      <c r="AO9" s="52"/>
      <c r="AP9" s="52"/>
    </row>
    <row r="10" spans="3:49" ht="15" thickBot="1">
      <c r="G10" s="18" t="s">
        <v>30</v>
      </c>
      <c r="H10" s="18" t="s">
        <v>31</v>
      </c>
      <c r="I10" s="18" t="s">
        <v>32</v>
      </c>
      <c r="J10" s="18" t="s">
        <v>33</v>
      </c>
      <c r="K10" s="37">
        <v>40269</v>
      </c>
      <c r="L10" s="18">
        <v>2010</v>
      </c>
      <c r="M10" s="18" t="s">
        <v>38</v>
      </c>
      <c r="N10" s="18" t="s">
        <v>35</v>
      </c>
      <c r="O10" s="38">
        <v>100</v>
      </c>
      <c r="P10" s="18">
        <v>2010</v>
      </c>
      <c r="Q10" s="38">
        <v>87</v>
      </c>
      <c r="R10" s="38">
        <v>15</v>
      </c>
      <c r="S10" s="39">
        <v>5</v>
      </c>
      <c r="T10" s="40">
        <v>0.82</v>
      </c>
      <c r="U10" s="18">
        <v>13</v>
      </c>
      <c r="AA10" s="102" t="s">
        <v>57</v>
      </c>
      <c r="AB10" s="97">
        <v>4.2537307250320802E-2</v>
      </c>
      <c r="AI10" s="52"/>
      <c r="AJ10" s="52"/>
      <c r="AK10" s="52"/>
      <c r="AL10" s="52"/>
      <c r="AM10" s="52"/>
      <c r="AN10" s="52"/>
      <c r="AO10" s="52"/>
      <c r="AP10" s="52"/>
    </row>
    <row r="11" spans="3:49" ht="15" thickBot="1">
      <c r="G11" s="18" t="s">
        <v>30</v>
      </c>
      <c r="H11" s="18" t="s">
        <v>31</v>
      </c>
      <c r="I11" s="18" t="s">
        <v>32</v>
      </c>
      <c r="J11" s="18" t="s">
        <v>33</v>
      </c>
      <c r="K11" s="37">
        <v>40634</v>
      </c>
      <c r="L11" s="18">
        <v>2011</v>
      </c>
      <c r="M11" s="18" t="s">
        <v>38</v>
      </c>
      <c r="N11" s="18" t="s">
        <v>35</v>
      </c>
      <c r="O11" s="38">
        <v>100</v>
      </c>
      <c r="P11" s="18">
        <v>2011</v>
      </c>
      <c r="Q11" s="38">
        <v>95</v>
      </c>
      <c r="R11" s="38">
        <v>14</v>
      </c>
      <c r="S11" s="39">
        <v>4</v>
      </c>
      <c r="T11" s="40">
        <v>0.93</v>
      </c>
      <c r="U11" s="18">
        <v>23</v>
      </c>
      <c r="AA11" s="102" t="s">
        <v>123</v>
      </c>
      <c r="AB11" s="97">
        <v>149</v>
      </c>
      <c r="AI11" s="51"/>
      <c r="AJ11" s="51"/>
      <c r="AK11" s="51"/>
      <c r="AL11" s="51"/>
      <c r="AM11" s="51"/>
      <c r="AN11" s="52"/>
      <c r="AO11" s="52"/>
      <c r="AP11" s="52"/>
    </row>
    <row r="12" spans="3:49">
      <c r="G12" s="18" t="s">
        <v>30</v>
      </c>
      <c r="H12" s="18" t="s">
        <v>31</v>
      </c>
      <c r="I12" s="18" t="s">
        <v>39</v>
      </c>
      <c r="J12" s="18" t="s">
        <v>40</v>
      </c>
      <c r="K12" s="37">
        <v>39995</v>
      </c>
      <c r="L12" s="18">
        <v>2009</v>
      </c>
      <c r="M12" s="18" t="s">
        <v>34</v>
      </c>
      <c r="N12" s="18" t="s">
        <v>41</v>
      </c>
      <c r="O12" s="38">
        <v>200</v>
      </c>
      <c r="P12" s="18">
        <v>2009</v>
      </c>
      <c r="Q12" s="38">
        <v>492</v>
      </c>
      <c r="R12" s="38">
        <v>281</v>
      </c>
      <c r="S12" s="39">
        <v>28</v>
      </c>
      <c r="T12" s="40">
        <v>0.83</v>
      </c>
      <c r="U12" s="18">
        <v>22</v>
      </c>
      <c r="AI12" s="51"/>
      <c r="AJ12" s="187"/>
      <c r="AK12" s="51"/>
      <c r="AL12" s="51"/>
      <c r="AM12" s="51"/>
      <c r="AN12" s="52"/>
      <c r="AO12" s="52"/>
      <c r="AP12" s="52"/>
    </row>
    <row r="13" spans="3:49">
      <c r="G13" s="18" t="s">
        <v>30</v>
      </c>
      <c r="H13" s="18" t="s">
        <v>31</v>
      </c>
      <c r="I13" s="18" t="s">
        <v>39</v>
      </c>
      <c r="J13" s="18" t="s">
        <v>40</v>
      </c>
      <c r="K13" s="37">
        <v>40360</v>
      </c>
      <c r="L13" s="18">
        <v>2010</v>
      </c>
      <c r="M13" s="18" t="s">
        <v>34</v>
      </c>
      <c r="N13" s="18" t="s">
        <v>41</v>
      </c>
      <c r="O13" s="38">
        <v>850</v>
      </c>
      <c r="P13" s="18">
        <v>2010</v>
      </c>
      <c r="Q13" s="38">
        <v>2504</v>
      </c>
      <c r="R13" s="38">
        <v>989</v>
      </c>
      <c r="S13" s="39">
        <v>110</v>
      </c>
      <c r="T13" s="40">
        <v>0.93</v>
      </c>
      <c r="U13" s="18">
        <v>14</v>
      </c>
    </row>
    <row r="14" spans="3:49" ht="15" thickBot="1">
      <c r="G14" s="18" t="s">
        <v>30</v>
      </c>
      <c r="H14" s="18" t="s">
        <v>31</v>
      </c>
      <c r="I14" s="18" t="s">
        <v>39</v>
      </c>
      <c r="J14" s="18" t="s">
        <v>40</v>
      </c>
      <c r="K14" s="37">
        <v>40087</v>
      </c>
      <c r="L14" s="18">
        <v>2009</v>
      </c>
      <c r="M14" s="18" t="s">
        <v>36</v>
      </c>
      <c r="N14" s="18" t="s">
        <v>41</v>
      </c>
      <c r="O14" s="38">
        <v>2900</v>
      </c>
      <c r="P14" s="18">
        <v>2009</v>
      </c>
      <c r="Q14" s="38">
        <v>7230</v>
      </c>
      <c r="R14" s="38">
        <v>3691</v>
      </c>
      <c r="S14" s="39">
        <v>226</v>
      </c>
      <c r="T14" s="40">
        <v>0.83</v>
      </c>
      <c r="U14" s="18">
        <v>25</v>
      </c>
      <c r="Y14" s="214" t="s">
        <v>12</v>
      </c>
      <c r="Z14" s="214"/>
      <c r="AA14" s="214"/>
      <c r="AB14" s="214"/>
      <c r="AC14" s="214"/>
      <c r="AD14" s="214"/>
    </row>
    <row r="15" spans="3:49" ht="15" thickBot="1">
      <c r="G15" s="18" t="s">
        <v>30</v>
      </c>
      <c r="H15" s="18" t="s">
        <v>31</v>
      </c>
      <c r="I15" s="18" t="s">
        <v>39</v>
      </c>
      <c r="J15" s="18" t="s">
        <v>40</v>
      </c>
      <c r="K15" s="37">
        <v>40452</v>
      </c>
      <c r="L15" s="18">
        <v>2010</v>
      </c>
      <c r="M15" s="18" t="s">
        <v>36</v>
      </c>
      <c r="N15" s="18" t="s">
        <v>41</v>
      </c>
      <c r="O15" s="38">
        <v>6250</v>
      </c>
      <c r="P15" s="18">
        <v>2010</v>
      </c>
      <c r="Q15" s="38">
        <v>17503</v>
      </c>
      <c r="R15" s="38">
        <v>7545</v>
      </c>
      <c r="S15" s="39">
        <v>547</v>
      </c>
      <c r="T15" s="40">
        <v>0.93</v>
      </c>
      <c r="U15" s="18">
        <v>20</v>
      </c>
      <c r="X15" s="21"/>
      <c r="Y15" s="67"/>
      <c r="Z15" s="67" t="s">
        <v>126</v>
      </c>
      <c r="AA15" s="67" t="s">
        <v>166</v>
      </c>
      <c r="AB15" s="67" t="s">
        <v>167</v>
      </c>
      <c r="AC15" s="67" t="s">
        <v>168</v>
      </c>
      <c r="AD15" s="67" t="s">
        <v>169</v>
      </c>
      <c r="AE15" s="21"/>
      <c r="AF15" s="21"/>
    </row>
    <row r="16" spans="3:49" ht="15" thickBot="1">
      <c r="G16" s="18" t="s">
        <v>30</v>
      </c>
      <c r="H16" s="18" t="s">
        <v>31</v>
      </c>
      <c r="I16" s="18" t="s">
        <v>39</v>
      </c>
      <c r="J16" s="18" t="s">
        <v>40</v>
      </c>
      <c r="K16" s="37">
        <v>40179</v>
      </c>
      <c r="L16" s="18">
        <v>2010</v>
      </c>
      <c r="M16" s="18" t="s">
        <v>37</v>
      </c>
      <c r="N16" s="18" t="s">
        <v>41</v>
      </c>
      <c r="O16" s="38">
        <v>3150</v>
      </c>
      <c r="P16" s="18">
        <v>2010</v>
      </c>
      <c r="Q16" s="38">
        <v>6417</v>
      </c>
      <c r="R16" s="38">
        <v>2377</v>
      </c>
      <c r="S16" s="39">
        <v>361</v>
      </c>
      <c r="T16" s="40">
        <v>0.85</v>
      </c>
      <c r="U16" s="18">
        <v>13</v>
      </c>
      <c r="X16" s="21"/>
      <c r="Y16" s="67" t="s">
        <v>14</v>
      </c>
      <c r="Z16" s="91">
        <v>1</v>
      </c>
      <c r="AA16" s="91">
        <v>1.3410658047402491E-3</v>
      </c>
      <c r="AB16" s="91">
        <v>1.3410658047402491E-3</v>
      </c>
      <c r="AC16" s="91">
        <v>0.74115680485392899</v>
      </c>
      <c r="AD16" s="91">
        <v>0.39069258359919057</v>
      </c>
      <c r="AE16" s="21"/>
      <c r="AF16" s="21"/>
    </row>
    <row r="17" spans="7:42" ht="15" thickBot="1">
      <c r="G17" s="18" t="s">
        <v>30</v>
      </c>
      <c r="H17" s="18" t="s">
        <v>31</v>
      </c>
      <c r="I17" s="18" t="s">
        <v>39</v>
      </c>
      <c r="J17" s="18" t="s">
        <v>40</v>
      </c>
      <c r="K17" s="37">
        <v>40544</v>
      </c>
      <c r="L17" s="18">
        <v>2011</v>
      </c>
      <c r="M17" s="18" t="s">
        <v>37</v>
      </c>
      <c r="N17" s="18" t="s">
        <v>41</v>
      </c>
      <c r="O17" s="38">
        <v>5300</v>
      </c>
      <c r="P17" s="18">
        <v>2011</v>
      </c>
      <c r="Q17" s="38">
        <v>11192</v>
      </c>
      <c r="R17" s="38">
        <v>3154</v>
      </c>
      <c r="S17" s="39">
        <v>700</v>
      </c>
      <c r="T17" s="40">
        <v>0.91</v>
      </c>
      <c r="U17" s="18">
        <v>20</v>
      </c>
      <c r="X17" s="21"/>
      <c r="Y17" s="67" t="s">
        <v>170</v>
      </c>
      <c r="Z17" s="91">
        <v>147</v>
      </c>
      <c r="AA17" s="91">
        <v>0.26598510869190417</v>
      </c>
      <c r="AB17" s="91">
        <v>1.8094225081081916E-3</v>
      </c>
      <c r="AC17" s="91"/>
      <c r="AD17" s="91"/>
      <c r="AE17" s="21"/>
      <c r="AF17" s="21"/>
    </row>
    <row r="18" spans="7:42" ht="15" thickBot="1">
      <c r="G18" s="18" t="s">
        <v>30</v>
      </c>
      <c r="H18" s="18" t="s">
        <v>31</v>
      </c>
      <c r="I18" s="18" t="s">
        <v>42</v>
      </c>
      <c r="J18" s="18" t="s">
        <v>40</v>
      </c>
      <c r="K18" s="37">
        <v>39995</v>
      </c>
      <c r="L18" s="18">
        <v>2009</v>
      </c>
      <c r="M18" s="18" t="s">
        <v>34</v>
      </c>
      <c r="N18" s="18" t="s">
        <v>41</v>
      </c>
      <c r="O18" s="38">
        <v>700</v>
      </c>
      <c r="P18" s="18">
        <v>2009</v>
      </c>
      <c r="Q18" s="38">
        <v>1802</v>
      </c>
      <c r="R18" s="38">
        <v>789</v>
      </c>
      <c r="S18" s="39">
        <v>79</v>
      </c>
      <c r="T18" s="40">
        <v>0.86</v>
      </c>
      <c r="U18" s="18">
        <v>15</v>
      </c>
      <c r="X18" s="21"/>
      <c r="Y18" s="67" t="s">
        <v>153</v>
      </c>
      <c r="Z18" s="91">
        <v>148</v>
      </c>
      <c r="AA18" s="91">
        <v>0.26732617449664442</v>
      </c>
      <c r="AB18" s="91"/>
      <c r="AC18" s="91"/>
      <c r="AD18" s="91"/>
      <c r="AE18" s="21"/>
      <c r="AF18" s="21"/>
    </row>
    <row r="19" spans="7:42" ht="15" thickBot="1">
      <c r="G19" s="18" t="s">
        <v>30</v>
      </c>
      <c r="H19" s="18" t="s">
        <v>31</v>
      </c>
      <c r="I19" s="18" t="s">
        <v>42</v>
      </c>
      <c r="J19" s="18" t="s">
        <v>40</v>
      </c>
      <c r="K19" s="37">
        <v>40725</v>
      </c>
      <c r="L19" s="18">
        <v>2011</v>
      </c>
      <c r="M19" s="18" t="s">
        <v>34</v>
      </c>
      <c r="N19" s="18" t="s">
        <v>41</v>
      </c>
      <c r="O19" s="38">
        <v>100</v>
      </c>
      <c r="P19" s="18">
        <v>2011</v>
      </c>
      <c r="Q19" s="38">
        <v>104</v>
      </c>
      <c r="R19" s="38">
        <v>20</v>
      </c>
      <c r="S19" s="39">
        <v>4</v>
      </c>
      <c r="T19" s="40">
        <v>0.88</v>
      </c>
      <c r="U19" s="18">
        <v>24</v>
      </c>
      <c r="X19" s="21"/>
      <c r="Y19" s="21"/>
      <c r="Z19" s="21"/>
      <c r="AA19" s="21"/>
      <c r="AB19" s="21" t="s">
        <v>132</v>
      </c>
      <c r="AC19" s="21">
        <v>0.05</v>
      </c>
      <c r="AD19" s="21"/>
      <c r="AE19" s="21"/>
      <c r="AF19" s="21"/>
      <c r="AJ19" s="212"/>
      <c r="AK19" s="212"/>
      <c r="AL19" s="212"/>
      <c r="AM19" s="212"/>
      <c r="AN19" s="212"/>
      <c r="AO19" s="212"/>
      <c r="AP19" s="212"/>
    </row>
    <row r="20" spans="7:42" ht="15" thickBot="1">
      <c r="G20" s="18" t="s">
        <v>30</v>
      </c>
      <c r="H20" s="18" t="s">
        <v>31</v>
      </c>
      <c r="I20" s="18" t="s">
        <v>42</v>
      </c>
      <c r="J20" s="18" t="s">
        <v>40</v>
      </c>
      <c r="K20" s="37">
        <v>40360</v>
      </c>
      <c r="L20" s="18">
        <v>2010</v>
      </c>
      <c r="M20" s="18" t="s">
        <v>34</v>
      </c>
      <c r="N20" s="18" t="s">
        <v>41</v>
      </c>
      <c r="O20" s="38">
        <v>1350</v>
      </c>
      <c r="P20" s="18">
        <v>2010</v>
      </c>
      <c r="Q20" s="38">
        <v>3907</v>
      </c>
      <c r="R20" s="38">
        <v>1506</v>
      </c>
      <c r="S20" s="39">
        <v>171</v>
      </c>
      <c r="T20" s="40">
        <v>0.85</v>
      </c>
      <c r="U20" s="18">
        <v>20</v>
      </c>
      <c r="X20" s="67"/>
      <c r="Y20" s="67" t="s">
        <v>171</v>
      </c>
      <c r="Z20" s="67" t="s">
        <v>57</v>
      </c>
      <c r="AA20" s="67" t="s">
        <v>127</v>
      </c>
      <c r="AB20" s="67" t="s">
        <v>172</v>
      </c>
      <c r="AC20" s="67" t="s">
        <v>173</v>
      </c>
      <c r="AD20" s="67" t="s">
        <v>174</v>
      </c>
      <c r="AE20" s="67" t="s">
        <v>175</v>
      </c>
      <c r="AF20" s="67" t="s">
        <v>176</v>
      </c>
      <c r="AH20" s="188"/>
    </row>
    <row r="21" spans="7:42" ht="15" thickBot="1">
      <c r="G21" s="18" t="s">
        <v>30</v>
      </c>
      <c r="H21" s="18" t="s">
        <v>31</v>
      </c>
      <c r="I21" s="18" t="s">
        <v>42</v>
      </c>
      <c r="J21" s="18" t="s">
        <v>40</v>
      </c>
      <c r="K21" s="37">
        <v>40087</v>
      </c>
      <c r="L21" s="18">
        <v>2009</v>
      </c>
      <c r="M21" s="18" t="s">
        <v>36</v>
      </c>
      <c r="N21" s="18" t="s">
        <v>41</v>
      </c>
      <c r="O21" s="38">
        <v>6600</v>
      </c>
      <c r="P21" s="18">
        <v>2009</v>
      </c>
      <c r="Q21" s="38">
        <v>17233</v>
      </c>
      <c r="R21" s="38">
        <v>8232</v>
      </c>
      <c r="S21" s="39">
        <v>862</v>
      </c>
      <c r="T21" s="40">
        <v>0.88</v>
      </c>
      <c r="U21" s="18">
        <v>14</v>
      </c>
      <c r="X21" s="67" t="s">
        <v>177</v>
      </c>
      <c r="Y21" s="91">
        <v>0.88448375636554211</v>
      </c>
      <c r="Z21" s="91">
        <v>4.0634220722809231E-3</v>
      </c>
      <c r="AA21" s="91">
        <v>217.66967364752594</v>
      </c>
      <c r="AB21" s="91">
        <v>2.295370007641777E-186</v>
      </c>
      <c r="AC21" s="91">
        <v>0.87645348631820008</v>
      </c>
      <c r="AD21" s="91">
        <v>0.89251402641288413</v>
      </c>
      <c r="AE21" s="91">
        <v>0.87645348631820008</v>
      </c>
      <c r="AF21" s="91">
        <v>0.89251402641288413</v>
      </c>
      <c r="AH21" s="138"/>
    </row>
    <row r="22" spans="7:42" ht="15" thickBot="1">
      <c r="G22" s="18" t="s">
        <v>30</v>
      </c>
      <c r="H22" s="18" t="s">
        <v>31</v>
      </c>
      <c r="I22" s="18" t="s">
        <v>42</v>
      </c>
      <c r="J22" s="18" t="s">
        <v>40</v>
      </c>
      <c r="K22" s="37">
        <v>40817</v>
      </c>
      <c r="L22" s="18">
        <v>2011</v>
      </c>
      <c r="M22" s="18" t="s">
        <v>36</v>
      </c>
      <c r="N22" s="18" t="s">
        <v>41</v>
      </c>
      <c r="O22" s="38">
        <v>450</v>
      </c>
      <c r="P22" s="18">
        <v>2011</v>
      </c>
      <c r="Q22" s="38">
        <v>664</v>
      </c>
      <c r="R22" s="38">
        <v>33</v>
      </c>
      <c r="S22" s="39">
        <v>33</v>
      </c>
      <c r="T22" s="40">
        <v>0.81</v>
      </c>
      <c r="U22" s="18">
        <v>16</v>
      </c>
      <c r="X22" s="67" t="s">
        <v>27</v>
      </c>
      <c r="Y22" s="91">
        <v>-2.8259073258394809E-6</v>
      </c>
      <c r="Z22" s="91">
        <v>3.2824858685981619E-6</v>
      </c>
      <c r="AA22" s="91">
        <v>-0.86090464329899152</v>
      </c>
      <c r="AB22" s="91">
        <v>0.39069258359924341</v>
      </c>
      <c r="AC22" s="91">
        <v>-9.3128652353413835E-6</v>
      </c>
      <c r="AD22" s="91">
        <v>3.6610505836624221E-6</v>
      </c>
      <c r="AE22" s="91">
        <v>-9.3128652353413835E-6</v>
      </c>
      <c r="AF22" s="91">
        <v>3.6610505836624221E-6</v>
      </c>
      <c r="AH22" s="138"/>
    </row>
    <row r="23" spans="7:42">
      <c r="G23" s="18" t="s">
        <v>30</v>
      </c>
      <c r="H23" s="18" t="s">
        <v>31</v>
      </c>
      <c r="I23" s="18" t="s">
        <v>42</v>
      </c>
      <c r="J23" s="18" t="s">
        <v>40</v>
      </c>
      <c r="K23" s="37">
        <v>40452</v>
      </c>
      <c r="L23" s="18">
        <v>2010</v>
      </c>
      <c r="M23" s="18" t="s">
        <v>36</v>
      </c>
      <c r="N23" s="18" t="s">
        <v>41</v>
      </c>
      <c r="O23" s="38">
        <v>13650</v>
      </c>
      <c r="P23" s="18">
        <v>2010</v>
      </c>
      <c r="Q23" s="38">
        <v>39861</v>
      </c>
      <c r="R23" s="38">
        <v>16224</v>
      </c>
      <c r="S23" s="39">
        <v>2491</v>
      </c>
      <c r="T23" s="40">
        <v>0.84</v>
      </c>
      <c r="U23" s="18">
        <v>14</v>
      </c>
    </row>
    <row r="24" spans="7:42">
      <c r="G24" s="18" t="s">
        <v>30</v>
      </c>
      <c r="H24" s="18" t="s">
        <v>31</v>
      </c>
      <c r="I24" s="18" t="s">
        <v>42</v>
      </c>
      <c r="J24" s="18" t="s">
        <v>40</v>
      </c>
      <c r="K24" s="37">
        <v>40179</v>
      </c>
      <c r="L24" s="18">
        <v>2010</v>
      </c>
      <c r="M24" s="18" t="s">
        <v>37</v>
      </c>
      <c r="N24" s="18" t="s">
        <v>41</v>
      </c>
      <c r="O24" s="38">
        <v>7000</v>
      </c>
      <c r="P24" s="18">
        <v>2010</v>
      </c>
      <c r="Q24" s="38">
        <v>14673</v>
      </c>
      <c r="R24" s="38">
        <v>5335</v>
      </c>
      <c r="S24" s="39">
        <v>825</v>
      </c>
      <c r="T24" s="40">
        <v>0.87</v>
      </c>
      <c r="U24" s="18">
        <v>19</v>
      </c>
      <c r="X24" s="234" t="s">
        <v>178</v>
      </c>
      <c r="Y24" s="234"/>
      <c r="Z24" s="234"/>
      <c r="AA24" s="234"/>
      <c r="AB24" s="234"/>
      <c r="AC24" s="234"/>
      <c r="AD24" s="234"/>
      <c r="AE24" s="234"/>
      <c r="AF24" s="234"/>
      <c r="AH24" s="22"/>
      <c r="AI24" s="22"/>
    </row>
    <row r="25" spans="7:42">
      <c r="G25" s="18" t="s">
        <v>30</v>
      </c>
      <c r="H25" s="18" t="s">
        <v>31</v>
      </c>
      <c r="I25" s="18" t="s">
        <v>42</v>
      </c>
      <c r="J25" s="18" t="s">
        <v>40</v>
      </c>
      <c r="K25" s="37">
        <v>40544</v>
      </c>
      <c r="L25" s="18">
        <v>2011</v>
      </c>
      <c r="M25" s="18" t="s">
        <v>37</v>
      </c>
      <c r="N25" s="18" t="s">
        <v>41</v>
      </c>
      <c r="O25" s="38">
        <v>13350</v>
      </c>
      <c r="P25" s="18">
        <v>2011</v>
      </c>
      <c r="Q25" s="38">
        <v>30327</v>
      </c>
      <c r="R25" s="38">
        <v>9244</v>
      </c>
      <c r="S25" s="39">
        <v>1706</v>
      </c>
      <c r="T25" s="40">
        <v>0.88</v>
      </c>
      <c r="U25" s="18">
        <v>24</v>
      </c>
      <c r="X25" s="234" t="s">
        <v>179</v>
      </c>
      <c r="Y25" s="234"/>
      <c r="Z25" s="234"/>
      <c r="AA25" s="234"/>
      <c r="AB25" s="234"/>
      <c r="AC25" s="234"/>
      <c r="AD25" s="234"/>
      <c r="AE25" s="234"/>
      <c r="AF25" s="234"/>
    </row>
    <row r="26" spans="7:42">
      <c r="G26" s="18" t="s">
        <v>30</v>
      </c>
      <c r="H26" s="18" t="s">
        <v>31</v>
      </c>
      <c r="I26" s="18" t="s">
        <v>43</v>
      </c>
      <c r="J26" s="18" t="s">
        <v>33</v>
      </c>
      <c r="K26" s="37">
        <v>39995</v>
      </c>
      <c r="L26" s="18">
        <v>2009</v>
      </c>
      <c r="M26" s="18" t="s">
        <v>34</v>
      </c>
      <c r="N26" s="18" t="s">
        <v>35</v>
      </c>
      <c r="O26" s="38">
        <v>600</v>
      </c>
      <c r="P26" s="18">
        <v>2009</v>
      </c>
      <c r="Q26" s="38">
        <v>1638</v>
      </c>
      <c r="R26" s="38">
        <v>624</v>
      </c>
      <c r="S26" s="39">
        <v>72</v>
      </c>
      <c r="T26" s="40">
        <v>0.88</v>
      </c>
      <c r="U26" s="18">
        <v>15</v>
      </c>
      <c r="X26" s="234" t="s">
        <v>180</v>
      </c>
      <c r="Y26" s="234"/>
      <c r="Z26" s="234"/>
      <c r="AA26" s="234"/>
      <c r="AB26" s="234"/>
      <c r="AC26" s="234"/>
      <c r="AD26" s="234"/>
      <c r="AE26" s="234"/>
      <c r="AF26" s="234"/>
    </row>
    <row r="27" spans="7:42">
      <c r="G27" s="18" t="s">
        <v>30</v>
      </c>
      <c r="H27" s="18" t="s">
        <v>31</v>
      </c>
      <c r="I27" s="18" t="s">
        <v>43</v>
      </c>
      <c r="J27" s="18" t="s">
        <v>33</v>
      </c>
      <c r="K27" s="37">
        <v>40360</v>
      </c>
      <c r="L27" s="18">
        <v>2010</v>
      </c>
      <c r="M27" s="18" t="s">
        <v>34</v>
      </c>
      <c r="N27" s="18" t="s">
        <v>35</v>
      </c>
      <c r="O27" s="38">
        <v>1200</v>
      </c>
      <c r="P27" s="18">
        <v>2010</v>
      </c>
      <c r="Q27" s="38">
        <v>3576</v>
      </c>
      <c r="R27" s="38">
        <v>1401</v>
      </c>
      <c r="S27" s="39">
        <v>156</v>
      </c>
      <c r="T27" s="40">
        <v>0.86</v>
      </c>
      <c r="U27" s="18">
        <v>22</v>
      </c>
      <c r="X27" s="12"/>
    </row>
    <row r="28" spans="7:42">
      <c r="G28" s="18" t="s">
        <v>30</v>
      </c>
      <c r="H28" s="18" t="s">
        <v>31</v>
      </c>
      <c r="I28" s="18" t="s">
        <v>43</v>
      </c>
      <c r="J28" s="18" t="s">
        <v>33</v>
      </c>
      <c r="K28" s="37">
        <v>40087</v>
      </c>
      <c r="L28" s="18">
        <v>2009</v>
      </c>
      <c r="M28" s="18" t="s">
        <v>36</v>
      </c>
      <c r="N28" s="18" t="s">
        <v>35</v>
      </c>
      <c r="O28" s="38">
        <v>3750</v>
      </c>
      <c r="P28" s="18">
        <v>2009</v>
      </c>
      <c r="Q28" s="38">
        <v>10097</v>
      </c>
      <c r="R28" s="38">
        <v>5328</v>
      </c>
      <c r="S28" s="39">
        <v>568</v>
      </c>
      <c r="T28" s="40">
        <v>0.85</v>
      </c>
      <c r="U28" s="18">
        <v>13</v>
      </c>
      <c r="X28" s="103"/>
      <c r="Y28" s="103"/>
      <c r="Z28" s="103"/>
    </row>
    <row r="29" spans="7:42">
      <c r="G29" s="18" t="s">
        <v>30</v>
      </c>
      <c r="H29" s="18" t="s">
        <v>31</v>
      </c>
      <c r="I29" s="18" t="s">
        <v>43</v>
      </c>
      <c r="J29" s="18" t="s">
        <v>33</v>
      </c>
      <c r="K29" s="37">
        <v>40452</v>
      </c>
      <c r="L29" s="18">
        <v>2010</v>
      </c>
      <c r="M29" s="18" t="s">
        <v>36</v>
      </c>
      <c r="N29" s="18" t="s">
        <v>35</v>
      </c>
      <c r="O29" s="38">
        <v>8250</v>
      </c>
      <c r="P29" s="18">
        <v>2010</v>
      </c>
      <c r="Q29" s="38">
        <v>24316</v>
      </c>
      <c r="R29" s="38">
        <v>10865</v>
      </c>
      <c r="S29" s="39">
        <v>1368</v>
      </c>
      <c r="T29" s="40">
        <v>0.87</v>
      </c>
      <c r="U29" s="18">
        <v>20</v>
      </c>
    </row>
    <row r="30" spans="7:42">
      <c r="G30" s="18" t="s">
        <v>30</v>
      </c>
      <c r="H30" s="18" t="s">
        <v>31</v>
      </c>
      <c r="I30" s="18" t="s">
        <v>43</v>
      </c>
      <c r="J30" s="18" t="s">
        <v>33</v>
      </c>
      <c r="K30" s="37">
        <v>40179</v>
      </c>
      <c r="L30" s="18">
        <v>2010</v>
      </c>
      <c r="M30" s="18" t="s">
        <v>37</v>
      </c>
      <c r="N30" s="18" t="s">
        <v>35</v>
      </c>
      <c r="O30" s="38">
        <v>5500</v>
      </c>
      <c r="P30" s="18">
        <v>2010</v>
      </c>
      <c r="Q30" s="38">
        <v>10311</v>
      </c>
      <c r="R30" s="38">
        <v>3228</v>
      </c>
      <c r="S30" s="39">
        <v>580</v>
      </c>
      <c r="T30" s="40">
        <v>0.83</v>
      </c>
      <c r="U30" s="18">
        <v>15</v>
      </c>
      <c r="W30" s="22" t="s">
        <v>181</v>
      </c>
      <c r="X30" s="213" t="s">
        <v>182</v>
      </c>
      <c r="Y30" s="213"/>
      <c r="Z30" s="213"/>
      <c r="AA30" s="213"/>
      <c r="AB30" s="213"/>
      <c r="AC30" s="213"/>
      <c r="AD30" s="213"/>
      <c r="AE30" s="213"/>
      <c r="AF30" s="213"/>
    </row>
    <row r="31" spans="7:42">
      <c r="G31" s="18" t="s">
        <v>30</v>
      </c>
      <c r="H31" s="18" t="s">
        <v>31</v>
      </c>
      <c r="I31" s="18" t="s">
        <v>43</v>
      </c>
      <c r="J31" s="18" t="s">
        <v>33</v>
      </c>
      <c r="K31" s="37">
        <v>40544</v>
      </c>
      <c r="L31" s="18">
        <v>2011</v>
      </c>
      <c r="M31" s="18" t="s">
        <v>37</v>
      </c>
      <c r="N31" s="18" t="s">
        <v>35</v>
      </c>
      <c r="O31" s="38">
        <v>12400</v>
      </c>
      <c r="P31" s="18">
        <v>2011</v>
      </c>
      <c r="Q31" s="38">
        <v>25666</v>
      </c>
      <c r="R31" s="38">
        <v>6936</v>
      </c>
      <c r="S31" s="39">
        <v>802</v>
      </c>
      <c r="T31" s="40">
        <v>0.95</v>
      </c>
      <c r="U31" s="18">
        <v>17</v>
      </c>
      <c r="X31" s="213" t="s">
        <v>183</v>
      </c>
      <c r="Y31" s="213"/>
      <c r="Z31" s="213"/>
      <c r="AA31" s="213"/>
      <c r="AB31" s="213"/>
      <c r="AC31" s="213"/>
      <c r="AD31" s="213"/>
      <c r="AE31" s="213"/>
      <c r="AF31" s="213"/>
      <c r="AI31" s="52"/>
      <c r="AJ31" s="52"/>
      <c r="AK31" s="52"/>
      <c r="AL31" s="52"/>
      <c r="AM31" s="52"/>
      <c r="AN31" s="52"/>
      <c r="AO31" s="52"/>
    </row>
    <row r="32" spans="7:42">
      <c r="G32" s="18" t="s">
        <v>44</v>
      </c>
      <c r="H32" s="18" t="s">
        <v>45</v>
      </c>
      <c r="I32" s="18" t="s">
        <v>32</v>
      </c>
      <c r="J32" s="18" t="s">
        <v>33</v>
      </c>
      <c r="K32" s="37">
        <v>39995</v>
      </c>
      <c r="L32" s="18">
        <v>2009</v>
      </c>
      <c r="M32" s="18" t="s">
        <v>34</v>
      </c>
      <c r="N32" s="18" t="s">
        <v>35</v>
      </c>
      <c r="O32" s="38">
        <v>4950</v>
      </c>
      <c r="P32" s="18">
        <v>2009</v>
      </c>
      <c r="Q32" s="38">
        <v>11310</v>
      </c>
      <c r="R32" s="38">
        <v>4623</v>
      </c>
      <c r="S32" s="39">
        <v>424</v>
      </c>
      <c r="T32" s="40">
        <v>0.85</v>
      </c>
      <c r="U32" s="18">
        <v>20</v>
      </c>
      <c r="AI32" s="52"/>
      <c r="AJ32" s="52"/>
      <c r="AK32" s="52"/>
      <c r="AL32" s="52"/>
      <c r="AM32" s="52"/>
      <c r="AN32" s="52"/>
      <c r="AO32" s="52"/>
    </row>
    <row r="33" spans="7:41" ht="15" thickBot="1">
      <c r="G33" s="18" t="s">
        <v>44</v>
      </c>
      <c r="H33" s="18" t="s">
        <v>45</v>
      </c>
      <c r="I33" s="18" t="s">
        <v>32</v>
      </c>
      <c r="J33" s="18" t="s">
        <v>33</v>
      </c>
      <c r="K33" s="37">
        <v>40725</v>
      </c>
      <c r="L33" s="18">
        <v>2011</v>
      </c>
      <c r="M33" s="18" t="s">
        <v>34</v>
      </c>
      <c r="N33" s="18" t="s">
        <v>35</v>
      </c>
      <c r="O33" s="38">
        <v>6900</v>
      </c>
      <c r="P33" s="18">
        <v>2011</v>
      </c>
      <c r="Q33" s="38">
        <v>17480</v>
      </c>
      <c r="R33" s="38">
        <v>7015</v>
      </c>
      <c r="S33" s="39">
        <v>546</v>
      </c>
      <c r="T33" s="40">
        <v>0.89</v>
      </c>
      <c r="U33" s="18">
        <v>24</v>
      </c>
      <c r="AB33" s="213" t="s">
        <v>161</v>
      </c>
      <c r="AC33" s="213"/>
      <c r="AI33" s="52"/>
      <c r="AJ33" s="52"/>
      <c r="AK33" s="52"/>
      <c r="AL33" s="52"/>
      <c r="AM33" s="52"/>
      <c r="AN33" s="52"/>
      <c r="AO33" s="52"/>
    </row>
    <row r="34" spans="7:41" ht="15" thickBot="1">
      <c r="G34" s="18" t="s">
        <v>44</v>
      </c>
      <c r="H34" s="18" t="s">
        <v>45</v>
      </c>
      <c r="I34" s="18" t="s">
        <v>32</v>
      </c>
      <c r="J34" s="18" t="s">
        <v>33</v>
      </c>
      <c r="K34" s="37">
        <v>40087</v>
      </c>
      <c r="L34" s="18">
        <v>2009</v>
      </c>
      <c r="M34" s="18" t="s">
        <v>36</v>
      </c>
      <c r="N34" s="18" t="s">
        <v>35</v>
      </c>
      <c r="O34" s="38">
        <v>250</v>
      </c>
      <c r="P34" s="18">
        <v>2009</v>
      </c>
      <c r="Q34" s="38">
        <v>931</v>
      </c>
      <c r="R34" s="38">
        <v>439</v>
      </c>
      <c r="S34" s="39">
        <v>52</v>
      </c>
      <c r="T34" s="40">
        <v>0.95</v>
      </c>
      <c r="U34" s="18">
        <v>21</v>
      </c>
      <c r="AB34" s="237" t="s">
        <v>162</v>
      </c>
      <c r="AC34" s="238"/>
      <c r="AI34" s="52"/>
      <c r="AJ34" s="52"/>
      <c r="AK34" s="52"/>
      <c r="AL34" s="52"/>
      <c r="AM34" s="52"/>
      <c r="AN34" s="52"/>
      <c r="AO34" s="52"/>
    </row>
    <row r="35" spans="7:41" ht="15" thickBot="1">
      <c r="G35" s="18" t="s">
        <v>44</v>
      </c>
      <c r="H35" s="18" t="s">
        <v>45</v>
      </c>
      <c r="I35" s="18" t="s">
        <v>32</v>
      </c>
      <c r="J35" s="18" t="s">
        <v>33</v>
      </c>
      <c r="K35" s="37">
        <v>40817</v>
      </c>
      <c r="L35" s="18">
        <v>2011</v>
      </c>
      <c r="M35" s="18" t="s">
        <v>36</v>
      </c>
      <c r="N35" s="18" t="s">
        <v>35</v>
      </c>
      <c r="O35" s="38">
        <v>700</v>
      </c>
      <c r="P35" s="18">
        <v>2011</v>
      </c>
      <c r="Q35" s="38">
        <v>2594</v>
      </c>
      <c r="R35" s="38">
        <v>1028</v>
      </c>
      <c r="S35" s="39">
        <v>81</v>
      </c>
      <c r="T35" s="40">
        <v>0.94</v>
      </c>
      <c r="U35" s="18">
        <v>21</v>
      </c>
      <c r="AB35" s="102" t="s">
        <v>163</v>
      </c>
      <c r="AC35" s="97">
        <v>2.6909801697206574E-2</v>
      </c>
      <c r="AI35" s="52"/>
      <c r="AJ35" s="52"/>
      <c r="AK35" s="52"/>
      <c r="AL35" s="52"/>
      <c r="AM35" s="52"/>
      <c r="AN35" s="52"/>
      <c r="AO35" s="52"/>
    </row>
    <row r="36" spans="7:41" ht="15" thickBot="1">
      <c r="G36" s="18" t="s">
        <v>44</v>
      </c>
      <c r="H36" s="18" t="s">
        <v>45</v>
      </c>
      <c r="I36" s="18" t="s">
        <v>32</v>
      </c>
      <c r="J36" s="18" t="s">
        <v>33</v>
      </c>
      <c r="K36" s="37">
        <v>40179</v>
      </c>
      <c r="L36" s="18">
        <v>2010</v>
      </c>
      <c r="M36" s="18" t="s">
        <v>37</v>
      </c>
      <c r="N36" s="18" t="s">
        <v>35</v>
      </c>
      <c r="O36" s="38">
        <v>550</v>
      </c>
      <c r="P36" s="18">
        <v>2010</v>
      </c>
      <c r="Q36" s="38">
        <v>1475</v>
      </c>
      <c r="R36" s="38">
        <v>755</v>
      </c>
      <c r="S36" s="39">
        <v>65</v>
      </c>
      <c r="T36" s="40">
        <v>0.93</v>
      </c>
      <c r="U36" s="18">
        <v>25</v>
      </c>
      <c r="AB36" s="102" t="s">
        <v>164</v>
      </c>
      <c r="AC36" s="97">
        <v>7.2413742738298178E-4</v>
      </c>
      <c r="AI36" s="52"/>
      <c r="AJ36" s="52"/>
      <c r="AK36" s="52"/>
      <c r="AL36" s="52"/>
      <c r="AM36" s="52"/>
      <c r="AN36" s="52"/>
      <c r="AO36" s="52"/>
    </row>
    <row r="37" spans="7:41" ht="15" thickBot="1">
      <c r="G37" s="18" t="s">
        <v>44</v>
      </c>
      <c r="H37" s="18" t="s">
        <v>45</v>
      </c>
      <c r="I37" s="18" t="s">
        <v>32</v>
      </c>
      <c r="J37" s="18" t="s">
        <v>33</v>
      </c>
      <c r="K37" s="37">
        <v>40544</v>
      </c>
      <c r="L37" s="18">
        <v>2011</v>
      </c>
      <c r="M37" s="18" t="s">
        <v>37</v>
      </c>
      <c r="N37" s="18" t="s">
        <v>35</v>
      </c>
      <c r="O37" s="38">
        <v>1900</v>
      </c>
      <c r="P37" s="18">
        <v>2011</v>
      </c>
      <c r="Q37" s="38">
        <v>5543</v>
      </c>
      <c r="R37" s="38">
        <v>2373</v>
      </c>
      <c r="S37" s="39">
        <v>208</v>
      </c>
      <c r="T37" s="40">
        <v>0.89</v>
      </c>
      <c r="U37" s="18">
        <v>15</v>
      </c>
      <c r="AB37" s="102" t="s">
        <v>165</v>
      </c>
      <c r="AC37" s="97">
        <v>-1.2964573018817252E-2</v>
      </c>
      <c r="AI37" s="52"/>
      <c r="AJ37" s="52"/>
      <c r="AK37" s="52"/>
      <c r="AL37" s="52"/>
      <c r="AM37" s="52"/>
      <c r="AN37" s="52"/>
      <c r="AO37" s="52"/>
    </row>
    <row r="38" spans="7:41" ht="15" thickBot="1">
      <c r="G38" s="18" t="s">
        <v>44</v>
      </c>
      <c r="H38" s="18" t="s">
        <v>45</v>
      </c>
      <c r="I38" s="18" t="s">
        <v>32</v>
      </c>
      <c r="J38" s="18" t="s">
        <v>33</v>
      </c>
      <c r="K38" s="37">
        <v>40269</v>
      </c>
      <c r="L38" s="18">
        <v>2010</v>
      </c>
      <c r="M38" s="18" t="s">
        <v>38</v>
      </c>
      <c r="N38" s="18" t="s">
        <v>35</v>
      </c>
      <c r="O38" s="38">
        <v>9400</v>
      </c>
      <c r="P38" s="18">
        <v>2010</v>
      </c>
      <c r="Q38" s="38">
        <v>24194</v>
      </c>
      <c r="R38" s="38">
        <v>11668</v>
      </c>
      <c r="S38" s="39">
        <v>1059</v>
      </c>
      <c r="T38" s="40">
        <v>0.86</v>
      </c>
      <c r="U38" s="18">
        <v>24</v>
      </c>
      <c r="AB38" s="102" t="s">
        <v>57</v>
      </c>
      <c r="AC38" s="97">
        <v>4.0899169214272408</v>
      </c>
      <c r="AI38" s="52"/>
      <c r="AJ38" s="52"/>
      <c r="AK38" s="52"/>
      <c r="AL38" s="52"/>
      <c r="AM38" s="52"/>
      <c r="AN38" s="52"/>
      <c r="AO38" s="52"/>
    </row>
    <row r="39" spans="7:41" ht="15" thickBot="1">
      <c r="G39" s="18" t="s">
        <v>44</v>
      </c>
      <c r="H39" s="18" t="s">
        <v>45</v>
      </c>
      <c r="I39" s="18" t="s">
        <v>32</v>
      </c>
      <c r="J39" s="18" t="s">
        <v>33</v>
      </c>
      <c r="K39" s="37">
        <v>40634</v>
      </c>
      <c r="L39" s="18">
        <v>2011</v>
      </c>
      <c r="M39" s="18" t="s">
        <v>38</v>
      </c>
      <c r="N39" s="18" t="s">
        <v>35</v>
      </c>
      <c r="O39" s="38">
        <v>18250</v>
      </c>
      <c r="P39" s="18">
        <v>2011</v>
      </c>
      <c r="Q39" s="38">
        <v>50992</v>
      </c>
      <c r="R39" s="38">
        <v>20340</v>
      </c>
      <c r="S39" s="39">
        <v>2231</v>
      </c>
      <c r="T39" s="40">
        <v>0.83</v>
      </c>
      <c r="U39" s="18">
        <v>24</v>
      </c>
      <c r="AB39" s="102" t="s">
        <v>123</v>
      </c>
      <c r="AC39" s="97">
        <v>149</v>
      </c>
      <c r="AI39" s="52"/>
      <c r="AJ39" s="52"/>
      <c r="AK39" s="52"/>
      <c r="AL39" s="52"/>
      <c r="AM39" s="52"/>
      <c r="AN39" s="52"/>
      <c r="AO39" s="52"/>
    </row>
    <row r="40" spans="7:41">
      <c r="G40" s="18" t="s">
        <v>44</v>
      </c>
      <c r="H40" s="18" t="s">
        <v>45</v>
      </c>
      <c r="I40" s="18" t="s">
        <v>39</v>
      </c>
      <c r="J40" s="18" t="s">
        <v>40</v>
      </c>
      <c r="K40" s="37">
        <v>39995</v>
      </c>
      <c r="L40" s="18">
        <v>2009</v>
      </c>
      <c r="M40" s="18" t="s">
        <v>34</v>
      </c>
      <c r="N40" s="18" t="s">
        <v>41</v>
      </c>
      <c r="O40" s="38">
        <v>2700</v>
      </c>
      <c r="P40" s="18">
        <v>2009</v>
      </c>
      <c r="Q40" s="38">
        <v>6491</v>
      </c>
      <c r="R40" s="38">
        <v>2822</v>
      </c>
      <c r="S40" s="39">
        <v>243</v>
      </c>
      <c r="T40" s="40">
        <v>0.85</v>
      </c>
      <c r="U40" s="18">
        <v>15</v>
      </c>
      <c r="AI40" s="52"/>
      <c r="AJ40" s="136"/>
      <c r="AK40" s="52"/>
      <c r="AL40" s="52"/>
      <c r="AM40" s="52"/>
      <c r="AN40" s="52"/>
      <c r="AO40" s="52"/>
    </row>
    <row r="41" spans="7:41" ht="15" thickBot="1">
      <c r="G41" s="18" t="s">
        <v>44</v>
      </c>
      <c r="H41" s="18" t="s">
        <v>45</v>
      </c>
      <c r="I41" s="18" t="s">
        <v>39</v>
      </c>
      <c r="J41" s="18" t="s">
        <v>40</v>
      </c>
      <c r="K41" s="37">
        <v>40725</v>
      </c>
      <c r="L41" s="18">
        <v>2011</v>
      </c>
      <c r="M41" s="18" t="s">
        <v>34</v>
      </c>
      <c r="N41" s="18" t="s">
        <v>41</v>
      </c>
      <c r="O41" s="38">
        <v>4600</v>
      </c>
      <c r="P41" s="18">
        <v>2011</v>
      </c>
      <c r="Q41" s="38">
        <v>12177</v>
      </c>
      <c r="R41" s="38">
        <v>5158</v>
      </c>
      <c r="S41" s="39">
        <v>533</v>
      </c>
      <c r="T41" s="40">
        <v>0.87</v>
      </c>
      <c r="U41" s="18">
        <v>18</v>
      </c>
      <c r="Z41" s="213" t="s">
        <v>12</v>
      </c>
      <c r="AA41" s="213"/>
      <c r="AB41" s="213"/>
      <c r="AC41" s="213"/>
      <c r="AD41" s="213"/>
      <c r="AE41" s="213"/>
    </row>
    <row r="42" spans="7:41" ht="15" thickBot="1">
      <c r="G42" s="18" t="s">
        <v>44</v>
      </c>
      <c r="H42" s="18" t="s">
        <v>45</v>
      </c>
      <c r="I42" s="18" t="s">
        <v>39</v>
      </c>
      <c r="J42" s="18" t="s">
        <v>40</v>
      </c>
      <c r="K42" s="37">
        <v>40817</v>
      </c>
      <c r="L42" s="18">
        <v>2011</v>
      </c>
      <c r="M42" s="18" t="s">
        <v>36</v>
      </c>
      <c r="N42" s="18" t="s">
        <v>41</v>
      </c>
      <c r="O42" s="38">
        <v>250</v>
      </c>
      <c r="P42" s="18">
        <v>2011</v>
      </c>
      <c r="Q42" s="38">
        <v>1095</v>
      </c>
      <c r="R42" s="38">
        <v>415</v>
      </c>
      <c r="S42" s="39">
        <v>41</v>
      </c>
      <c r="T42" s="40">
        <v>0.89</v>
      </c>
      <c r="U42" s="18">
        <v>20</v>
      </c>
      <c r="Z42" s="104"/>
      <c r="AA42" s="104" t="s">
        <v>126</v>
      </c>
      <c r="AB42" s="104" t="s">
        <v>166</v>
      </c>
      <c r="AC42" s="104" t="s">
        <v>167</v>
      </c>
      <c r="AD42" s="104" t="s">
        <v>184</v>
      </c>
      <c r="AE42" s="104" t="s">
        <v>185</v>
      </c>
    </row>
    <row r="43" spans="7:41" ht="15" thickBot="1">
      <c r="G43" s="18" t="s">
        <v>44</v>
      </c>
      <c r="H43" s="18" t="s">
        <v>45</v>
      </c>
      <c r="I43" s="18" t="s">
        <v>39</v>
      </c>
      <c r="J43" s="18" t="s">
        <v>40</v>
      </c>
      <c r="K43" s="37">
        <v>40179</v>
      </c>
      <c r="L43" s="18">
        <v>2010</v>
      </c>
      <c r="M43" s="18" t="s">
        <v>37</v>
      </c>
      <c r="N43" s="18" t="s">
        <v>41</v>
      </c>
      <c r="O43" s="38">
        <v>850</v>
      </c>
      <c r="P43" s="18">
        <v>2010</v>
      </c>
      <c r="Q43" s="38">
        <v>2250</v>
      </c>
      <c r="R43" s="38">
        <v>1112</v>
      </c>
      <c r="S43" s="39">
        <v>112</v>
      </c>
      <c r="T43" s="40">
        <v>0.83</v>
      </c>
      <c r="U43" s="18">
        <v>24</v>
      </c>
      <c r="Z43" s="104" t="s">
        <v>14</v>
      </c>
      <c r="AA43" s="97">
        <v>2</v>
      </c>
      <c r="AB43" s="97">
        <v>1.7697724325930722</v>
      </c>
      <c r="AC43" s="97">
        <v>0.88488621629653608</v>
      </c>
      <c r="AD43" s="97">
        <v>5.2900339314576612E-2</v>
      </c>
      <c r="AE43" s="97">
        <v>0.94849270461682633</v>
      </c>
    </row>
    <row r="44" spans="7:41" ht="15" thickBot="1">
      <c r="G44" s="18" t="s">
        <v>44</v>
      </c>
      <c r="H44" s="18" t="s">
        <v>45</v>
      </c>
      <c r="I44" s="18" t="s">
        <v>39</v>
      </c>
      <c r="J44" s="18" t="s">
        <v>40</v>
      </c>
      <c r="K44" s="37">
        <v>40544</v>
      </c>
      <c r="L44" s="18">
        <v>2011</v>
      </c>
      <c r="M44" s="18" t="s">
        <v>37</v>
      </c>
      <c r="N44" s="18" t="s">
        <v>41</v>
      </c>
      <c r="O44" s="38">
        <v>2700</v>
      </c>
      <c r="P44" s="18">
        <v>2011</v>
      </c>
      <c r="Q44" s="38">
        <v>7643</v>
      </c>
      <c r="R44" s="38">
        <v>3043</v>
      </c>
      <c r="S44" s="39">
        <v>287</v>
      </c>
      <c r="T44" s="40">
        <v>0.94</v>
      </c>
      <c r="U44" s="18">
        <v>22</v>
      </c>
      <c r="Z44" s="104" t="s">
        <v>170</v>
      </c>
      <c r="AA44" s="97">
        <v>146</v>
      </c>
      <c r="AB44" s="97">
        <v>2442.2033819298244</v>
      </c>
      <c r="AC44" s="97">
        <v>16.727420424176881</v>
      </c>
      <c r="AD44" s="97"/>
      <c r="AE44" s="97"/>
    </row>
    <row r="45" spans="7:41" ht="15" thickBot="1">
      <c r="G45" s="18" t="s">
        <v>44</v>
      </c>
      <c r="H45" s="18" t="s">
        <v>45</v>
      </c>
      <c r="I45" s="18" t="s">
        <v>39</v>
      </c>
      <c r="J45" s="18" t="s">
        <v>40</v>
      </c>
      <c r="K45" s="37">
        <v>40269</v>
      </c>
      <c r="L45" s="18">
        <v>2010</v>
      </c>
      <c r="M45" s="18" t="s">
        <v>38</v>
      </c>
      <c r="N45" s="18" t="s">
        <v>41</v>
      </c>
      <c r="O45" s="38">
        <v>5500</v>
      </c>
      <c r="P45" s="18">
        <v>2010</v>
      </c>
      <c r="Q45" s="38">
        <v>13782</v>
      </c>
      <c r="R45" s="38">
        <v>6491</v>
      </c>
      <c r="S45" s="39">
        <v>603</v>
      </c>
      <c r="T45" s="40">
        <v>0.89</v>
      </c>
      <c r="U45" s="18">
        <v>19</v>
      </c>
      <c r="Z45" s="104" t="s">
        <v>153</v>
      </c>
      <c r="AA45" s="97">
        <v>148</v>
      </c>
      <c r="AB45" s="97">
        <v>2443.9731543624175</v>
      </c>
      <c r="AC45" s="97"/>
      <c r="AD45" s="97"/>
      <c r="AE45" s="97"/>
    </row>
    <row r="46" spans="7:41">
      <c r="G46" s="18" t="s">
        <v>44</v>
      </c>
      <c r="H46" s="18" t="s">
        <v>45</v>
      </c>
      <c r="I46" s="18" t="s">
        <v>39</v>
      </c>
      <c r="J46" s="18" t="s">
        <v>40</v>
      </c>
      <c r="K46" s="37">
        <v>40634</v>
      </c>
      <c r="L46" s="18">
        <v>2011</v>
      </c>
      <c r="M46" s="18" t="s">
        <v>38</v>
      </c>
      <c r="N46" s="18" t="s">
        <v>41</v>
      </c>
      <c r="O46" s="38">
        <v>11500</v>
      </c>
      <c r="P46" s="18">
        <v>2011</v>
      </c>
      <c r="Q46" s="38">
        <v>31809</v>
      </c>
      <c r="R46" s="38">
        <v>12612</v>
      </c>
      <c r="S46" s="39">
        <v>1193</v>
      </c>
      <c r="T46" s="40">
        <v>0.95</v>
      </c>
      <c r="U46" s="18">
        <v>17</v>
      </c>
    </row>
    <row r="47" spans="7:41" ht="15" thickBot="1">
      <c r="G47" s="18" t="s">
        <v>44</v>
      </c>
      <c r="H47" s="18" t="s">
        <v>45</v>
      </c>
      <c r="I47" s="18" t="s">
        <v>42</v>
      </c>
      <c r="J47" s="18" t="s">
        <v>40</v>
      </c>
      <c r="K47" s="37">
        <v>39995</v>
      </c>
      <c r="L47" s="18">
        <v>2009</v>
      </c>
      <c r="M47" s="18" t="s">
        <v>34</v>
      </c>
      <c r="N47" s="18" t="s">
        <v>41</v>
      </c>
      <c r="O47" s="38">
        <v>4150</v>
      </c>
      <c r="P47" s="18">
        <v>2009</v>
      </c>
      <c r="Q47" s="38">
        <v>10415</v>
      </c>
      <c r="R47" s="38">
        <v>4714</v>
      </c>
      <c r="S47" s="39">
        <v>586</v>
      </c>
      <c r="T47" s="40">
        <v>0.81</v>
      </c>
      <c r="U47" s="18">
        <v>17</v>
      </c>
    </row>
    <row r="48" spans="7:41" ht="15" thickBot="1">
      <c r="G48" s="18" t="s">
        <v>44</v>
      </c>
      <c r="H48" s="18" t="s">
        <v>45</v>
      </c>
      <c r="I48" s="18" t="s">
        <v>42</v>
      </c>
      <c r="J48" s="18" t="s">
        <v>40</v>
      </c>
      <c r="K48" s="37">
        <v>40725</v>
      </c>
      <c r="L48" s="18">
        <v>2011</v>
      </c>
      <c r="M48" s="18" t="s">
        <v>34</v>
      </c>
      <c r="N48" s="18" t="s">
        <v>41</v>
      </c>
      <c r="O48" s="38">
        <v>8300</v>
      </c>
      <c r="P48" s="18">
        <v>2011</v>
      </c>
      <c r="Q48" s="38">
        <v>23387</v>
      </c>
      <c r="R48" s="38">
        <v>10582</v>
      </c>
      <c r="S48" s="39">
        <v>877</v>
      </c>
      <c r="T48" s="40">
        <v>0.92</v>
      </c>
      <c r="U48" s="18">
        <v>22</v>
      </c>
      <c r="X48" s="105"/>
      <c r="Y48" s="105" t="s">
        <v>171</v>
      </c>
      <c r="Z48" s="105" t="s">
        <v>57</v>
      </c>
      <c r="AA48" s="105" t="s">
        <v>127</v>
      </c>
      <c r="AB48" s="105" t="s">
        <v>172</v>
      </c>
      <c r="AC48" s="105" t="s">
        <v>173</v>
      </c>
      <c r="AD48" s="105" t="s">
        <v>174</v>
      </c>
      <c r="AE48" s="105" t="s">
        <v>175</v>
      </c>
      <c r="AF48" s="105" t="s">
        <v>176</v>
      </c>
    </row>
    <row r="49" spans="7:32" ht="15" thickBot="1">
      <c r="G49" s="18" t="s">
        <v>44</v>
      </c>
      <c r="H49" s="18" t="s">
        <v>45</v>
      </c>
      <c r="I49" s="18" t="s">
        <v>42</v>
      </c>
      <c r="J49" s="18" t="s">
        <v>40</v>
      </c>
      <c r="K49" s="37">
        <v>40087</v>
      </c>
      <c r="L49" s="18">
        <v>2009</v>
      </c>
      <c r="M49" s="18" t="s">
        <v>36</v>
      </c>
      <c r="N49" s="18" t="s">
        <v>41</v>
      </c>
      <c r="O49" s="38">
        <v>300</v>
      </c>
      <c r="P49" s="18">
        <v>2009</v>
      </c>
      <c r="Q49" s="38">
        <v>986</v>
      </c>
      <c r="R49" s="38">
        <v>422</v>
      </c>
      <c r="S49" s="39">
        <v>49</v>
      </c>
      <c r="T49" s="40">
        <v>0.91</v>
      </c>
      <c r="U49" s="18">
        <v>14</v>
      </c>
      <c r="X49" s="106" t="s">
        <v>177</v>
      </c>
      <c r="Y49" s="97">
        <v>18.008338475343304</v>
      </c>
      <c r="Z49" s="97">
        <v>0.41428944407653884</v>
      </c>
      <c r="AA49" s="97">
        <v>43.468011876296593</v>
      </c>
      <c r="AB49" s="97">
        <v>1.9962784334297685E-85</v>
      </c>
      <c r="AC49" s="97">
        <v>17.189559332798549</v>
      </c>
      <c r="AD49" s="97">
        <v>18.82711761788806</v>
      </c>
      <c r="AE49" s="97">
        <v>17.189559332798549</v>
      </c>
      <c r="AF49" s="97">
        <v>18.82711761788806</v>
      </c>
    </row>
    <row r="50" spans="7:32" ht="15" thickBot="1">
      <c r="G50" s="18" t="s">
        <v>44</v>
      </c>
      <c r="H50" s="18" t="s">
        <v>45</v>
      </c>
      <c r="I50" s="18" t="s">
        <v>42</v>
      </c>
      <c r="J50" s="18" t="s">
        <v>40</v>
      </c>
      <c r="K50" s="37">
        <v>40817</v>
      </c>
      <c r="L50" s="18">
        <v>2011</v>
      </c>
      <c r="M50" s="18" t="s">
        <v>36</v>
      </c>
      <c r="N50" s="18" t="s">
        <v>41</v>
      </c>
      <c r="O50" s="38">
        <v>600</v>
      </c>
      <c r="P50" s="18">
        <v>2011</v>
      </c>
      <c r="Q50" s="38">
        <v>2233</v>
      </c>
      <c r="R50" s="38">
        <v>850</v>
      </c>
      <c r="S50" s="39">
        <v>70</v>
      </c>
      <c r="T50" s="40">
        <v>0.82</v>
      </c>
      <c r="U50" s="18">
        <v>16</v>
      </c>
      <c r="X50" s="106" t="s">
        <v>25</v>
      </c>
      <c r="Y50" s="97">
        <v>-5.795187242475613E-5</v>
      </c>
      <c r="Z50" s="97">
        <v>1.7851361237645176E-4</v>
      </c>
      <c r="AA50" s="97">
        <v>-0.32463559306920803</v>
      </c>
      <c r="AB50" s="97">
        <v>0.74592155767058954</v>
      </c>
      <c r="AC50" s="97">
        <v>-4.1075647453080134E-4</v>
      </c>
      <c r="AD50" s="97">
        <v>2.9485272968128909E-4</v>
      </c>
      <c r="AE50" s="97">
        <v>-4.1075647453080134E-4</v>
      </c>
      <c r="AF50" s="97">
        <v>2.9485272968128909E-4</v>
      </c>
    </row>
    <row r="51" spans="7:32" ht="15" thickBot="1">
      <c r="G51" s="18" t="s">
        <v>44</v>
      </c>
      <c r="H51" s="18" t="s">
        <v>45</v>
      </c>
      <c r="I51" s="18" t="s">
        <v>42</v>
      </c>
      <c r="J51" s="18" t="s">
        <v>40</v>
      </c>
      <c r="K51" s="37">
        <v>40179</v>
      </c>
      <c r="L51" s="18">
        <v>2010</v>
      </c>
      <c r="M51" s="18" t="s">
        <v>37</v>
      </c>
      <c r="N51" s="18" t="s">
        <v>41</v>
      </c>
      <c r="O51" s="38">
        <v>3600</v>
      </c>
      <c r="P51" s="18">
        <v>2010</v>
      </c>
      <c r="Q51" s="38">
        <v>9742</v>
      </c>
      <c r="R51" s="38">
        <v>4889</v>
      </c>
      <c r="S51" s="39">
        <v>487</v>
      </c>
      <c r="T51" s="40">
        <v>0.88</v>
      </c>
      <c r="U51" s="18">
        <v>17</v>
      </c>
      <c r="X51" s="106" t="s">
        <v>26</v>
      </c>
      <c r="Y51" s="97">
        <v>1.3868800475477975E-4</v>
      </c>
      <c r="Z51" s="97">
        <v>4.2796577096608518E-4</v>
      </c>
      <c r="AA51" s="97">
        <v>0.3240633110487014</v>
      </c>
      <c r="AB51" s="97">
        <v>0.74635388618018106</v>
      </c>
      <c r="AC51" s="97">
        <v>-7.0712028700893484E-4</v>
      </c>
      <c r="AD51" s="97">
        <v>9.8449629651849429E-4</v>
      </c>
      <c r="AE51" s="97">
        <v>-7.0712028700893484E-4</v>
      </c>
      <c r="AF51" s="97">
        <v>9.8449629651849429E-4</v>
      </c>
    </row>
    <row r="52" spans="7:32">
      <c r="G52" s="18" t="s">
        <v>44</v>
      </c>
      <c r="H52" s="18" t="s">
        <v>45</v>
      </c>
      <c r="I52" s="18" t="s">
        <v>42</v>
      </c>
      <c r="J52" s="18" t="s">
        <v>40</v>
      </c>
      <c r="K52" s="37">
        <v>40544</v>
      </c>
      <c r="L52" s="18">
        <v>2011</v>
      </c>
      <c r="M52" s="18" t="s">
        <v>37</v>
      </c>
      <c r="N52" s="18" t="s">
        <v>41</v>
      </c>
      <c r="O52" s="38">
        <v>6550</v>
      </c>
      <c r="P52" s="18">
        <v>2011</v>
      </c>
      <c r="Q52" s="38">
        <v>19265</v>
      </c>
      <c r="R52" s="38">
        <v>8052</v>
      </c>
      <c r="S52" s="39">
        <v>602</v>
      </c>
      <c r="T52" s="40">
        <v>0.82</v>
      </c>
      <c r="U52" s="18">
        <v>15</v>
      </c>
    </row>
    <row r="53" spans="7:32" ht="18.5">
      <c r="G53" s="18" t="s">
        <v>44</v>
      </c>
      <c r="H53" s="18" t="s">
        <v>45</v>
      </c>
      <c r="I53" s="18" t="s">
        <v>42</v>
      </c>
      <c r="J53" s="18" t="s">
        <v>40</v>
      </c>
      <c r="K53" s="37">
        <v>40269</v>
      </c>
      <c r="L53" s="18">
        <v>2010</v>
      </c>
      <c r="M53" s="18" t="s">
        <v>38</v>
      </c>
      <c r="N53" s="18" t="s">
        <v>41</v>
      </c>
      <c r="O53" s="38">
        <v>10750</v>
      </c>
      <c r="P53" s="18">
        <v>2010</v>
      </c>
      <c r="Q53" s="38">
        <v>27677</v>
      </c>
      <c r="R53" s="38">
        <v>13359</v>
      </c>
      <c r="S53" s="39">
        <v>1557</v>
      </c>
      <c r="T53" s="40">
        <v>0.87</v>
      </c>
      <c r="U53" s="18">
        <v>18</v>
      </c>
      <c r="X53" s="235" t="s">
        <v>294</v>
      </c>
      <c r="Y53" s="235"/>
      <c r="Z53" s="235"/>
      <c r="AA53" s="235"/>
      <c r="AB53" s="235"/>
      <c r="AC53" s="235"/>
      <c r="AD53" s="235"/>
      <c r="AE53" s="235"/>
      <c r="AF53" s="235"/>
    </row>
    <row r="54" spans="7:32">
      <c r="G54" s="18" t="s">
        <v>44</v>
      </c>
      <c r="H54" s="18" t="s">
        <v>45</v>
      </c>
      <c r="I54" s="18" t="s">
        <v>42</v>
      </c>
      <c r="J54" s="18" t="s">
        <v>40</v>
      </c>
      <c r="K54" s="37">
        <v>40634</v>
      </c>
      <c r="L54" s="18">
        <v>2011</v>
      </c>
      <c r="M54" s="18" t="s">
        <v>38</v>
      </c>
      <c r="N54" s="18" t="s">
        <v>41</v>
      </c>
      <c r="O54" s="38">
        <v>23650</v>
      </c>
      <c r="P54" s="18">
        <v>2011</v>
      </c>
      <c r="Q54" s="38">
        <v>67265</v>
      </c>
      <c r="R54" s="38">
        <v>27440</v>
      </c>
      <c r="S54" s="39">
        <v>2943</v>
      </c>
      <c r="T54" s="40">
        <v>0.86</v>
      </c>
      <c r="U54" s="18">
        <v>22</v>
      </c>
    </row>
    <row r="55" spans="7:32">
      <c r="G55" s="18" t="s">
        <v>44</v>
      </c>
      <c r="H55" s="18" t="s">
        <v>45</v>
      </c>
      <c r="I55" s="18" t="s">
        <v>43</v>
      </c>
      <c r="J55" s="18" t="s">
        <v>33</v>
      </c>
      <c r="K55" s="37">
        <v>39995</v>
      </c>
      <c r="L55" s="18">
        <v>2009</v>
      </c>
      <c r="M55" s="18" t="s">
        <v>34</v>
      </c>
      <c r="N55" s="18" t="s">
        <v>35</v>
      </c>
      <c r="O55" s="38">
        <v>4750</v>
      </c>
      <c r="P55" s="18">
        <v>2009</v>
      </c>
      <c r="Q55" s="38">
        <v>11461</v>
      </c>
      <c r="R55" s="38">
        <v>5061</v>
      </c>
      <c r="S55" s="39">
        <v>645</v>
      </c>
      <c r="T55" s="40">
        <v>0.94</v>
      </c>
      <c r="U55" s="18">
        <v>20</v>
      </c>
    </row>
    <row r="56" spans="7:32">
      <c r="G56" s="18" t="s">
        <v>44</v>
      </c>
      <c r="H56" s="18" t="s">
        <v>45</v>
      </c>
      <c r="I56" s="18" t="s">
        <v>43</v>
      </c>
      <c r="J56" s="18" t="s">
        <v>33</v>
      </c>
      <c r="K56" s="37">
        <v>40725</v>
      </c>
      <c r="L56" s="18">
        <v>2011</v>
      </c>
      <c r="M56" s="18" t="s">
        <v>34</v>
      </c>
      <c r="N56" s="18" t="s">
        <v>35</v>
      </c>
      <c r="O56" s="38">
        <v>7350</v>
      </c>
      <c r="P56" s="18">
        <v>2011</v>
      </c>
      <c r="Q56" s="38">
        <v>20095</v>
      </c>
      <c r="R56" s="38">
        <v>8675</v>
      </c>
      <c r="S56" s="39">
        <v>1005</v>
      </c>
      <c r="T56" s="40">
        <v>0.82</v>
      </c>
      <c r="U56" s="18">
        <v>24</v>
      </c>
    </row>
    <row r="57" spans="7:32">
      <c r="G57" s="18" t="s">
        <v>44</v>
      </c>
      <c r="H57" s="18" t="s">
        <v>45</v>
      </c>
      <c r="I57" s="18" t="s">
        <v>43</v>
      </c>
      <c r="J57" s="18" t="s">
        <v>33</v>
      </c>
      <c r="K57" s="37">
        <v>40087</v>
      </c>
      <c r="L57" s="18">
        <v>2009</v>
      </c>
      <c r="M57" s="18" t="s">
        <v>36</v>
      </c>
      <c r="N57" s="18" t="s">
        <v>35</v>
      </c>
      <c r="O57" s="38">
        <v>500</v>
      </c>
      <c r="P57" s="18">
        <v>2009</v>
      </c>
      <c r="Q57" s="38">
        <v>1971</v>
      </c>
      <c r="R57" s="38">
        <v>994</v>
      </c>
      <c r="S57" s="39">
        <v>74</v>
      </c>
      <c r="T57" s="40">
        <v>0.91</v>
      </c>
      <c r="U57" s="18">
        <v>23</v>
      </c>
      <c r="W57" s="22" t="s">
        <v>186</v>
      </c>
      <c r="X57" s="213" t="s">
        <v>187</v>
      </c>
      <c r="Y57" s="213"/>
      <c r="Z57" s="213"/>
      <c r="AA57" s="213"/>
      <c r="AB57" s="213"/>
      <c r="AC57" s="213"/>
      <c r="AD57" s="213"/>
      <c r="AE57" s="213"/>
      <c r="AF57" s="213"/>
    </row>
    <row r="58" spans="7:32">
      <c r="G58" s="18" t="s">
        <v>44</v>
      </c>
      <c r="H58" s="18" t="s">
        <v>45</v>
      </c>
      <c r="I58" s="18" t="s">
        <v>43</v>
      </c>
      <c r="J58" s="18" t="s">
        <v>33</v>
      </c>
      <c r="K58" s="37">
        <v>40817</v>
      </c>
      <c r="L58" s="18">
        <v>2011</v>
      </c>
      <c r="M58" s="18" t="s">
        <v>36</v>
      </c>
      <c r="N58" s="18" t="s">
        <v>35</v>
      </c>
      <c r="O58" s="38">
        <v>900</v>
      </c>
      <c r="P58" s="18">
        <v>2011</v>
      </c>
      <c r="Q58" s="38">
        <v>3669</v>
      </c>
      <c r="R58" s="38">
        <v>1485</v>
      </c>
      <c r="S58" s="39">
        <v>206</v>
      </c>
      <c r="T58" s="40">
        <v>0.88</v>
      </c>
      <c r="U58" s="18">
        <v>11</v>
      </c>
      <c r="X58" s="213" t="s">
        <v>188</v>
      </c>
      <c r="Y58" s="213"/>
      <c r="Z58" s="213"/>
      <c r="AA58" s="213"/>
      <c r="AB58" s="213"/>
      <c r="AC58" s="213"/>
      <c r="AD58" s="213"/>
      <c r="AE58" s="213"/>
      <c r="AF58" s="213"/>
    </row>
    <row r="59" spans="7:32" ht="15" thickBot="1">
      <c r="G59" s="18" t="s">
        <v>44</v>
      </c>
      <c r="H59" s="18" t="s">
        <v>45</v>
      </c>
      <c r="I59" s="18" t="s">
        <v>43</v>
      </c>
      <c r="J59" s="18" t="s">
        <v>33</v>
      </c>
      <c r="K59" s="37">
        <v>40179</v>
      </c>
      <c r="L59" s="18">
        <v>2010</v>
      </c>
      <c r="M59" s="18" t="s">
        <v>37</v>
      </c>
      <c r="N59" s="18" t="s">
        <v>35</v>
      </c>
      <c r="O59" s="38">
        <v>3100</v>
      </c>
      <c r="P59" s="18">
        <v>2010</v>
      </c>
      <c r="Q59" s="38">
        <v>8168</v>
      </c>
      <c r="R59" s="38">
        <v>3880</v>
      </c>
      <c r="S59" s="39">
        <v>511</v>
      </c>
      <c r="T59" s="40">
        <v>0.88</v>
      </c>
      <c r="U59" s="18">
        <v>17</v>
      </c>
    </row>
    <row r="60" spans="7:32" ht="15" thickBot="1">
      <c r="G60" s="18" t="s">
        <v>44</v>
      </c>
      <c r="H60" s="18" t="s">
        <v>45</v>
      </c>
      <c r="I60" s="18" t="s">
        <v>43</v>
      </c>
      <c r="J60" s="18" t="s">
        <v>33</v>
      </c>
      <c r="K60" s="37">
        <v>40544</v>
      </c>
      <c r="L60" s="18">
        <v>2011</v>
      </c>
      <c r="M60" s="18" t="s">
        <v>37</v>
      </c>
      <c r="N60" s="18" t="s">
        <v>35</v>
      </c>
      <c r="O60" s="38">
        <v>7650</v>
      </c>
      <c r="P60" s="18">
        <v>2011</v>
      </c>
      <c r="Q60" s="38">
        <v>22644</v>
      </c>
      <c r="R60" s="38">
        <v>9553</v>
      </c>
      <c r="S60" s="39">
        <v>991</v>
      </c>
      <c r="T60" s="40">
        <v>0.85</v>
      </c>
      <c r="U60" s="18">
        <v>11</v>
      </c>
      <c r="AA60" s="233" t="s">
        <v>161</v>
      </c>
      <c r="AB60" s="233"/>
    </row>
    <row r="61" spans="7:32" ht="15" thickBot="1">
      <c r="G61" s="18" t="s">
        <v>44</v>
      </c>
      <c r="H61" s="18" t="s">
        <v>45</v>
      </c>
      <c r="I61" s="18" t="s">
        <v>43</v>
      </c>
      <c r="J61" s="18" t="s">
        <v>33</v>
      </c>
      <c r="K61" s="37">
        <v>40269</v>
      </c>
      <c r="L61" s="18">
        <v>2010</v>
      </c>
      <c r="M61" s="18" t="s">
        <v>38</v>
      </c>
      <c r="N61" s="18" t="s">
        <v>35</v>
      </c>
      <c r="O61" s="38">
        <v>11650</v>
      </c>
      <c r="P61" s="18">
        <v>2010</v>
      </c>
      <c r="Q61" s="38">
        <v>31180</v>
      </c>
      <c r="R61" s="38">
        <v>15610</v>
      </c>
      <c r="S61" s="39">
        <v>1949</v>
      </c>
      <c r="T61" s="40">
        <v>0.95</v>
      </c>
      <c r="U61" s="18">
        <v>25</v>
      </c>
      <c r="AA61" s="236" t="s">
        <v>162</v>
      </c>
      <c r="AB61" s="236"/>
    </row>
    <row r="62" spans="7:32" ht="15" thickBot="1">
      <c r="G62" s="18" t="s">
        <v>44</v>
      </c>
      <c r="H62" s="18" t="s">
        <v>45</v>
      </c>
      <c r="I62" s="18" t="s">
        <v>43</v>
      </c>
      <c r="J62" s="18" t="s">
        <v>33</v>
      </c>
      <c r="K62" s="37">
        <v>40634</v>
      </c>
      <c r="L62" s="18">
        <v>2011</v>
      </c>
      <c r="M62" s="18" t="s">
        <v>38</v>
      </c>
      <c r="N62" s="18" t="s">
        <v>35</v>
      </c>
      <c r="O62" s="38">
        <v>29500</v>
      </c>
      <c r="P62" s="18">
        <v>2011</v>
      </c>
      <c r="Q62" s="38">
        <v>83378</v>
      </c>
      <c r="R62" s="38">
        <v>33768</v>
      </c>
      <c r="S62" s="39">
        <v>3127</v>
      </c>
      <c r="T62" s="40">
        <v>0.84</v>
      </c>
      <c r="U62" s="18">
        <v>15</v>
      </c>
      <c r="AA62" s="102" t="s">
        <v>163</v>
      </c>
      <c r="AB62" s="97">
        <v>0.99467891605031733</v>
      </c>
    </row>
    <row r="63" spans="7:32" ht="15" thickBot="1">
      <c r="G63" s="18" t="s">
        <v>46</v>
      </c>
      <c r="H63" s="18" t="s">
        <v>31</v>
      </c>
      <c r="I63" s="18" t="s">
        <v>32</v>
      </c>
      <c r="J63" s="18" t="s">
        <v>33</v>
      </c>
      <c r="K63" s="37">
        <v>39995</v>
      </c>
      <c r="L63" s="18">
        <v>2009</v>
      </c>
      <c r="M63" s="18" t="s">
        <v>34</v>
      </c>
      <c r="N63" s="18" t="s">
        <v>35</v>
      </c>
      <c r="O63" s="38">
        <v>150</v>
      </c>
      <c r="P63" s="18">
        <v>2009</v>
      </c>
      <c r="Q63" s="38">
        <v>328</v>
      </c>
      <c r="R63" s="38">
        <v>60</v>
      </c>
      <c r="S63" s="39">
        <v>12</v>
      </c>
      <c r="T63" s="40">
        <v>0.81</v>
      </c>
      <c r="U63" s="18">
        <v>20</v>
      </c>
      <c r="AA63" s="102" t="s">
        <v>164</v>
      </c>
      <c r="AB63" s="97">
        <v>0.98938614603503416</v>
      </c>
    </row>
    <row r="64" spans="7:32" ht="15" thickBot="1">
      <c r="G64" s="18" t="s">
        <v>46</v>
      </c>
      <c r="H64" s="18" t="s">
        <v>31</v>
      </c>
      <c r="I64" s="18" t="s">
        <v>32</v>
      </c>
      <c r="J64" s="18" t="s">
        <v>33</v>
      </c>
      <c r="K64" s="37">
        <v>40725</v>
      </c>
      <c r="L64" s="18">
        <v>2011</v>
      </c>
      <c r="M64" s="18" t="s">
        <v>34</v>
      </c>
      <c r="N64" s="18" t="s">
        <v>35</v>
      </c>
      <c r="O64" s="38">
        <v>250</v>
      </c>
      <c r="P64" s="18">
        <v>2011</v>
      </c>
      <c r="Q64" s="38">
        <v>716</v>
      </c>
      <c r="R64" s="38">
        <v>129</v>
      </c>
      <c r="S64" s="39">
        <v>45</v>
      </c>
      <c r="T64" s="40">
        <v>0.82</v>
      </c>
      <c r="U64" s="18">
        <v>20</v>
      </c>
      <c r="AA64" s="102" t="s">
        <v>165</v>
      </c>
      <c r="AB64" s="97">
        <v>0.98916654905644863</v>
      </c>
    </row>
    <row r="65" spans="7:32" ht="15" thickBot="1">
      <c r="G65" s="18" t="s">
        <v>46</v>
      </c>
      <c r="H65" s="18" t="s">
        <v>31</v>
      </c>
      <c r="I65" s="18" t="s">
        <v>32</v>
      </c>
      <c r="J65" s="18" t="s">
        <v>33</v>
      </c>
      <c r="K65" s="37">
        <v>40544</v>
      </c>
      <c r="L65" s="18">
        <v>2011</v>
      </c>
      <c r="M65" s="18" t="s">
        <v>37</v>
      </c>
      <c r="N65" s="18" t="s">
        <v>35</v>
      </c>
      <c r="O65" s="38">
        <v>100</v>
      </c>
      <c r="P65" s="18">
        <v>2011</v>
      </c>
      <c r="Q65" s="38">
        <v>323</v>
      </c>
      <c r="R65" s="38">
        <v>163</v>
      </c>
      <c r="S65" s="39">
        <v>10</v>
      </c>
      <c r="T65" s="40">
        <v>0.87</v>
      </c>
      <c r="U65" s="18">
        <v>19</v>
      </c>
      <c r="AA65" s="102" t="s">
        <v>57</v>
      </c>
      <c r="AB65" s="97">
        <v>488.43348208400226</v>
      </c>
    </row>
    <row r="66" spans="7:32" ht="15" thickBot="1">
      <c r="G66" s="18" t="s">
        <v>46</v>
      </c>
      <c r="H66" s="18" t="s">
        <v>31</v>
      </c>
      <c r="I66" s="18" t="s">
        <v>32</v>
      </c>
      <c r="J66" s="18" t="s">
        <v>33</v>
      </c>
      <c r="K66" s="37">
        <v>40269</v>
      </c>
      <c r="L66" s="18">
        <v>2010</v>
      </c>
      <c r="M66" s="18" t="s">
        <v>38</v>
      </c>
      <c r="N66" s="18" t="s">
        <v>35</v>
      </c>
      <c r="O66" s="38">
        <v>200</v>
      </c>
      <c r="P66" s="18">
        <v>2010</v>
      </c>
      <c r="Q66" s="38">
        <v>828</v>
      </c>
      <c r="R66" s="38">
        <v>423</v>
      </c>
      <c r="S66" s="39">
        <v>52</v>
      </c>
      <c r="T66" s="40">
        <v>0.86</v>
      </c>
      <c r="U66" s="18">
        <v>11</v>
      </c>
      <c r="AA66" s="102" t="s">
        <v>123</v>
      </c>
      <c r="AB66" s="97">
        <v>149</v>
      </c>
    </row>
    <row r="67" spans="7:32" ht="15" thickBot="1">
      <c r="G67" s="18" t="s">
        <v>46</v>
      </c>
      <c r="H67" s="18" t="s">
        <v>31</v>
      </c>
      <c r="I67" s="18" t="s">
        <v>32</v>
      </c>
      <c r="J67" s="18" t="s">
        <v>33</v>
      </c>
      <c r="K67" s="37">
        <v>40634</v>
      </c>
      <c r="L67" s="18">
        <v>2011</v>
      </c>
      <c r="M67" s="18" t="s">
        <v>38</v>
      </c>
      <c r="N67" s="18" t="s">
        <v>35</v>
      </c>
      <c r="O67" s="38">
        <v>250</v>
      </c>
      <c r="P67" s="18">
        <v>2011</v>
      </c>
      <c r="Q67" s="38">
        <v>1227</v>
      </c>
      <c r="R67" s="38">
        <v>533</v>
      </c>
      <c r="S67" s="39">
        <v>69</v>
      </c>
      <c r="T67" s="40">
        <v>0.94</v>
      </c>
      <c r="U67" s="18">
        <v>22</v>
      </c>
    </row>
    <row r="68" spans="7:32" ht="15" thickBot="1">
      <c r="G68" s="18" t="s">
        <v>46</v>
      </c>
      <c r="H68" s="18" t="s">
        <v>31</v>
      </c>
      <c r="I68" s="18" t="s">
        <v>39</v>
      </c>
      <c r="J68" s="18" t="s">
        <v>40</v>
      </c>
      <c r="K68" s="37">
        <v>40725</v>
      </c>
      <c r="L68" s="18">
        <v>2011</v>
      </c>
      <c r="M68" s="18" t="s">
        <v>34</v>
      </c>
      <c r="N68" s="18" t="s">
        <v>41</v>
      </c>
      <c r="O68" s="38">
        <v>100</v>
      </c>
      <c r="P68" s="18">
        <v>2011</v>
      </c>
      <c r="Q68" s="38">
        <v>155</v>
      </c>
      <c r="R68" s="18">
        <v>1606.5</v>
      </c>
      <c r="S68" s="39">
        <v>10</v>
      </c>
      <c r="T68" s="40">
        <v>0.85</v>
      </c>
      <c r="U68" s="18">
        <v>15</v>
      </c>
      <c r="Y68" s="233" t="s">
        <v>12</v>
      </c>
      <c r="Z68" s="233"/>
      <c r="AA68" s="233"/>
      <c r="AB68" s="233"/>
      <c r="AC68" s="233"/>
      <c r="AD68" s="233"/>
    </row>
    <row r="69" spans="7:32" ht="15" thickBot="1">
      <c r="G69" s="18" t="s">
        <v>46</v>
      </c>
      <c r="H69" s="18" t="s">
        <v>31</v>
      </c>
      <c r="I69" s="18" t="s">
        <v>39</v>
      </c>
      <c r="J69" s="18" t="s">
        <v>40</v>
      </c>
      <c r="K69" s="37">
        <v>40179</v>
      </c>
      <c r="L69" s="18">
        <v>2010</v>
      </c>
      <c r="M69" s="18" t="s">
        <v>37</v>
      </c>
      <c r="N69" s="18" t="s">
        <v>41</v>
      </c>
      <c r="O69" s="38">
        <v>100</v>
      </c>
      <c r="P69" s="18">
        <v>2010</v>
      </c>
      <c r="Q69" s="38">
        <v>296</v>
      </c>
      <c r="R69" s="38">
        <v>169</v>
      </c>
      <c r="S69" s="39">
        <v>9</v>
      </c>
      <c r="T69" s="40">
        <v>0.93</v>
      </c>
      <c r="U69" s="18">
        <v>17</v>
      </c>
      <c r="Y69" s="107"/>
      <c r="Z69" s="107" t="s">
        <v>126</v>
      </c>
      <c r="AA69" s="107" t="s">
        <v>166</v>
      </c>
      <c r="AB69" s="107" t="s">
        <v>167</v>
      </c>
      <c r="AC69" s="107" t="s">
        <v>184</v>
      </c>
      <c r="AD69" s="107" t="s">
        <v>185</v>
      </c>
    </row>
    <row r="70" spans="7:32" ht="15" thickBot="1">
      <c r="G70" s="18" t="s">
        <v>46</v>
      </c>
      <c r="H70" s="18" t="s">
        <v>31</v>
      </c>
      <c r="I70" s="18" t="s">
        <v>39</v>
      </c>
      <c r="J70" s="18" t="s">
        <v>40</v>
      </c>
      <c r="K70" s="37">
        <v>40544</v>
      </c>
      <c r="L70" s="18">
        <v>2011</v>
      </c>
      <c r="M70" s="18" t="s">
        <v>37</v>
      </c>
      <c r="N70" s="18" t="s">
        <v>41</v>
      </c>
      <c r="O70" s="38">
        <v>200</v>
      </c>
      <c r="P70" s="18">
        <v>2011</v>
      </c>
      <c r="Q70" s="38">
        <v>969</v>
      </c>
      <c r="R70" s="38">
        <v>456</v>
      </c>
      <c r="S70" s="39">
        <v>30</v>
      </c>
      <c r="T70" s="40">
        <v>0.87</v>
      </c>
      <c r="U70" s="18">
        <v>17</v>
      </c>
      <c r="Y70" s="108" t="s">
        <v>14</v>
      </c>
      <c r="Z70" s="97">
        <v>3</v>
      </c>
      <c r="AA70" s="97">
        <v>3224568249.7247038</v>
      </c>
      <c r="AB70" s="97">
        <v>1074856083.24157</v>
      </c>
      <c r="AC70" s="97">
        <v>4505.4633830028642</v>
      </c>
      <c r="AD70" s="97">
        <v>7.2173051075642146E-143</v>
      </c>
    </row>
    <row r="71" spans="7:32" ht="15" thickBot="1">
      <c r="G71" s="18" t="s">
        <v>46</v>
      </c>
      <c r="H71" s="18" t="s">
        <v>31</v>
      </c>
      <c r="I71" s="18" t="s">
        <v>39</v>
      </c>
      <c r="J71" s="18" t="s">
        <v>40</v>
      </c>
      <c r="K71" s="37">
        <v>40269</v>
      </c>
      <c r="L71" s="18">
        <v>2010</v>
      </c>
      <c r="M71" s="18" t="s">
        <v>38</v>
      </c>
      <c r="N71" s="18" t="s">
        <v>41</v>
      </c>
      <c r="O71" s="38">
        <v>250</v>
      </c>
      <c r="P71" s="18">
        <v>2010</v>
      </c>
      <c r="Q71" s="38">
        <v>710</v>
      </c>
      <c r="R71" s="38">
        <v>144</v>
      </c>
      <c r="S71" s="39">
        <v>40</v>
      </c>
      <c r="T71" s="40">
        <v>0.92</v>
      </c>
      <c r="U71" s="18">
        <v>18</v>
      </c>
      <c r="Y71" s="108" t="s">
        <v>170</v>
      </c>
      <c r="Z71" s="97">
        <v>145</v>
      </c>
      <c r="AA71" s="97">
        <v>34592253.631001987</v>
      </c>
      <c r="AB71" s="97">
        <v>238567.26642070335</v>
      </c>
      <c r="AC71" s="97"/>
      <c r="AD71" s="97"/>
    </row>
    <row r="72" spans="7:32" ht="15" thickBot="1">
      <c r="G72" s="18" t="s">
        <v>46</v>
      </c>
      <c r="H72" s="18" t="s">
        <v>31</v>
      </c>
      <c r="I72" s="18" t="s">
        <v>39</v>
      </c>
      <c r="J72" s="18" t="s">
        <v>40</v>
      </c>
      <c r="K72" s="37">
        <v>40634</v>
      </c>
      <c r="L72" s="18">
        <v>2011</v>
      </c>
      <c r="M72" s="18" t="s">
        <v>38</v>
      </c>
      <c r="N72" s="18" t="s">
        <v>41</v>
      </c>
      <c r="O72" s="38">
        <v>400</v>
      </c>
      <c r="P72" s="18">
        <v>2011</v>
      </c>
      <c r="Q72" s="38">
        <v>1421</v>
      </c>
      <c r="R72" s="38">
        <v>411</v>
      </c>
      <c r="S72" s="39">
        <v>89</v>
      </c>
      <c r="T72" s="40">
        <v>0.91</v>
      </c>
      <c r="U72" s="18">
        <v>18</v>
      </c>
      <c r="Y72" s="108" t="s">
        <v>153</v>
      </c>
      <c r="Z72" s="97">
        <v>148</v>
      </c>
      <c r="AA72" s="97">
        <v>3259160503.3557057</v>
      </c>
      <c r="AB72" s="97"/>
      <c r="AC72" s="97"/>
      <c r="AD72" s="97"/>
    </row>
    <row r="73" spans="7:32">
      <c r="G73" s="18" t="s">
        <v>46</v>
      </c>
      <c r="H73" s="18" t="s">
        <v>31</v>
      </c>
      <c r="I73" s="18" t="s">
        <v>42</v>
      </c>
      <c r="J73" s="18" t="s">
        <v>40</v>
      </c>
      <c r="K73" s="37">
        <v>40725</v>
      </c>
      <c r="L73" s="18">
        <v>2011</v>
      </c>
      <c r="M73" s="18" t="s">
        <v>34</v>
      </c>
      <c r="N73" s="18" t="s">
        <v>41</v>
      </c>
      <c r="O73" s="38">
        <v>300</v>
      </c>
      <c r="P73" s="18">
        <v>2011</v>
      </c>
      <c r="Q73" s="38">
        <v>1050</v>
      </c>
      <c r="R73" s="38">
        <v>223</v>
      </c>
      <c r="S73" s="39">
        <v>33</v>
      </c>
      <c r="T73" s="40">
        <v>0.85</v>
      </c>
      <c r="U73" s="18">
        <v>22</v>
      </c>
    </row>
    <row r="74" spans="7:32" ht="15" thickBot="1">
      <c r="G74" s="18" t="s">
        <v>46</v>
      </c>
      <c r="H74" s="18" t="s">
        <v>31</v>
      </c>
      <c r="I74" s="18" t="s">
        <v>42</v>
      </c>
      <c r="J74" s="18" t="s">
        <v>40</v>
      </c>
      <c r="K74" s="37">
        <v>40179</v>
      </c>
      <c r="L74" s="18">
        <v>2010</v>
      </c>
      <c r="M74" s="18" t="s">
        <v>37</v>
      </c>
      <c r="N74" s="18" t="s">
        <v>41</v>
      </c>
      <c r="O74" s="38">
        <v>150</v>
      </c>
      <c r="P74" s="18">
        <v>2010</v>
      </c>
      <c r="Q74" s="38">
        <v>533</v>
      </c>
      <c r="R74" s="38">
        <v>280</v>
      </c>
      <c r="S74" s="39">
        <v>20</v>
      </c>
      <c r="T74" s="40">
        <v>0.81</v>
      </c>
      <c r="U74" s="18">
        <v>24</v>
      </c>
    </row>
    <row r="75" spans="7:32" ht="15" thickBot="1">
      <c r="G75" s="18" t="s">
        <v>46</v>
      </c>
      <c r="H75" s="18" t="s">
        <v>31</v>
      </c>
      <c r="I75" s="18" t="s">
        <v>42</v>
      </c>
      <c r="J75" s="18" t="s">
        <v>40</v>
      </c>
      <c r="K75" s="37">
        <v>40544</v>
      </c>
      <c r="L75" s="18">
        <v>2011</v>
      </c>
      <c r="M75" s="18" t="s">
        <v>37</v>
      </c>
      <c r="N75" s="18" t="s">
        <v>41</v>
      </c>
      <c r="O75" s="38">
        <v>300</v>
      </c>
      <c r="P75" s="18">
        <v>2011</v>
      </c>
      <c r="Q75" s="38">
        <v>1550</v>
      </c>
      <c r="R75" s="38">
        <v>683</v>
      </c>
      <c r="S75" s="39">
        <v>87</v>
      </c>
      <c r="T75" s="40">
        <v>0.85</v>
      </c>
      <c r="U75" s="18">
        <v>12</v>
      </c>
      <c r="X75" s="109"/>
      <c r="Y75" s="109" t="s">
        <v>171</v>
      </c>
      <c r="Z75" s="109" t="s">
        <v>57</v>
      </c>
      <c r="AA75" s="109" t="s">
        <v>127</v>
      </c>
      <c r="AB75" s="109" t="s">
        <v>172</v>
      </c>
      <c r="AC75" s="109" t="s">
        <v>173</v>
      </c>
      <c r="AD75" s="109" t="s">
        <v>174</v>
      </c>
      <c r="AE75" s="109" t="s">
        <v>175</v>
      </c>
      <c r="AF75" s="109" t="s">
        <v>176</v>
      </c>
    </row>
    <row r="76" spans="7:32" ht="15" thickBot="1">
      <c r="G76" s="18" t="s">
        <v>46</v>
      </c>
      <c r="H76" s="18" t="s">
        <v>31</v>
      </c>
      <c r="I76" s="18" t="s">
        <v>42</v>
      </c>
      <c r="J76" s="18" t="s">
        <v>40</v>
      </c>
      <c r="K76" s="37">
        <v>40269</v>
      </c>
      <c r="L76" s="18">
        <v>2010</v>
      </c>
      <c r="M76" s="18" t="s">
        <v>38</v>
      </c>
      <c r="N76" s="18" t="s">
        <v>41</v>
      </c>
      <c r="O76" s="38">
        <v>150</v>
      </c>
      <c r="P76" s="18">
        <v>2010</v>
      </c>
      <c r="Q76" s="38">
        <v>592</v>
      </c>
      <c r="R76" s="38">
        <v>283</v>
      </c>
      <c r="S76" s="39">
        <v>33</v>
      </c>
      <c r="T76" s="40">
        <v>0.91</v>
      </c>
      <c r="U76" s="18">
        <v>20</v>
      </c>
      <c r="X76" s="110" t="s">
        <v>177</v>
      </c>
      <c r="Y76" s="97">
        <v>418810.50780909642</v>
      </c>
      <c r="Z76" s="97">
        <v>101751.53038099466</v>
      </c>
      <c r="AA76" s="97">
        <v>4.1160118795355496</v>
      </c>
      <c r="AB76" s="97">
        <v>6.4418638219612296E-5</v>
      </c>
      <c r="AC76" s="97">
        <v>217702.72257504595</v>
      </c>
      <c r="AD76" s="97">
        <v>619918.29304314684</v>
      </c>
      <c r="AE76" s="97">
        <v>217702.72257504595</v>
      </c>
      <c r="AF76" s="97">
        <v>619918.29304314684</v>
      </c>
    </row>
    <row r="77" spans="7:32" ht="15" thickBot="1">
      <c r="G77" s="18" t="s">
        <v>46</v>
      </c>
      <c r="H77" s="18" t="s">
        <v>31</v>
      </c>
      <c r="I77" s="18" t="s">
        <v>42</v>
      </c>
      <c r="J77" s="18" t="s">
        <v>40</v>
      </c>
      <c r="K77" s="37">
        <v>40634</v>
      </c>
      <c r="L77" s="18">
        <v>2011</v>
      </c>
      <c r="M77" s="18" t="s">
        <v>38</v>
      </c>
      <c r="N77" s="18" t="s">
        <v>41</v>
      </c>
      <c r="O77" s="38">
        <v>500</v>
      </c>
      <c r="P77" s="18">
        <v>2011</v>
      </c>
      <c r="Q77" s="38">
        <v>2451</v>
      </c>
      <c r="R77" s="38">
        <v>923</v>
      </c>
      <c r="S77" s="39">
        <v>92</v>
      </c>
      <c r="T77" s="40">
        <v>0.86</v>
      </c>
      <c r="U77" s="18">
        <v>17</v>
      </c>
      <c r="X77" s="110" t="s">
        <v>21</v>
      </c>
      <c r="Y77" s="97">
        <v>-208.29318834612053</v>
      </c>
      <c r="Z77" s="97">
        <v>50.625019221396876</v>
      </c>
      <c r="AA77" s="97">
        <v>-4.1144317878714904</v>
      </c>
      <c r="AB77" s="97">
        <v>6.4814784346960719E-5</v>
      </c>
      <c r="AC77" s="97">
        <v>-308.3514916947255</v>
      </c>
      <c r="AD77" s="97">
        <v>-108.23488499751554</v>
      </c>
      <c r="AE77" s="97">
        <v>-308.3514916947255</v>
      </c>
      <c r="AF77" s="97">
        <v>-108.23488499751554</v>
      </c>
    </row>
    <row r="78" spans="7:32" ht="15" thickBot="1">
      <c r="G78" s="18" t="s">
        <v>46</v>
      </c>
      <c r="H78" s="18" t="s">
        <v>31</v>
      </c>
      <c r="I78" s="18" t="s">
        <v>43</v>
      </c>
      <c r="J78" s="18" t="s">
        <v>33</v>
      </c>
      <c r="K78" s="37">
        <v>40179</v>
      </c>
      <c r="L78" s="18">
        <v>2010</v>
      </c>
      <c r="M78" s="18" t="s">
        <v>37</v>
      </c>
      <c r="N78" s="18" t="s">
        <v>35</v>
      </c>
      <c r="O78" s="38">
        <v>150</v>
      </c>
      <c r="P78" s="18">
        <v>2010</v>
      </c>
      <c r="Q78" s="38">
        <v>592</v>
      </c>
      <c r="R78" s="38">
        <v>312</v>
      </c>
      <c r="S78" s="39">
        <v>26</v>
      </c>
      <c r="T78" s="40">
        <v>0.87</v>
      </c>
      <c r="U78" s="18">
        <v>14</v>
      </c>
      <c r="X78" s="110" t="s">
        <v>25</v>
      </c>
      <c r="Y78" s="97">
        <v>0.53177434450025907</v>
      </c>
      <c r="Z78" s="97">
        <v>2.2622471634486181E-2</v>
      </c>
      <c r="AA78" s="97">
        <v>23.506465301059805</v>
      </c>
      <c r="AB78" s="97">
        <v>2.5711546093113844E-51</v>
      </c>
      <c r="AC78" s="97">
        <v>0.487061944107887</v>
      </c>
      <c r="AD78" s="97">
        <v>0.57648674489263119</v>
      </c>
      <c r="AE78" s="97">
        <v>0.487061944107887</v>
      </c>
      <c r="AF78" s="97">
        <v>0.57648674489263119</v>
      </c>
    </row>
    <row r="79" spans="7:32" ht="15" thickBot="1">
      <c r="G79" s="18" t="s">
        <v>46</v>
      </c>
      <c r="H79" s="18" t="s">
        <v>31</v>
      </c>
      <c r="I79" s="18" t="s">
        <v>43</v>
      </c>
      <c r="J79" s="18" t="s">
        <v>33</v>
      </c>
      <c r="K79" s="37">
        <v>40544</v>
      </c>
      <c r="L79" s="18">
        <v>2011</v>
      </c>
      <c r="M79" s="18" t="s">
        <v>37</v>
      </c>
      <c r="N79" s="18" t="s">
        <v>35</v>
      </c>
      <c r="O79" s="38">
        <v>300</v>
      </c>
      <c r="P79" s="18">
        <v>2011</v>
      </c>
      <c r="Q79" s="38">
        <v>1614</v>
      </c>
      <c r="R79" s="38">
        <v>734</v>
      </c>
      <c r="S79" s="39">
        <v>71</v>
      </c>
      <c r="T79" s="40">
        <v>0.95</v>
      </c>
      <c r="U79" s="18">
        <v>19</v>
      </c>
      <c r="X79" s="110" t="s">
        <v>26</v>
      </c>
      <c r="Y79" s="97">
        <v>-0.39475999120006122</v>
      </c>
      <c r="Z79" s="97">
        <v>5.3795903650168585E-2</v>
      </c>
      <c r="AA79" s="97">
        <v>-7.338105030583014</v>
      </c>
      <c r="AB79" s="97">
        <v>1.42227584584733E-11</v>
      </c>
      <c r="AC79" s="97">
        <v>-0.50108541939991591</v>
      </c>
      <c r="AD79" s="97">
        <v>-0.28843456300020659</v>
      </c>
      <c r="AE79" s="97">
        <v>-0.50108541939991591</v>
      </c>
      <c r="AF79" s="97">
        <v>-0.28843456300020659</v>
      </c>
    </row>
    <row r="80" spans="7:32">
      <c r="G80" s="18" t="s">
        <v>46</v>
      </c>
      <c r="H80" s="18" t="s">
        <v>31</v>
      </c>
      <c r="I80" s="18" t="s">
        <v>43</v>
      </c>
      <c r="J80" s="18" t="s">
        <v>33</v>
      </c>
      <c r="K80" s="37">
        <v>40269</v>
      </c>
      <c r="L80" s="18">
        <v>2010</v>
      </c>
      <c r="M80" s="18" t="s">
        <v>38</v>
      </c>
      <c r="N80" s="18" t="s">
        <v>35</v>
      </c>
      <c r="O80" s="38">
        <v>300</v>
      </c>
      <c r="P80" s="18">
        <v>2010</v>
      </c>
      <c r="Q80" s="38">
        <v>1479</v>
      </c>
      <c r="R80" s="38">
        <v>677</v>
      </c>
      <c r="S80" s="39">
        <v>83</v>
      </c>
      <c r="T80" s="40">
        <v>0.93</v>
      </c>
      <c r="U80" s="18">
        <v>21</v>
      </c>
    </row>
    <row r="81" spans="7:32">
      <c r="G81" s="18" t="s">
        <v>46</v>
      </c>
      <c r="H81" s="18" t="s">
        <v>31</v>
      </c>
      <c r="I81" s="18" t="s">
        <v>43</v>
      </c>
      <c r="J81" s="18" t="s">
        <v>33</v>
      </c>
      <c r="K81" s="37">
        <v>40634</v>
      </c>
      <c r="L81" s="18">
        <v>2011</v>
      </c>
      <c r="M81" s="18" t="s">
        <v>38</v>
      </c>
      <c r="N81" s="18" t="s">
        <v>35</v>
      </c>
      <c r="O81" s="38">
        <v>400</v>
      </c>
      <c r="P81" s="18">
        <v>2011</v>
      </c>
      <c r="Q81" s="38">
        <v>1937</v>
      </c>
      <c r="R81" s="38">
        <v>728</v>
      </c>
      <c r="S81" s="39">
        <v>85</v>
      </c>
      <c r="T81" s="40">
        <v>0.82</v>
      </c>
      <c r="U81" s="18">
        <v>14</v>
      </c>
      <c r="X81" s="234" t="s">
        <v>189</v>
      </c>
      <c r="Y81" s="234"/>
      <c r="Z81" s="234"/>
      <c r="AA81" s="234"/>
      <c r="AB81" s="234"/>
      <c r="AC81" s="234"/>
      <c r="AD81" s="234"/>
      <c r="AE81" s="234"/>
      <c r="AF81" s="234"/>
    </row>
    <row r="82" spans="7:32">
      <c r="G82" s="18" t="s">
        <v>30</v>
      </c>
      <c r="H82" s="18" t="s">
        <v>31</v>
      </c>
      <c r="I82" s="18" t="s">
        <v>47</v>
      </c>
      <c r="J82" s="18" t="s">
        <v>48</v>
      </c>
      <c r="K82" s="37">
        <v>39995</v>
      </c>
      <c r="L82" s="18">
        <v>2009</v>
      </c>
      <c r="M82" s="18" t="s">
        <v>34</v>
      </c>
      <c r="N82" s="18" t="s">
        <v>49</v>
      </c>
      <c r="O82" s="38">
        <v>350</v>
      </c>
      <c r="P82" s="18">
        <v>2009</v>
      </c>
      <c r="Q82" s="38">
        <v>901</v>
      </c>
      <c r="R82" s="38">
        <v>395</v>
      </c>
      <c r="S82" s="39">
        <v>1832</v>
      </c>
      <c r="T82" s="40">
        <v>0.94</v>
      </c>
      <c r="U82" s="18">
        <v>24</v>
      </c>
      <c r="X82" s="234" t="s">
        <v>179</v>
      </c>
      <c r="Y82" s="234"/>
      <c r="Z82" s="234"/>
      <c r="AA82" s="234"/>
      <c r="AB82" s="234"/>
      <c r="AC82" s="234"/>
      <c r="AD82" s="234"/>
      <c r="AE82" s="234"/>
      <c r="AF82" s="234"/>
    </row>
    <row r="83" spans="7:32">
      <c r="G83" s="18" t="s">
        <v>30</v>
      </c>
      <c r="H83" s="18" t="s">
        <v>31</v>
      </c>
      <c r="I83" s="18" t="s">
        <v>47</v>
      </c>
      <c r="J83" s="18" t="s">
        <v>48</v>
      </c>
      <c r="K83" s="37">
        <v>40725</v>
      </c>
      <c r="L83" s="18">
        <v>2011</v>
      </c>
      <c r="M83" s="18" t="s">
        <v>34</v>
      </c>
      <c r="N83" s="18" t="s">
        <v>49</v>
      </c>
      <c r="O83" s="38">
        <v>50</v>
      </c>
      <c r="P83" s="18">
        <v>2011</v>
      </c>
      <c r="Q83" s="38">
        <v>52</v>
      </c>
      <c r="R83" s="38">
        <v>11</v>
      </c>
      <c r="S83" s="39">
        <v>151</v>
      </c>
      <c r="T83" s="40">
        <v>0.89</v>
      </c>
      <c r="U83" s="18">
        <v>18</v>
      </c>
      <c r="X83" s="234" t="s">
        <v>190</v>
      </c>
      <c r="Y83" s="234"/>
      <c r="Z83" s="234"/>
      <c r="AA83" s="234"/>
      <c r="AB83" s="234"/>
      <c r="AC83" s="234"/>
      <c r="AD83" s="234"/>
      <c r="AE83" s="234"/>
      <c r="AF83" s="234"/>
    </row>
    <row r="84" spans="7:32">
      <c r="G84" s="18" t="s">
        <v>30</v>
      </c>
      <c r="H84" s="18" t="s">
        <v>31</v>
      </c>
      <c r="I84" s="18" t="s">
        <v>47</v>
      </c>
      <c r="J84" s="18" t="s">
        <v>48</v>
      </c>
      <c r="K84" s="37">
        <v>40360</v>
      </c>
      <c r="L84" s="18">
        <v>2010</v>
      </c>
      <c r="M84" s="18" t="s">
        <v>34</v>
      </c>
      <c r="N84" s="18" t="s">
        <v>49</v>
      </c>
      <c r="O84" s="38">
        <v>700</v>
      </c>
      <c r="P84" s="18">
        <v>2010</v>
      </c>
      <c r="Q84" s="38">
        <v>1954</v>
      </c>
      <c r="R84" s="38">
        <v>753</v>
      </c>
      <c r="S84" s="39">
        <v>67</v>
      </c>
      <c r="T84" s="40">
        <v>0.88</v>
      </c>
      <c r="U84" s="18">
        <v>22</v>
      </c>
    </row>
    <row r="85" spans="7:32">
      <c r="G85" s="18" t="s">
        <v>30</v>
      </c>
      <c r="H85" s="18" t="s">
        <v>31</v>
      </c>
      <c r="I85" s="18" t="s">
        <v>47</v>
      </c>
      <c r="J85" s="18" t="s">
        <v>48</v>
      </c>
      <c r="K85" s="37">
        <v>40087</v>
      </c>
      <c r="L85" s="18">
        <v>2009</v>
      </c>
      <c r="M85" s="18" t="s">
        <v>36</v>
      </c>
      <c r="N85" s="18" t="s">
        <v>49</v>
      </c>
      <c r="O85" s="38">
        <v>3300</v>
      </c>
      <c r="P85" s="18">
        <v>2009</v>
      </c>
      <c r="Q85" s="38">
        <v>8617</v>
      </c>
      <c r="R85" s="38">
        <v>4116</v>
      </c>
      <c r="S85" s="39">
        <v>202</v>
      </c>
      <c r="T85" s="40">
        <v>0.92</v>
      </c>
      <c r="U85" s="18">
        <v>13</v>
      </c>
    </row>
    <row r="86" spans="7:32">
      <c r="G86" s="18" t="s">
        <v>30</v>
      </c>
      <c r="H86" s="18" t="s">
        <v>31</v>
      </c>
      <c r="I86" s="18" t="s">
        <v>47</v>
      </c>
      <c r="J86" s="18" t="s">
        <v>48</v>
      </c>
      <c r="K86" s="37">
        <v>40817</v>
      </c>
      <c r="L86" s="18">
        <v>2011</v>
      </c>
      <c r="M86" s="18" t="s">
        <v>36</v>
      </c>
      <c r="N86" s="18" t="s">
        <v>49</v>
      </c>
      <c r="O86" s="38">
        <v>250</v>
      </c>
      <c r="P86" s="18">
        <v>2011</v>
      </c>
      <c r="Q86" s="38">
        <v>332</v>
      </c>
      <c r="R86" s="38">
        <v>17</v>
      </c>
      <c r="S86" s="39">
        <v>687</v>
      </c>
      <c r="T86" s="40">
        <v>0.83</v>
      </c>
      <c r="U86" s="18">
        <v>23</v>
      </c>
    </row>
    <row r="87" spans="7:32">
      <c r="G87" s="18" t="s">
        <v>30</v>
      </c>
      <c r="H87" s="18" t="s">
        <v>31</v>
      </c>
      <c r="I87" s="18" t="s">
        <v>47</v>
      </c>
      <c r="J87" s="18" t="s">
        <v>48</v>
      </c>
      <c r="K87" s="37">
        <v>40452</v>
      </c>
      <c r="L87" s="18">
        <v>2010</v>
      </c>
      <c r="M87" s="18" t="s">
        <v>36</v>
      </c>
      <c r="N87" s="18" t="s">
        <v>49</v>
      </c>
      <c r="O87" s="38">
        <v>6850</v>
      </c>
      <c r="P87" s="18">
        <v>2010</v>
      </c>
      <c r="Q87" s="38">
        <v>19931</v>
      </c>
      <c r="R87" s="38">
        <v>8112</v>
      </c>
      <c r="S87" s="39">
        <v>1953</v>
      </c>
      <c r="T87" s="40">
        <v>0.81</v>
      </c>
      <c r="U87" s="18">
        <v>14</v>
      </c>
    </row>
    <row r="88" spans="7:32">
      <c r="G88" s="18" t="s">
        <v>30</v>
      </c>
      <c r="H88" s="18" t="s">
        <v>31</v>
      </c>
      <c r="I88" s="18" t="s">
        <v>47</v>
      </c>
      <c r="J88" s="18" t="s">
        <v>48</v>
      </c>
      <c r="K88" s="37">
        <v>40179</v>
      </c>
      <c r="L88" s="18">
        <v>2010</v>
      </c>
      <c r="M88" s="18" t="s">
        <v>37</v>
      </c>
      <c r="N88" s="18" t="s">
        <v>49</v>
      </c>
      <c r="O88" s="38">
        <v>3500</v>
      </c>
      <c r="P88" s="18">
        <v>2010</v>
      </c>
      <c r="Q88" s="38">
        <v>7337</v>
      </c>
      <c r="R88" s="38">
        <v>2668</v>
      </c>
      <c r="S88" s="39">
        <v>637</v>
      </c>
      <c r="T88" s="40">
        <v>0.81</v>
      </c>
      <c r="U88" s="18">
        <v>19</v>
      </c>
    </row>
    <row r="89" spans="7:32">
      <c r="G89" s="18" t="s">
        <v>30</v>
      </c>
      <c r="H89" s="18" t="s">
        <v>31</v>
      </c>
      <c r="I89" s="18" t="s">
        <v>47</v>
      </c>
      <c r="J89" s="18" t="s">
        <v>48</v>
      </c>
      <c r="K89" s="37">
        <v>40544</v>
      </c>
      <c r="L89" s="18">
        <v>2011</v>
      </c>
      <c r="M89" s="18" t="s">
        <v>37</v>
      </c>
      <c r="N89" s="18" t="s">
        <v>49</v>
      </c>
      <c r="O89" s="38">
        <v>6700</v>
      </c>
      <c r="P89" s="18">
        <v>2011</v>
      </c>
      <c r="Q89" s="38">
        <v>15164</v>
      </c>
      <c r="R89" s="38">
        <v>4622</v>
      </c>
      <c r="S89" s="39">
        <v>1820</v>
      </c>
      <c r="T89" s="40">
        <v>0.92</v>
      </c>
      <c r="U89" s="18">
        <v>21</v>
      </c>
    </row>
    <row r="90" spans="7:32">
      <c r="G90" s="18" t="s">
        <v>30</v>
      </c>
      <c r="H90" s="18" t="s">
        <v>31</v>
      </c>
      <c r="I90" s="18" t="s">
        <v>50</v>
      </c>
      <c r="J90" s="18" t="s">
        <v>48</v>
      </c>
      <c r="K90" s="37">
        <v>39995</v>
      </c>
      <c r="L90" s="18">
        <v>2009</v>
      </c>
      <c r="M90" s="18" t="s">
        <v>34</v>
      </c>
      <c r="N90" s="18" t="s">
        <v>49</v>
      </c>
      <c r="O90" s="38">
        <v>300</v>
      </c>
      <c r="P90" s="18">
        <v>2009</v>
      </c>
      <c r="Q90" s="38">
        <v>819</v>
      </c>
      <c r="R90" s="38">
        <v>312</v>
      </c>
      <c r="S90" s="39">
        <v>272</v>
      </c>
      <c r="T90" s="40">
        <v>0.86</v>
      </c>
      <c r="U90" s="18">
        <v>19</v>
      </c>
    </row>
    <row r="91" spans="7:32">
      <c r="G91" s="18" t="s">
        <v>30</v>
      </c>
      <c r="H91" s="18" t="s">
        <v>31</v>
      </c>
      <c r="I91" s="18" t="s">
        <v>50</v>
      </c>
      <c r="J91" s="18" t="s">
        <v>48</v>
      </c>
      <c r="K91" s="37">
        <v>40360</v>
      </c>
      <c r="L91" s="18">
        <v>2010</v>
      </c>
      <c r="M91" s="18" t="s">
        <v>34</v>
      </c>
      <c r="N91" s="18" t="s">
        <v>49</v>
      </c>
      <c r="O91" s="38">
        <v>600</v>
      </c>
      <c r="P91" s="18">
        <v>2010</v>
      </c>
      <c r="Q91" s="38">
        <v>1788</v>
      </c>
      <c r="R91" s="38">
        <v>701</v>
      </c>
      <c r="S91" s="39">
        <v>657</v>
      </c>
      <c r="T91" s="40">
        <v>0.81</v>
      </c>
      <c r="U91" s="18">
        <v>13</v>
      </c>
    </row>
    <row r="92" spans="7:32">
      <c r="G92" s="18" t="s">
        <v>30</v>
      </c>
      <c r="H92" s="18" t="s">
        <v>31</v>
      </c>
      <c r="I92" s="18" t="s">
        <v>50</v>
      </c>
      <c r="J92" s="18" t="s">
        <v>48</v>
      </c>
      <c r="K92" s="37">
        <v>40087</v>
      </c>
      <c r="L92" s="18">
        <v>2009</v>
      </c>
      <c r="M92" s="18" t="s">
        <v>36</v>
      </c>
      <c r="N92" s="18" t="s">
        <v>49</v>
      </c>
      <c r="O92" s="38">
        <v>1900</v>
      </c>
      <c r="P92" s="18">
        <v>2009</v>
      </c>
      <c r="Q92" s="38">
        <v>5049</v>
      </c>
      <c r="R92" s="38">
        <v>2664</v>
      </c>
      <c r="S92" s="39">
        <v>92</v>
      </c>
      <c r="T92" s="40">
        <v>0.94</v>
      </c>
      <c r="U92" s="18">
        <v>17</v>
      </c>
    </row>
    <row r="93" spans="7:32">
      <c r="G93" s="18" t="s">
        <v>30</v>
      </c>
      <c r="H93" s="18" t="s">
        <v>31</v>
      </c>
      <c r="I93" s="18" t="s">
        <v>50</v>
      </c>
      <c r="J93" s="18" t="s">
        <v>48</v>
      </c>
      <c r="K93" s="37">
        <v>40452</v>
      </c>
      <c r="L93" s="18">
        <v>2010</v>
      </c>
      <c r="M93" s="18" t="s">
        <v>36</v>
      </c>
      <c r="N93" s="18" t="s">
        <v>49</v>
      </c>
      <c r="O93" s="38">
        <v>4150</v>
      </c>
      <c r="P93" s="18">
        <v>2010</v>
      </c>
      <c r="Q93" s="38">
        <v>12158</v>
      </c>
      <c r="R93" s="38">
        <v>5433</v>
      </c>
      <c r="S93" s="39">
        <v>1581</v>
      </c>
      <c r="T93" s="40">
        <v>0.89</v>
      </c>
      <c r="U93" s="18">
        <v>25</v>
      </c>
    </row>
    <row r="94" spans="7:32">
      <c r="G94" s="18" t="s">
        <v>30</v>
      </c>
      <c r="H94" s="18" t="s">
        <v>31</v>
      </c>
      <c r="I94" s="18" t="s">
        <v>50</v>
      </c>
      <c r="J94" s="18" t="s">
        <v>48</v>
      </c>
      <c r="K94" s="37">
        <v>40179</v>
      </c>
      <c r="L94" s="18">
        <v>2010</v>
      </c>
      <c r="M94" s="18" t="s">
        <v>37</v>
      </c>
      <c r="N94" s="18" t="s">
        <v>49</v>
      </c>
      <c r="O94" s="38">
        <v>2750</v>
      </c>
      <c r="P94" s="18">
        <v>2010</v>
      </c>
      <c r="Q94" s="38">
        <v>5156</v>
      </c>
      <c r="R94" s="38">
        <v>1614</v>
      </c>
      <c r="S94" s="39">
        <v>1372</v>
      </c>
      <c r="T94" s="40">
        <v>0.92</v>
      </c>
      <c r="U94" s="18">
        <v>22</v>
      </c>
    </row>
    <row r="95" spans="7:32">
      <c r="G95" s="18" t="s">
        <v>30</v>
      </c>
      <c r="H95" s="18" t="s">
        <v>31</v>
      </c>
      <c r="I95" s="18" t="s">
        <v>50</v>
      </c>
      <c r="J95" s="18" t="s">
        <v>48</v>
      </c>
      <c r="K95" s="37">
        <v>40544</v>
      </c>
      <c r="L95" s="18">
        <v>2011</v>
      </c>
      <c r="M95" s="18" t="s">
        <v>37</v>
      </c>
      <c r="N95" s="18" t="s">
        <v>49</v>
      </c>
      <c r="O95" s="38">
        <v>6200</v>
      </c>
      <c r="P95" s="18">
        <v>2011</v>
      </c>
      <c r="Q95" s="38">
        <v>12833</v>
      </c>
      <c r="R95" s="38">
        <v>3468</v>
      </c>
      <c r="S95" s="39">
        <v>2350</v>
      </c>
      <c r="T95" s="40">
        <v>0.94</v>
      </c>
      <c r="U95" s="18">
        <v>18</v>
      </c>
    </row>
    <row r="96" spans="7:32">
      <c r="G96" s="18" t="s">
        <v>44</v>
      </c>
      <c r="H96" s="18" t="s">
        <v>45</v>
      </c>
      <c r="I96" s="18" t="s">
        <v>47</v>
      </c>
      <c r="J96" s="18" t="s">
        <v>48</v>
      </c>
      <c r="K96" s="37">
        <v>39995</v>
      </c>
      <c r="L96" s="18">
        <v>2009</v>
      </c>
      <c r="M96" s="18" t="s">
        <v>34</v>
      </c>
      <c r="N96" s="18" t="s">
        <v>49</v>
      </c>
      <c r="O96" s="38">
        <v>2100</v>
      </c>
      <c r="P96" s="18">
        <v>2009</v>
      </c>
      <c r="Q96" s="38">
        <v>5208</v>
      </c>
      <c r="R96" s="38">
        <v>2357</v>
      </c>
      <c r="S96" s="39">
        <v>615</v>
      </c>
      <c r="T96" s="40">
        <v>0.84</v>
      </c>
      <c r="U96" s="18">
        <v>17</v>
      </c>
    </row>
    <row r="97" spans="7:21">
      <c r="G97" s="18" t="s">
        <v>44</v>
      </c>
      <c r="H97" s="18" t="s">
        <v>45</v>
      </c>
      <c r="I97" s="18" t="s">
        <v>47</v>
      </c>
      <c r="J97" s="18" t="s">
        <v>48</v>
      </c>
      <c r="K97" s="37">
        <v>40725</v>
      </c>
      <c r="L97" s="18">
        <v>2011</v>
      </c>
      <c r="M97" s="18" t="s">
        <v>34</v>
      </c>
      <c r="N97" s="18" t="s">
        <v>49</v>
      </c>
      <c r="O97" s="38">
        <v>4150</v>
      </c>
      <c r="P97" s="18">
        <v>2011</v>
      </c>
      <c r="Q97" s="38">
        <v>11694</v>
      </c>
      <c r="R97" s="38">
        <v>5291</v>
      </c>
      <c r="S97" s="39">
        <v>5689</v>
      </c>
      <c r="T97" s="40">
        <v>0.84</v>
      </c>
      <c r="U97" s="18">
        <v>12</v>
      </c>
    </row>
    <row r="98" spans="7:21">
      <c r="G98" s="18" t="s">
        <v>44</v>
      </c>
      <c r="H98" s="18" t="s">
        <v>45</v>
      </c>
      <c r="I98" s="18" t="s">
        <v>47</v>
      </c>
      <c r="J98" s="18" t="s">
        <v>48</v>
      </c>
      <c r="K98" s="37">
        <v>40087</v>
      </c>
      <c r="L98" s="18">
        <v>2009</v>
      </c>
      <c r="M98" s="18" t="s">
        <v>36</v>
      </c>
      <c r="N98" s="18" t="s">
        <v>49</v>
      </c>
      <c r="O98" s="38">
        <v>150</v>
      </c>
      <c r="P98" s="18">
        <v>2009</v>
      </c>
      <c r="Q98" s="38">
        <v>493</v>
      </c>
      <c r="R98" s="38">
        <v>211</v>
      </c>
      <c r="S98" s="39">
        <v>528</v>
      </c>
      <c r="T98" s="40">
        <v>0.94</v>
      </c>
      <c r="U98" s="18">
        <v>23</v>
      </c>
    </row>
    <row r="99" spans="7:21">
      <c r="G99" s="18" t="s">
        <v>44</v>
      </c>
      <c r="H99" s="18" t="s">
        <v>45</v>
      </c>
      <c r="I99" s="18" t="s">
        <v>47</v>
      </c>
      <c r="J99" s="18" t="s">
        <v>48</v>
      </c>
      <c r="K99" s="37">
        <v>40817</v>
      </c>
      <c r="L99" s="18">
        <v>2011</v>
      </c>
      <c r="M99" s="18" t="s">
        <v>36</v>
      </c>
      <c r="N99" s="18" t="s">
        <v>49</v>
      </c>
      <c r="O99" s="38">
        <v>300</v>
      </c>
      <c r="P99" s="18">
        <v>2011</v>
      </c>
      <c r="Q99" s="38">
        <v>1117</v>
      </c>
      <c r="R99" s="38">
        <v>425</v>
      </c>
      <c r="S99" s="39">
        <v>1330</v>
      </c>
      <c r="T99" s="40">
        <v>0.89</v>
      </c>
      <c r="U99" s="18">
        <v>24</v>
      </c>
    </row>
    <row r="100" spans="7:21">
      <c r="G100" s="18" t="s">
        <v>44</v>
      </c>
      <c r="H100" s="18" t="s">
        <v>45</v>
      </c>
      <c r="I100" s="18" t="s">
        <v>47</v>
      </c>
      <c r="J100" s="18" t="s">
        <v>48</v>
      </c>
      <c r="K100" s="37">
        <v>40179</v>
      </c>
      <c r="L100" s="18">
        <v>2010</v>
      </c>
      <c r="M100" s="18" t="s">
        <v>37</v>
      </c>
      <c r="N100" s="18" t="s">
        <v>49</v>
      </c>
      <c r="O100" s="38">
        <v>1800</v>
      </c>
      <c r="P100" s="18">
        <v>2010</v>
      </c>
      <c r="Q100" s="38">
        <v>4871</v>
      </c>
      <c r="R100" s="38">
        <v>2445</v>
      </c>
      <c r="S100" s="39">
        <v>48</v>
      </c>
      <c r="T100" s="40">
        <v>0.85</v>
      </c>
      <c r="U100" s="18">
        <v>20</v>
      </c>
    </row>
    <row r="101" spans="7:21">
      <c r="G101" s="18" t="s">
        <v>44</v>
      </c>
      <c r="H101" s="18" t="s">
        <v>45</v>
      </c>
      <c r="I101" s="18" t="s">
        <v>47</v>
      </c>
      <c r="J101" s="18" t="s">
        <v>48</v>
      </c>
      <c r="K101" s="37">
        <v>40544</v>
      </c>
      <c r="L101" s="18">
        <v>2011</v>
      </c>
      <c r="M101" s="18" t="s">
        <v>37</v>
      </c>
      <c r="N101" s="18" t="s">
        <v>49</v>
      </c>
      <c r="O101" s="38">
        <v>3300</v>
      </c>
      <c r="P101" s="18">
        <v>2011</v>
      </c>
      <c r="Q101" s="38">
        <v>9633</v>
      </c>
      <c r="R101" s="38">
        <v>4026</v>
      </c>
      <c r="S101" s="39">
        <v>127</v>
      </c>
      <c r="T101" s="40">
        <v>0.92</v>
      </c>
      <c r="U101" s="18">
        <v>14</v>
      </c>
    </row>
    <row r="102" spans="7:21">
      <c r="G102" s="18" t="s">
        <v>44</v>
      </c>
      <c r="H102" s="18" t="s">
        <v>45</v>
      </c>
      <c r="I102" s="18" t="s">
        <v>47</v>
      </c>
      <c r="J102" s="18" t="s">
        <v>48</v>
      </c>
      <c r="K102" s="37">
        <v>40269</v>
      </c>
      <c r="L102" s="18">
        <v>2010</v>
      </c>
      <c r="M102" s="18" t="s">
        <v>38</v>
      </c>
      <c r="N102" s="18" t="s">
        <v>49</v>
      </c>
      <c r="O102" s="38">
        <v>5400</v>
      </c>
      <c r="P102" s="18">
        <v>2010</v>
      </c>
      <c r="Q102" s="38">
        <v>13839</v>
      </c>
      <c r="R102" s="38">
        <v>6680</v>
      </c>
      <c r="S102" s="39">
        <v>794</v>
      </c>
      <c r="T102" s="40">
        <v>0.88</v>
      </c>
      <c r="U102" s="18">
        <v>18</v>
      </c>
    </row>
    <row r="103" spans="7:21">
      <c r="G103" s="18" t="s">
        <v>44</v>
      </c>
      <c r="H103" s="18" t="s">
        <v>45</v>
      </c>
      <c r="I103" s="18" t="s">
        <v>47</v>
      </c>
      <c r="J103" s="18" t="s">
        <v>48</v>
      </c>
      <c r="K103" s="37">
        <v>40634</v>
      </c>
      <c r="L103" s="18">
        <v>2011</v>
      </c>
      <c r="M103" s="18" t="s">
        <v>38</v>
      </c>
      <c r="N103" s="18" t="s">
        <v>49</v>
      </c>
      <c r="O103" s="38">
        <v>11850</v>
      </c>
      <c r="P103" s="18">
        <v>2011</v>
      </c>
      <c r="Q103" s="38">
        <v>33633</v>
      </c>
      <c r="R103" s="38">
        <v>13720</v>
      </c>
      <c r="S103" s="39">
        <v>1918</v>
      </c>
      <c r="T103" s="40">
        <v>0.95</v>
      </c>
      <c r="U103" s="18">
        <v>11</v>
      </c>
    </row>
    <row r="104" spans="7:21">
      <c r="G104" s="18" t="s">
        <v>44</v>
      </c>
      <c r="H104" s="18" t="s">
        <v>45</v>
      </c>
      <c r="I104" s="18" t="s">
        <v>50</v>
      </c>
      <c r="J104" s="18" t="s">
        <v>48</v>
      </c>
      <c r="K104" s="37">
        <v>39995</v>
      </c>
      <c r="L104" s="18">
        <v>2009</v>
      </c>
      <c r="M104" s="18" t="s">
        <v>34</v>
      </c>
      <c r="N104" s="18" t="s">
        <v>49</v>
      </c>
      <c r="O104" s="38">
        <v>2400</v>
      </c>
      <c r="P104" s="18">
        <v>2009</v>
      </c>
      <c r="Q104" s="38">
        <v>5731</v>
      </c>
      <c r="R104" s="38">
        <v>2531</v>
      </c>
      <c r="S104" s="39">
        <v>567</v>
      </c>
      <c r="T104" s="40">
        <v>0.86</v>
      </c>
      <c r="U104" s="18">
        <v>12</v>
      </c>
    </row>
    <row r="105" spans="7:21">
      <c r="G105" s="18" t="s">
        <v>44</v>
      </c>
      <c r="H105" s="18" t="s">
        <v>45</v>
      </c>
      <c r="I105" s="18" t="s">
        <v>50</v>
      </c>
      <c r="J105" s="18" t="s">
        <v>48</v>
      </c>
      <c r="K105" s="37">
        <v>40725</v>
      </c>
      <c r="L105" s="18">
        <v>2011</v>
      </c>
      <c r="M105" s="18" t="s">
        <v>34</v>
      </c>
      <c r="N105" s="18" t="s">
        <v>49</v>
      </c>
      <c r="O105" s="38">
        <v>3700</v>
      </c>
      <c r="P105" s="18">
        <v>2011</v>
      </c>
      <c r="Q105" s="38">
        <v>10048</v>
      </c>
      <c r="R105" s="38">
        <v>4338</v>
      </c>
      <c r="S105" s="39">
        <v>8060</v>
      </c>
      <c r="T105" s="40">
        <v>0.88</v>
      </c>
      <c r="U105" s="18">
        <v>22</v>
      </c>
    </row>
    <row r="106" spans="7:21">
      <c r="G106" s="18" t="s">
        <v>44</v>
      </c>
      <c r="H106" s="18" t="s">
        <v>45</v>
      </c>
      <c r="I106" s="18" t="s">
        <v>50</v>
      </c>
      <c r="J106" s="18" t="s">
        <v>48</v>
      </c>
      <c r="K106" s="37">
        <v>40087</v>
      </c>
      <c r="L106" s="18">
        <v>2009</v>
      </c>
      <c r="M106" s="18" t="s">
        <v>36</v>
      </c>
      <c r="N106" s="18" t="s">
        <v>49</v>
      </c>
      <c r="O106" s="38">
        <v>250</v>
      </c>
      <c r="P106" s="18">
        <v>2009</v>
      </c>
      <c r="Q106" s="38">
        <v>986</v>
      </c>
      <c r="R106" s="38">
        <v>497</v>
      </c>
      <c r="S106" s="39">
        <v>823</v>
      </c>
      <c r="T106" s="40">
        <v>0.93</v>
      </c>
      <c r="U106" s="18">
        <v>16</v>
      </c>
    </row>
    <row r="107" spans="7:21">
      <c r="G107" s="18" t="s">
        <v>44</v>
      </c>
      <c r="H107" s="18" t="s">
        <v>45</v>
      </c>
      <c r="I107" s="18" t="s">
        <v>50</v>
      </c>
      <c r="J107" s="18" t="s">
        <v>48</v>
      </c>
      <c r="K107" s="37">
        <v>40817</v>
      </c>
      <c r="L107" s="18">
        <v>2011</v>
      </c>
      <c r="M107" s="18" t="s">
        <v>36</v>
      </c>
      <c r="N107" s="18" t="s">
        <v>49</v>
      </c>
      <c r="O107" s="38">
        <v>450</v>
      </c>
      <c r="P107" s="18">
        <v>2011</v>
      </c>
      <c r="Q107" s="38">
        <v>1835</v>
      </c>
      <c r="R107" s="38">
        <v>743</v>
      </c>
      <c r="S107" s="39">
        <v>2425</v>
      </c>
      <c r="T107" s="40">
        <v>0.87</v>
      </c>
      <c r="U107" s="18">
        <v>22</v>
      </c>
    </row>
    <row r="108" spans="7:21">
      <c r="G108" s="18" t="s">
        <v>44</v>
      </c>
      <c r="H108" s="18" t="s">
        <v>45</v>
      </c>
      <c r="I108" s="18" t="s">
        <v>50</v>
      </c>
      <c r="J108" s="18" t="s">
        <v>48</v>
      </c>
      <c r="K108" s="37">
        <v>40179</v>
      </c>
      <c r="L108" s="18">
        <v>2010</v>
      </c>
      <c r="M108" s="18" t="s">
        <v>37</v>
      </c>
      <c r="N108" s="18" t="s">
        <v>49</v>
      </c>
      <c r="O108" s="38">
        <v>1550</v>
      </c>
      <c r="P108" s="18">
        <v>2010</v>
      </c>
      <c r="Q108" s="38">
        <v>4084</v>
      </c>
      <c r="R108" s="38">
        <v>1940</v>
      </c>
      <c r="S108" s="39">
        <v>186</v>
      </c>
      <c r="T108" s="40">
        <v>0.93</v>
      </c>
      <c r="U108" s="18">
        <v>18</v>
      </c>
    </row>
    <row r="109" spans="7:21">
      <c r="G109" s="18" t="s">
        <v>44</v>
      </c>
      <c r="H109" s="18" t="s">
        <v>45</v>
      </c>
      <c r="I109" s="18" t="s">
        <v>50</v>
      </c>
      <c r="J109" s="18" t="s">
        <v>48</v>
      </c>
      <c r="K109" s="37">
        <v>40544</v>
      </c>
      <c r="L109" s="18">
        <v>2011</v>
      </c>
      <c r="M109" s="18" t="s">
        <v>37</v>
      </c>
      <c r="N109" s="18" t="s">
        <v>49</v>
      </c>
      <c r="O109" s="38">
        <v>3850</v>
      </c>
      <c r="P109" s="18">
        <v>2011</v>
      </c>
      <c r="Q109" s="38">
        <v>11322</v>
      </c>
      <c r="R109" s="38">
        <v>4777</v>
      </c>
      <c r="S109" s="39">
        <v>746</v>
      </c>
      <c r="T109" s="40">
        <v>0.88</v>
      </c>
      <c r="U109" s="18">
        <v>23</v>
      </c>
    </row>
    <row r="110" spans="7:21">
      <c r="G110" s="18" t="s">
        <v>44</v>
      </c>
      <c r="H110" s="18" t="s">
        <v>45</v>
      </c>
      <c r="I110" s="18" t="s">
        <v>50</v>
      </c>
      <c r="J110" s="18" t="s">
        <v>48</v>
      </c>
      <c r="K110" s="37">
        <v>40269</v>
      </c>
      <c r="L110" s="18">
        <v>2010</v>
      </c>
      <c r="M110" s="18" t="s">
        <v>38</v>
      </c>
      <c r="N110" s="18" t="s">
        <v>49</v>
      </c>
      <c r="O110" s="38">
        <v>5850</v>
      </c>
      <c r="P110" s="18">
        <v>2010</v>
      </c>
      <c r="Q110" s="38">
        <v>15590</v>
      </c>
      <c r="R110" s="38">
        <v>7805</v>
      </c>
      <c r="S110" s="39">
        <v>998</v>
      </c>
      <c r="T110" s="40">
        <v>0.92</v>
      </c>
      <c r="U110" s="18">
        <v>14</v>
      </c>
    </row>
    <row r="111" spans="7:21">
      <c r="G111" s="18" t="s">
        <v>44</v>
      </c>
      <c r="H111" s="18" t="s">
        <v>45</v>
      </c>
      <c r="I111" s="18" t="s">
        <v>50</v>
      </c>
      <c r="J111" s="18" t="s">
        <v>48</v>
      </c>
      <c r="K111" s="37">
        <v>40634</v>
      </c>
      <c r="L111" s="18">
        <v>2011</v>
      </c>
      <c r="M111" s="18" t="s">
        <v>38</v>
      </c>
      <c r="N111" s="18" t="s">
        <v>49</v>
      </c>
      <c r="O111" s="38">
        <v>14750</v>
      </c>
      <c r="P111" s="18">
        <v>2011</v>
      </c>
      <c r="Q111" s="38">
        <v>41689</v>
      </c>
      <c r="R111" s="38">
        <v>16884</v>
      </c>
      <c r="S111" s="39">
        <v>2366</v>
      </c>
      <c r="T111" s="40">
        <v>0.87</v>
      </c>
      <c r="U111" s="18">
        <v>12</v>
      </c>
    </row>
    <row r="112" spans="7:21">
      <c r="G112" s="18" t="s">
        <v>46</v>
      </c>
      <c r="H112" s="18" t="s">
        <v>31</v>
      </c>
      <c r="I112" s="18" t="s">
        <v>47</v>
      </c>
      <c r="J112" s="18" t="s">
        <v>48</v>
      </c>
      <c r="K112" s="37">
        <v>40725</v>
      </c>
      <c r="L112" s="18">
        <v>2011</v>
      </c>
      <c r="M112" s="18" t="s">
        <v>34</v>
      </c>
      <c r="N112" s="18" t="s">
        <v>49</v>
      </c>
      <c r="O112" s="38">
        <v>150</v>
      </c>
      <c r="P112" s="18">
        <v>2011</v>
      </c>
      <c r="Q112" s="38">
        <v>525</v>
      </c>
      <c r="R112" s="38">
        <v>112</v>
      </c>
      <c r="S112" s="39">
        <v>49</v>
      </c>
      <c r="T112" s="40">
        <v>0.87</v>
      </c>
      <c r="U112" s="18">
        <v>20</v>
      </c>
    </row>
    <row r="113" spans="7:21">
      <c r="G113" s="18" t="s">
        <v>46</v>
      </c>
      <c r="H113" s="18" t="s">
        <v>31</v>
      </c>
      <c r="I113" s="18" t="s">
        <v>47</v>
      </c>
      <c r="J113" s="18" t="s">
        <v>48</v>
      </c>
      <c r="K113" s="37">
        <v>40179</v>
      </c>
      <c r="L113" s="18">
        <v>2010</v>
      </c>
      <c r="M113" s="18" t="s">
        <v>37</v>
      </c>
      <c r="N113" s="18" t="s">
        <v>49</v>
      </c>
      <c r="O113" s="38">
        <v>100</v>
      </c>
      <c r="P113" s="18">
        <v>2010</v>
      </c>
      <c r="Q113" s="38">
        <v>267</v>
      </c>
      <c r="R113" s="38">
        <v>140</v>
      </c>
      <c r="S113" s="39">
        <v>78</v>
      </c>
      <c r="T113" s="40">
        <v>0.88</v>
      </c>
      <c r="U113" s="18">
        <v>15</v>
      </c>
    </row>
    <row r="114" spans="7:21">
      <c r="G114" s="18" t="s">
        <v>46</v>
      </c>
      <c r="H114" s="18" t="s">
        <v>31</v>
      </c>
      <c r="I114" s="18" t="s">
        <v>47</v>
      </c>
      <c r="J114" s="18" t="s">
        <v>48</v>
      </c>
      <c r="K114" s="37">
        <v>40544</v>
      </c>
      <c r="L114" s="18">
        <v>2011</v>
      </c>
      <c r="M114" s="18" t="s">
        <v>37</v>
      </c>
      <c r="N114" s="18" t="s">
        <v>49</v>
      </c>
      <c r="O114" s="38">
        <v>150</v>
      </c>
      <c r="P114" s="18">
        <v>2011</v>
      </c>
      <c r="Q114" s="38">
        <v>775</v>
      </c>
      <c r="R114" s="38">
        <v>342</v>
      </c>
      <c r="S114" s="39">
        <v>50</v>
      </c>
      <c r="T114" s="40">
        <v>0.89</v>
      </c>
      <c r="U114" s="18">
        <v>16</v>
      </c>
    </row>
    <row r="115" spans="7:21">
      <c r="G115" s="18" t="s">
        <v>46</v>
      </c>
      <c r="H115" s="18" t="s">
        <v>31</v>
      </c>
      <c r="I115" s="18" t="s">
        <v>47</v>
      </c>
      <c r="J115" s="18" t="s">
        <v>48</v>
      </c>
      <c r="K115" s="37">
        <v>40269</v>
      </c>
      <c r="L115" s="18">
        <v>2010</v>
      </c>
      <c r="M115" s="18" t="s">
        <v>38</v>
      </c>
      <c r="N115" s="18" t="s">
        <v>49</v>
      </c>
      <c r="O115" s="38">
        <v>100</v>
      </c>
      <c r="P115" s="18">
        <v>2010</v>
      </c>
      <c r="Q115" s="38">
        <v>296</v>
      </c>
      <c r="R115" s="38">
        <v>142</v>
      </c>
      <c r="S115" s="39">
        <v>32</v>
      </c>
      <c r="T115" s="40">
        <v>0.83</v>
      </c>
      <c r="U115" s="18">
        <v>15</v>
      </c>
    </row>
    <row r="116" spans="7:21">
      <c r="G116" s="18" t="s">
        <v>46</v>
      </c>
      <c r="H116" s="18" t="s">
        <v>31</v>
      </c>
      <c r="I116" s="18" t="s">
        <v>47</v>
      </c>
      <c r="J116" s="18" t="s">
        <v>48</v>
      </c>
      <c r="K116" s="37">
        <v>40634</v>
      </c>
      <c r="L116" s="18">
        <v>2011</v>
      </c>
      <c r="M116" s="18" t="s">
        <v>38</v>
      </c>
      <c r="N116" s="18" t="s">
        <v>49</v>
      </c>
      <c r="O116" s="38">
        <v>250</v>
      </c>
      <c r="P116" s="18">
        <v>2011</v>
      </c>
      <c r="Q116" s="38">
        <v>1226</v>
      </c>
      <c r="R116" s="38">
        <v>462</v>
      </c>
      <c r="S116" s="39">
        <v>80</v>
      </c>
      <c r="T116" s="40">
        <v>0.94</v>
      </c>
      <c r="U116" s="18">
        <v>22</v>
      </c>
    </row>
    <row r="117" spans="7:21">
      <c r="G117" s="18" t="s">
        <v>46</v>
      </c>
      <c r="H117" s="18" t="s">
        <v>31</v>
      </c>
      <c r="I117" s="18" t="s">
        <v>50</v>
      </c>
      <c r="J117" s="18" t="s">
        <v>48</v>
      </c>
      <c r="K117" s="37">
        <v>40179</v>
      </c>
      <c r="L117" s="18">
        <v>2010</v>
      </c>
      <c r="M117" s="18" t="s">
        <v>37</v>
      </c>
      <c r="N117" s="18" t="s">
        <v>49</v>
      </c>
      <c r="O117" s="38">
        <v>100</v>
      </c>
      <c r="P117" s="18">
        <v>2010</v>
      </c>
      <c r="Q117" s="38">
        <v>296</v>
      </c>
      <c r="R117" s="38">
        <v>156</v>
      </c>
      <c r="S117" s="39">
        <v>64</v>
      </c>
      <c r="T117" s="40">
        <v>0.88</v>
      </c>
      <c r="U117" s="18">
        <v>16</v>
      </c>
    </row>
    <row r="118" spans="7:21">
      <c r="G118" s="18" t="s">
        <v>46</v>
      </c>
      <c r="H118" s="18" t="s">
        <v>31</v>
      </c>
      <c r="I118" s="18" t="s">
        <v>50</v>
      </c>
      <c r="J118" s="18" t="s">
        <v>48</v>
      </c>
      <c r="K118" s="37">
        <v>40544</v>
      </c>
      <c r="L118" s="18">
        <v>2011</v>
      </c>
      <c r="M118" s="18" t="s">
        <v>37</v>
      </c>
      <c r="N118" s="18" t="s">
        <v>49</v>
      </c>
      <c r="O118" s="38">
        <v>150</v>
      </c>
      <c r="P118" s="18">
        <v>2011</v>
      </c>
      <c r="Q118" s="38">
        <v>807</v>
      </c>
      <c r="R118" s="38">
        <v>367</v>
      </c>
      <c r="S118" s="39">
        <v>55</v>
      </c>
      <c r="T118" s="40">
        <v>0.93</v>
      </c>
      <c r="U118" s="18">
        <v>15</v>
      </c>
    </row>
    <row r="119" spans="7:21">
      <c r="G119" s="18" t="s">
        <v>46</v>
      </c>
      <c r="H119" s="18" t="s">
        <v>31</v>
      </c>
      <c r="I119" s="18" t="s">
        <v>50</v>
      </c>
      <c r="J119" s="18" t="s">
        <v>48</v>
      </c>
      <c r="K119" s="37">
        <v>40269</v>
      </c>
      <c r="L119" s="18">
        <v>2010</v>
      </c>
      <c r="M119" s="18" t="s">
        <v>38</v>
      </c>
      <c r="N119" s="18" t="s">
        <v>49</v>
      </c>
      <c r="O119" s="38">
        <v>150</v>
      </c>
      <c r="P119" s="18">
        <v>2010</v>
      </c>
      <c r="Q119" s="38">
        <v>740</v>
      </c>
      <c r="R119" s="38">
        <v>339</v>
      </c>
      <c r="S119" s="39">
        <v>21</v>
      </c>
      <c r="T119" s="40">
        <v>0.93</v>
      </c>
      <c r="U119" s="18">
        <v>11</v>
      </c>
    </row>
    <row r="120" spans="7:21">
      <c r="G120" s="18" t="s">
        <v>46</v>
      </c>
      <c r="H120" s="18" t="s">
        <v>31</v>
      </c>
      <c r="I120" s="18" t="s">
        <v>50</v>
      </c>
      <c r="J120" s="18" t="s">
        <v>48</v>
      </c>
      <c r="K120" s="37">
        <v>40634</v>
      </c>
      <c r="L120" s="18">
        <v>2011</v>
      </c>
      <c r="M120" s="18" t="s">
        <v>38</v>
      </c>
      <c r="N120" s="18" t="s">
        <v>49</v>
      </c>
      <c r="O120" s="38">
        <v>200</v>
      </c>
      <c r="P120" s="18">
        <v>2011</v>
      </c>
      <c r="Q120" s="38">
        <v>969</v>
      </c>
      <c r="R120" s="38">
        <v>364</v>
      </c>
      <c r="S120" s="39">
        <v>159</v>
      </c>
      <c r="T120" s="40">
        <v>0.86</v>
      </c>
      <c r="U120" s="18">
        <v>12</v>
      </c>
    </row>
    <row r="121" spans="7:21">
      <c r="G121" s="18" t="s">
        <v>30</v>
      </c>
      <c r="H121" s="18" t="s">
        <v>31</v>
      </c>
      <c r="I121" s="18" t="s">
        <v>32</v>
      </c>
      <c r="J121" s="18" t="s">
        <v>33</v>
      </c>
      <c r="K121" s="37">
        <v>39814</v>
      </c>
      <c r="L121" s="18">
        <v>2009</v>
      </c>
      <c r="M121" s="18" t="s">
        <v>37</v>
      </c>
      <c r="N121" s="18" t="s">
        <v>35</v>
      </c>
      <c r="O121" s="38">
        <v>5700</v>
      </c>
      <c r="P121" s="18">
        <v>2009</v>
      </c>
      <c r="Q121" s="38">
        <v>12411</v>
      </c>
      <c r="R121" s="38">
        <v>4871</v>
      </c>
      <c r="S121" s="39">
        <v>59</v>
      </c>
      <c r="T121" s="40">
        <v>0.88</v>
      </c>
      <c r="U121" s="18">
        <v>12</v>
      </c>
    </row>
    <row r="122" spans="7:21">
      <c r="G122" s="18" t="s">
        <v>30</v>
      </c>
      <c r="H122" s="18" t="s">
        <v>31</v>
      </c>
      <c r="I122" s="18" t="s">
        <v>32</v>
      </c>
      <c r="J122" s="18" t="s">
        <v>33</v>
      </c>
      <c r="K122" s="37">
        <v>39904</v>
      </c>
      <c r="L122" s="18">
        <v>2009</v>
      </c>
      <c r="M122" s="18" t="s">
        <v>38</v>
      </c>
      <c r="N122" s="18" t="s">
        <v>35</v>
      </c>
      <c r="O122" s="38">
        <v>100</v>
      </c>
      <c r="P122" s="18">
        <v>2009</v>
      </c>
      <c r="Q122" s="38">
        <v>87</v>
      </c>
      <c r="R122" s="38">
        <v>15</v>
      </c>
      <c r="S122" s="39">
        <v>113</v>
      </c>
      <c r="T122" s="40">
        <v>0.89</v>
      </c>
      <c r="U122" s="18">
        <v>11</v>
      </c>
    </row>
    <row r="123" spans="7:21">
      <c r="G123" s="18" t="s">
        <v>30</v>
      </c>
      <c r="H123" s="18" t="s">
        <v>31</v>
      </c>
      <c r="I123" s="18" t="s">
        <v>39</v>
      </c>
      <c r="J123" s="18" t="s">
        <v>40</v>
      </c>
      <c r="K123" s="37">
        <v>39814</v>
      </c>
      <c r="L123" s="18">
        <v>2009</v>
      </c>
      <c r="M123" s="18" t="s">
        <v>37</v>
      </c>
      <c r="N123" s="18" t="s">
        <v>41</v>
      </c>
      <c r="O123" s="38">
        <v>3150</v>
      </c>
      <c r="P123" s="18">
        <v>2009</v>
      </c>
      <c r="Q123" s="38">
        <v>6417</v>
      </c>
      <c r="R123" s="38">
        <v>2377</v>
      </c>
      <c r="S123" s="39">
        <v>36</v>
      </c>
      <c r="T123" s="40">
        <v>0.82</v>
      </c>
      <c r="U123" s="18">
        <v>18</v>
      </c>
    </row>
    <row r="124" spans="7:21">
      <c r="G124" s="18" t="s">
        <v>30</v>
      </c>
      <c r="H124" s="18" t="s">
        <v>31</v>
      </c>
      <c r="I124" s="18" t="s">
        <v>42</v>
      </c>
      <c r="J124" s="18" t="s">
        <v>40</v>
      </c>
      <c r="K124" s="37">
        <v>39814</v>
      </c>
      <c r="L124" s="18">
        <v>2009</v>
      </c>
      <c r="M124" s="18" t="s">
        <v>37</v>
      </c>
      <c r="N124" s="18" t="s">
        <v>41</v>
      </c>
      <c r="O124" s="38">
        <v>7000</v>
      </c>
      <c r="P124" s="18">
        <v>2009</v>
      </c>
      <c r="Q124" s="38">
        <v>14673</v>
      </c>
      <c r="R124" s="38">
        <v>5335</v>
      </c>
      <c r="S124" s="39">
        <v>170</v>
      </c>
      <c r="T124" s="40">
        <v>0.91</v>
      </c>
      <c r="U124" s="18">
        <v>20</v>
      </c>
    </row>
    <row r="125" spans="7:21">
      <c r="G125" s="18" t="s">
        <v>30</v>
      </c>
      <c r="H125" s="18" t="s">
        <v>31</v>
      </c>
      <c r="I125" s="18" t="s">
        <v>43</v>
      </c>
      <c r="J125" s="18" t="s">
        <v>33</v>
      </c>
      <c r="K125" s="37">
        <v>39814</v>
      </c>
      <c r="L125" s="18">
        <v>2009</v>
      </c>
      <c r="M125" s="18" t="s">
        <v>37</v>
      </c>
      <c r="N125" s="18" t="s">
        <v>35</v>
      </c>
      <c r="O125" s="38">
        <v>5500</v>
      </c>
      <c r="P125" s="18">
        <v>2009</v>
      </c>
      <c r="Q125" s="38">
        <v>10311</v>
      </c>
      <c r="R125" s="38">
        <v>3228</v>
      </c>
      <c r="S125" s="39">
        <v>246</v>
      </c>
      <c r="T125" s="40">
        <v>0.81</v>
      </c>
      <c r="U125" s="18">
        <v>16</v>
      </c>
    </row>
    <row r="126" spans="7:21">
      <c r="G126" s="18" t="s">
        <v>44</v>
      </c>
      <c r="H126" s="18" t="s">
        <v>45</v>
      </c>
      <c r="I126" s="18" t="s">
        <v>32</v>
      </c>
      <c r="J126" s="18" t="s">
        <v>33</v>
      </c>
      <c r="K126" s="37">
        <v>39814</v>
      </c>
      <c r="L126" s="18">
        <v>2009</v>
      </c>
      <c r="M126" s="18" t="s">
        <v>37</v>
      </c>
      <c r="N126" s="18" t="s">
        <v>35</v>
      </c>
      <c r="O126" s="38">
        <v>550</v>
      </c>
      <c r="P126" s="18">
        <v>2009</v>
      </c>
      <c r="Q126" s="38">
        <v>1475</v>
      </c>
      <c r="R126" s="38">
        <v>755</v>
      </c>
      <c r="S126" s="39">
        <v>42</v>
      </c>
      <c r="T126" s="40">
        <v>0.88</v>
      </c>
      <c r="U126" s="18">
        <v>25</v>
      </c>
    </row>
    <row r="127" spans="7:21">
      <c r="G127" s="18" t="s">
        <v>44</v>
      </c>
      <c r="H127" s="18" t="s">
        <v>45</v>
      </c>
      <c r="I127" s="18" t="s">
        <v>32</v>
      </c>
      <c r="J127" s="18" t="s">
        <v>33</v>
      </c>
      <c r="K127" s="37">
        <v>39904</v>
      </c>
      <c r="L127" s="18">
        <v>2009</v>
      </c>
      <c r="M127" s="18" t="s">
        <v>38</v>
      </c>
      <c r="N127" s="18" t="s">
        <v>35</v>
      </c>
      <c r="O127" s="38">
        <v>9400</v>
      </c>
      <c r="P127" s="18">
        <v>2009</v>
      </c>
      <c r="Q127" s="38">
        <v>24194</v>
      </c>
      <c r="R127" s="38">
        <v>11668</v>
      </c>
      <c r="S127" s="39">
        <v>156</v>
      </c>
      <c r="T127" s="40">
        <v>0.94</v>
      </c>
      <c r="U127" s="18">
        <v>23</v>
      </c>
    </row>
    <row r="128" spans="7:21">
      <c r="G128" s="18" t="s">
        <v>44</v>
      </c>
      <c r="H128" s="18" t="s">
        <v>45</v>
      </c>
      <c r="I128" s="18" t="s">
        <v>39</v>
      </c>
      <c r="J128" s="18" t="s">
        <v>40</v>
      </c>
      <c r="K128" s="37">
        <v>39814</v>
      </c>
      <c r="L128" s="18">
        <v>2009</v>
      </c>
      <c r="M128" s="18" t="s">
        <v>37</v>
      </c>
      <c r="N128" s="18" t="s">
        <v>41</v>
      </c>
      <c r="O128" s="38">
        <v>850</v>
      </c>
      <c r="P128" s="18">
        <v>2009</v>
      </c>
      <c r="Q128" s="38">
        <v>2250</v>
      </c>
      <c r="R128" s="38">
        <v>1112</v>
      </c>
      <c r="S128" s="39">
        <v>1832</v>
      </c>
      <c r="T128" s="40">
        <v>0.87</v>
      </c>
      <c r="U128" s="18">
        <v>17</v>
      </c>
    </row>
    <row r="129" spans="7:21">
      <c r="G129" s="18" t="s">
        <v>44</v>
      </c>
      <c r="H129" s="18" t="s">
        <v>45</v>
      </c>
      <c r="I129" s="18" t="s">
        <v>39</v>
      </c>
      <c r="J129" s="18" t="s">
        <v>40</v>
      </c>
      <c r="K129" s="37">
        <v>39904</v>
      </c>
      <c r="L129" s="18">
        <v>2009</v>
      </c>
      <c r="M129" s="18" t="s">
        <v>38</v>
      </c>
      <c r="N129" s="18" t="s">
        <v>41</v>
      </c>
      <c r="O129" s="38">
        <v>5500</v>
      </c>
      <c r="P129" s="18">
        <v>2009</v>
      </c>
      <c r="Q129" s="38">
        <v>13782</v>
      </c>
      <c r="R129" s="38">
        <v>6491</v>
      </c>
      <c r="S129" s="39">
        <v>107</v>
      </c>
      <c r="T129" s="40">
        <v>0.94</v>
      </c>
      <c r="U129" s="18">
        <v>23</v>
      </c>
    </row>
    <row r="130" spans="7:21">
      <c r="G130" s="18" t="s">
        <v>44</v>
      </c>
      <c r="H130" s="18" t="s">
        <v>45</v>
      </c>
      <c r="I130" s="18" t="s">
        <v>42</v>
      </c>
      <c r="J130" s="18" t="s">
        <v>40</v>
      </c>
      <c r="K130" s="37">
        <v>39814</v>
      </c>
      <c r="L130" s="18">
        <v>2009</v>
      </c>
      <c r="M130" s="18" t="s">
        <v>37</v>
      </c>
      <c r="N130" s="18" t="s">
        <v>41</v>
      </c>
      <c r="O130" s="38">
        <v>3600</v>
      </c>
      <c r="P130" s="18">
        <v>2009</v>
      </c>
      <c r="Q130" s="38">
        <v>9742</v>
      </c>
      <c r="R130" s="38">
        <v>4889</v>
      </c>
      <c r="S130" s="39">
        <v>22</v>
      </c>
      <c r="T130" s="40">
        <v>0.95</v>
      </c>
      <c r="U130" s="18">
        <v>19</v>
      </c>
    </row>
    <row r="131" spans="7:21">
      <c r="G131" s="18" t="s">
        <v>44</v>
      </c>
      <c r="H131" s="18" t="s">
        <v>45</v>
      </c>
      <c r="I131" s="18" t="s">
        <v>42</v>
      </c>
      <c r="J131" s="18" t="s">
        <v>40</v>
      </c>
      <c r="K131" s="37">
        <v>39904</v>
      </c>
      <c r="L131" s="18">
        <v>2009</v>
      </c>
      <c r="M131" s="18" t="s">
        <v>38</v>
      </c>
      <c r="N131" s="18" t="s">
        <v>41</v>
      </c>
      <c r="O131" s="38">
        <v>10750</v>
      </c>
      <c r="P131" s="18">
        <v>2009</v>
      </c>
      <c r="Q131" s="38">
        <v>27677</v>
      </c>
      <c r="R131" s="38">
        <v>13359</v>
      </c>
      <c r="S131" s="39">
        <v>444</v>
      </c>
      <c r="T131" s="40">
        <v>0.84</v>
      </c>
      <c r="U131" s="18">
        <v>12</v>
      </c>
    </row>
    <row r="132" spans="7:21">
      <c r="G132" s="18" t="s">
        <v>44</v>
      </c>
      <c r="H132" s="18" t="s">
        <v>45</v>
      </c>
      <c r="I132" s="18" t="s">
        <v>43</v>
      </c>
      <c r="J132" s="18" t="s">
        <v>33</v>
      </c>
      <c r="K132" s="37">
        <v>39814</v>
      </c>
      <c r="L132" s="18">
        <v>2009</v>
      </c>
      <c r="M132" s="18" t="s">
        <v>37</v>
      </c>
      <c r="N132" s="18" t="s">
        <v>35</v>
      </c>
      <c r="O132" s="38">
        <v>3100</v>
      </c>
      <c r="P132" s="18">
        <v>2009</v>
      </c>
      <c r="Q132" s="38">
        <v>8168</v>
      </c>
      <c r="R132" s="38">
        <v>3880</v>
      </c>
      <c r="S132" s="39">
        <v>127</v>
      </c>
      <c r="T132" s="40">
        <v>0.95</v>
      </c>
      <c r="U132" s="18">
        <v>18</v>
      </c>
    </row>
    <row r="133" spans="7:21">
      <c r="G133" s="18" t="s">
        <v>44</v>
      </c>
      <c r="H133" s="18" t="s">
        <v>45</v>
      </c>
      <c r="I133" s="18" t="s">
        <v>43</v>
      </c>
      <c r="J133" s="18" t="s">
        <v>33</v>
      </c>
      <c r="K133" s="37">
        <v>39904</v>
      </c>
      <c r="L133" s="18">
        <v>2009</v>
      </c>
      <c r="M133" s="18" t="s">
        <v>38</v>
      </c>
      <c r="N133" s="18" t="s">
        <v>35</v>
      </c>
      <c r="O133" s="38">
        <v>11650</v>
      </c>
      <c r="P133" s="18">
        <v>2009</v>
      </c>
      <c r="Q133" s="38">
        <v>31180</v>
      </c>
      <c r="R133" s="38">
        <v>15610</v>
      </c>
      <c r="S133" s="39">
        <v>4913</v>
      </c>
      <c r="T133" s="40">
        <v>0.87</v>
      </c>
      <c r="U133" s="18">
        <v>19</v>
      </c>
    </row>
    <row r="134" spans="7:21">
      <c r="G134" s="18" t="s">
        <v>46</v>
      </c>
      <c r="H134" s="18" t="s">
        <v>31</v>
      </c>
      <c r="I134" s="18" t="s">
        <v>32</v>
      </c>
      <c r="J134" s="18" t="s">
        <v>33</v>
      </c>
      <c r="K134" s="37">
        <v>39904</v>
      </c>
      <c r="L134" s="18">
        <v>2009</v>
      </c>
      <c r="M134" s="18" t="s">
        <v>38</v>
      </c>
      <c r="N134" s="18" t="s">
        <v>35</v>
      </c>
      <c r="O134" s="38">
        <v>200</v>
      </c>
      <c r="P134" s="18">
        <v>2009</v>
      </c>
      <c r="Q134" s="38">
        <v>828</v>
      </c>
      <c r="R134" s="38">
        <v>423</v>
      </c>
      <c r="S134" s="39">
        <v>120</v>
      </c>
      <c r="T134" s="40">
        <v>0.95</v>
      </c>
      <c r="U134" s="18">
        <v>21</v>
      </c>
    </row>
    <row r="135" spans="7:21">
      <c r="G135" s="18" t="s">
        <v>46</v>
      </c>
      <c r="H135" s="18" t="s">
        <v>31</v>
      </c>
      <c r="I135" s="18" t="s">
        <v>39</v>
      </c>
      <c r="J135" s="18" t="s">
        <v>40</v>
      </c>
      <c r="K135" s="37">
        <v>39814</v>
      </c>
      <c r="L135" s="18">
        <v>2009</v>
      </c>
      <c r="M135" s="18" t="s">
        <v>37</v>
      </c>
      <c r="N135" s="18" t="s">
        <v>41</v>
      </c>
      <c r="O135" s="38">
        <v>100</v>
      </c>
      <c r="P135" s="18">
        <v>2009</v>
      </c>
      <c r="Q135" s="38">
        <v>296</v>
      </c>
      <c r="R135" s="38">
        <v>169</v>
      </c>
      <c r="S135" s="39">
        <v>190</v>
      </c>
      <c r="T135" s="40">
        <v>0.85</v>
      </c>
      <c r="U135" s="18">
        <v>12</v>
      </c>
    </row>
    <row r="136" spans="7:21">
      <c r="G136" s="18" t="s">
        <v>46</v>
      </c>
      <c r="H136" s="18" t="s">
        <v>31</v>
      </c>
      <c r="I136" s="18" t="s">
        <v>39</v>
      </c>
      <c r="J136" s="18" t="s">
        <v>40</v>
      </c>
      <c r="K136" s="37">
        <v>39904</v>
      </c>
      <c r="L136" s="18">
        <v>2009</v>
      </c>
      <c r="M136" s="18" t="s">
        <v>38</v>
      </c>
      <c r="N136" s="18" t="s">
        <v>41</v>
      </c>
      <c r="O136" s="38">
        <v>250</v>
      </c>
      <c r="P136" s="18">
        <v>2009</v>
      </c>
      <c r="Q136" s="38">
        <v>710</v>
      </c>
      <c r="R136" s="38">
        <v>144</v>
      </c>
      <c r="S136" s="39">
        <v>183</v>
      </c>
      <c r="T136" s="40">
        <v>0.84</v>
      </c>
      <c r="U136" s="18">
        <v>24</v>
      </c>
    </row>
    <row r="137" spans="7:21">
      <c r="G137" s="18" t="s">
        <v>46</v>
      </c>
      <c r="H137" s="18" t="s">
        <v>31</v>
      </c>
      <c r="I137" s="18" t="s">
        <v>42</v>
      </c>
      <c r="J137" s="18" t="s">
        <v>40</v>
      </c>
      <c r="K137" s="37">
        <v>39814</v>
      </c>
      <c r="L137" s="18">
        <v>2009</v>
      </c>
      <c r="M137" s="18" t="s">
        <v>37</v>
      </c>
      <c r="N137" s="18" t="s">
        <v>41</v>
      </c>
      <c r="O137" s="38">
        <v>150</v>
      </c>
      <c r="P137" s="18">
        <v>2009</v>
      </c>
      <c r="Q137" s="38">
        <v>533</v>
      </c>
      <c r="R137" s="38">
        <v>280</v>
      </c>
      <c r="S137" s="39">
        <v>430</v>
      </c>
      <c r="T137" s="40">
        <v>0.88</v>
      </c>
      <c r="U137" s="18">
        <v>12</v>
      </c>
    </row>
    <row r="138" spans="7:21">
      <c r="G138" s="18" t="s">
        <v>46</v>
      </c>
      <c r="H138" s="18" t="s">
        <v>31</v>
      </c>
      <c r="I138" s="18" t="s">
        <v>42</v>
      </c>
      <c r="J138" s="18" t="s">
        <v>40</v>
      </c>
      <c r="K138" s="37">
        <v>39904</v>
      </c>
      <c r="L138" s="18">
        <v>2009</v>
      </c>
      <c r="M138" s="18" t="s">
        <v>38</v>
      </c>
      <c r="N138" s="18" t="s">
        <v>41</v>
      </c>
      <c r="O138" s="38">
        <v>150</v>
      </c>
      <c r="P138" s="18">
        <v>2009</v>
      </c>
      <c r="Q138" s="38">
        <v>592</v>
      </c>
      <c r="R138" s="38">
        <v>283</v>
      </c>
      <c r="S138" s="39">
        <v>12</v>
      </c>
      <c r="T138" s="40">
        <v>0.85</v>
      </c>
      <c r="U138" s="18">
        <v>25</v>
      </c>
    </row>
    <row r="139" spans="7:21">
      <c r="G139" s="18" t="s">
        <v>46</v>
      </c>
      <c r="H139" s="18" t="s">
        <v>31</v>
      </c>
      <c r="I139" s="18" t="s">
        <v>43</v>
      </c>
      <c r="J139" s="18" t="s">
        <v>33</v>
      </c>
      <c r="K139" s="37">
        <v>39814</v>
      </c>
      <c r="L139" s="18">
        <v>2009</v>
      </c>
      <c r="M139" s="18" t="s">
        <v>37</v>
      </c>
      <c r="N139" s="18" t="s">
        <v>35</v>
      </c>
      <c r="O139" s="38">
        <v>150</v>
      </c>
      <c r="P139" s="18">
        <v>2009</v>
      </c>
      <c r="Q139" s="38">
        <v>592</v>
      </c>
      <c r="R139" s="38">
        <v>312</v>
      </c>
      <c r="S139" s="39">
        <v>21</v>
      </c>
      <c r="T139" s="40">
        <v>0.89</v>
      </c>
      <c r="U139" s="18">
        <v>17</v>
      </c>
    </row>
    <row r="140" spans="7:21">
      <c r="G140" s="18" t="s">
        <v>46</v>
      </c>
      <c r="H140" s="18" t="s">
        <v>31</v>
      </c>
      <c r="I140" s="18" t="s">
        <v>43</v>
      </c>
      <c r="J140" s="18" t="s">
        <v>33</v>
      </c>
      <c r="K140" s="37">
        <v>39904</v>
      </c>
      <c r="L140" s="18">
        <v>2009</v>
      </c>
      <c r="M140" s="18" t="s">
        <v>38</v>
      </c>
      <c r="N140" s="18" t="s">
        <v>35</v>
      </c>
      <c r="O140" s="38">
        <v>300</v>
      </c>
      <c r="P140" s="18">
        <v>2009</v>
      </c>
      <c r="Q140" s="38">
        <v>1479</v>
      </c>
      <c r="R140" s="38">
        <v>677</v>
      </c>
      <c r="S140" s="39">
        <v>66</v>
      </c>
      <c r="T140" s="40">
        <v>0.91</v>
      </c>
      <c r="U140" s="18">
        <v>11</v>
      </c>
    </row>
    <row r="141" spans="7:21">
      <c r="G141" s="18" t="s">
        <v>30</v>
      </c>
      <c r="H141" s="18" t="s">
        <v>31</v>
      </c>
      <c r="I141" s="18" t="s">
        <v>47</v>
      </c>
      <c r="J141" s="18" t="s">
        <v>48</v>
      </c>
      <c r="K141" s="37">
        <v>39814</v>
      </c>
      <c r="L141" s="18">
        <v>2009</v>
      </c>
      <c r="M141" s="18" t="s">
        <v>37</v>
      </c>
      <c r="N141" s="18" t="s">
        <v>49</v>
      </c>
      <c r="O141" s="38">
        <v>3500</v>
      </c>
      <c r="P141" s="18">
        <v>2009</v>
      </c>
      <c r="Q141" s="38">
        <v>7337</v>
      </c>
      <c r="R141" s="38">
        <v>2668</v>
      </c>
      <c r="S141" s="39">
        <v>237</v>
      </c>
      <c r="T141" s="40">
        <v>0.85</v>
      </c>
      <c r="U141" s="18">
        <v>17</v>
      </c>
    </row>
    <row r="142" spans="7:21">
      <c r="G142" s="18" t="s">
        <v>30</v>
      </c>
      <c r="H142" s="18" t="s">
        <v>31</v>
      </c>
      <c r="I142" s="18" t="s">
        <v>50</v>
      </c>
      <c r="J142" s="18" t="s">
        <v>48</v>
      </c>
      <c r="K142" s="37">
        <v>39814</v>
      </c>
      <c r="L142" s="18">
        <v>2009</v>
      </c>
      <c r="M142" s="18" t="s">
        <v>37</v>
      </c>
      <c r="N142" s="18" t="s">
        <v>49</v>
      </c>
      <c r="O142" s="38">
        <v>2750</v>
      </c>
      <c r="P142" s="18">
        <v>2009</v>
      </c>
      <c r="Q142" s="38">
        <v>5156</v>
      </c>
      <c r="R142" s="38">
        <v>1614</v>
      </c>
      <c r="S142" s="39">
        <v>235</v>
      </c>
      <c r="T142" s="40">
        <v>0.92</v>
      </c>
      <c r="U142" s="18">
        <v>20</v>
      </c>
    </row>
    <row r="143" spans="7:21">
      <c r="G143" s="18" t="s">
        <v>44</v>
      </c>
      <c r="H143" s="18" t="s">
        <v>45</v>
      </c>
      <c r="I143" s="18" t="s">
        <v>47</v>
      </c>
      <c r="J143" s="18" t="s">
        <v>48</v>
      </c>
      <c r="K143" s="37">
        <v>39814</v>
      </c>
      <c r="L143" s="18">
        <v>2009</v>
      </c>
      <c r="M143" s="18" t="s">
        <v>37</v>
      </c>
      <c r="N143" s="18" t="s">
        <v>49</v>
      </c>
      <c r="O143" s="38">
        <v>1800</v>
      </c>
      <c r="P143" s="18">
        <v>2009</v>
      </c>
      <c r="Q143" s="38">
        <v>4871</v>
      </c>
      <c r="R143" s="38">
        <v>2445</v>
      </c>
      <c r="S143" s="39">
        <v>110</v>
      </c>
      <c r="T143" s="40">
        <v>0.87</v>
      </c>
      <c r="U143" s="18">
        <v>15</v>
      </c>
    </row>
    <row r="144" spans="7:21">
      <c r="G144" s="18" t="s">
        <v>44</v>
      </c>
      <c r="H144" s="18" t="s">
        <v>45</v>
      </c>
      <c r="I144" s="18" t="s">
        <v>47</v>
      </c>
      <c r="J144" s="18" t="s">
        <v>48</v>
      </c>
      <c r="K144" s="37">
        <v>39904</v>
      </c>
      <c r="L144" s="18">
        <v>2009</v>
      </c>
      <c r="M144" s="18" t="s">
        <v>38</v>
      </c>
      <c r="N144" s="18" t="s">
        <v>49</v>
      </c>
      <c r="O144" s="38">
        <v>5400</v>
      </c>
      <c r="P144" s="18">
        <v>2009</v>
      </c>
      <c r="Q144" s="38">
        <v>13839</v>
      </c>
      <c r="R144" s="38">
        <v>6680</v>
      </c>
      <c r="S144" s="39">
        <v>950</v>
      </c>
      <c r="T144" s="40">
        <v>0.86</v>
      </c>
      <c r="U144" s="18">
        <v>23</v>
      </c>
    </row>
    <row r="145" spans="3:21">
      <c r="G145" s="18" t="s">
        <v>44</v>
      </c>
      <c r="H145" s="18" t="s">
        <v>45</v>
      </c>
      <c r="I145" s="18" t="s">
        <v>50</v>
      </c>
      <c r="J145" s="18" t="s">
        <v>48</v>
      </c>
      <c r="K145" s="37">
        <v>39814</v>
      </c>
      <c r="L145" s="18">
        <v>2009</v>
      </c>
      <c r="M145" s="18" t="s">
        <v>37</v>
      </c>
      <c r="N145" s="18" t="s">
        <v>49</v>
      </c>
      <c r="O145" s="38">
        <v>1550</v>
      </c>
      <c r="P145" s="18">
        <v>2009</v>
      </c>
      <c r="Q145" s="38">
        <v>4084</v>
      </c>
      <c r="R145" s="38">
        <v>1940</v>
      </c>
      <c r="S145" s="39">
        <v>564</v>
      </c>
      <c r="T145" s="40">
        <v>0.87</v>
      </c>
      <c r="U145" s="18">
        <v>16</v>
      </c>
    </row>
    <row r="146" spans="3:21">
      <c r="G146" s="18" t="s">
        <v>44</v>
      </c>
      <c r="H146" s="18" t="s">
        <v>45</v>
      </c>
      <c r="I146" s="18" t="s">
        <v>50</v>
      </c>
      <c r="J146" s="18" t="s">
        <v>48</v>
      </c>
      <c r="K146" s="37">
        <v>39904</v>
      </c>
      <c r="L146" s="18">
        <v>2009</v>
      </c>
      <c r="M146" s="18" t="s">
        <v>38</v>
      </c>
      <c r="N146" s="18" t="s">
        <v>49</v>
      </c>
      <c r="O146" s="38">
        <v>5850</v>
      </c>
      <c r="P146" s="18">
        <v>2009</v>
      </c>
      <c r="Q146" s="38">
        <v>15590</v>
      </c>
      <c r="R146" s="38">
        <v>7805</v>
      </c>
      <c r="S146" s="39">
        <v>284</v>
      </c>
      <c r="T146" s="40">
        <v>0.86</v>
      </c>
      <c r="U146" s="18">
        <v>15</v>
      </c>
    </row>
    <row r="147" spans="3:21">
      <c r="G147" s="18" t="s">
        <v>46</v>
      </c>
      <c r="H147" s="18" t="s">
        <v>31</v>
      </c>
      <c r="I147" s="18" t="s">
        <v>47</v>
      </c>
      <c r="J147" s="18" t="s">
        <v>48</v>
      </c>
      <c r="K147" s="37">
        <v>39814</v>
      </c>
      <c r="L147" s="18">
        <v>2009</v>
      </c>
      <c r="M147" s="18" t="s">
        <v>37</v>
      </c>
      <c r="N147" s="18" t="s">
        <v>49</v>
      </c>
      <c r="O147" s="38">
        <v>100</v>
      </c>
      <c r="P147" s="18">
        <v>2009</v>
      </c>
      <c r="Q147" s="38">
        <v>267</v>
      </c>
      <c r="R147" s="38">
        <v>140</v>
      </c>
      <c r="S147" s="39">
        <v>6</v>
      </c>
      <c r="T147" s="40">
        <v>0.94</v>
      </c>
      <c r="U147" s="18">
        <v>21</v>
      </c>
    </row>
    <row r="148" spans="3:21">
      <c r="G148" s="18" t="s">
        <v>46</v>
      </c>
      <c r="H148" s="18" t="s">
        <v>31</v>
      </c>
      <c r="I148" s="18" t="s">
        <v>47</v>
      </c>
      <c r="J148" s="18" t="s">
        <v>48</v>
      </c>
      <c r="K148" s="37">
        <v>39904</v>
      </c>
      <c r="L148" s="18">
        <v>2009</v>
      </c>
      <c r="M148" s="18" t="s">
        <v>38</v>
      </c>
      <c r="N148" s="18" t="s">
        <v>49</v>
      </c>
      <c r="O148" s="38">
        <v>100</v>
      </c>
      <c r="P148" s="18">
        <v>2009</v>
      </c>
      <c r="Q148" s="38">
        <v>296</v>
      </c>
      <c r="R148" s="38">
        <v>142</v>
      </c>
      <c r="S148" s="39">
        <v>1028</v>
      </c>
      <c r="T148" s="40">
        <v>0.93</v>
      </c>
      <c r="U148" s="18">
        <v>17</v>
      </c>
    </row>
    <row r="149" spans="3:21">
      <c r="G149" s="18" t="s">
        <v>46</v>
      </c>
      <c r="H149" s="18" t="s">
        <v>31</v>
      </c>
      <c r="I149" s="18" t="s">
        <v>50</v>
      </c>
      <c r="J149" s="18" t="s">
        <v>48</v>
      </c>
      <c r="K149" s="37">
        <v>39814</v>
      </c>
      <c r="L149" s="18">
        <v>2009</v>
      </c>
      <c r="M149" s="18" t="s">
        <v>37</v>
      </c>
      <c r="N149" s="18" t="s">
        <v>49</v>
      </c>
      <c r="O149" s="38">
        <v>100</v>
      </c>
      <c r="P149" s="18">
        <v>2009</v>
      </c>
      <c r="Q149" s="38">
        <v>296</v>
      </c>
      <c r="R149" s="38">
        <v>156</v>
      </c>
      <c r="S149" s="39">
        <v>38</v>
      </c>
      <c r="T149" s="40">
        <v>0.95</v>
      </c>
      <c r="U149" s="18">
        <v>16</v>
      </c>
    </row>
    <row r="150" spans="3:21">
      <c r="G150" s="18" t="s">
        <v>46</v>
      </c>
      <c r="H150" s="18" t="s">
        <v>31</v>
      </c>
      <c r="I150" s="18" t="s">
        <v>50</v>
      </c>
      <c r="J150" s="18" t="s">
        <v>48</v>
      </c>
      <c r="K150" s="37">
        <v>39904</v>
      </c>
      <c r="L150" s="18">
        <v>2009</v>
      </c>
      <c r="M150" s="18" t="s">
        <v>38</v>
      </c>
      <c r="N150" s="18" t="s">
        <v>49</v>
      </c>
      <c r="O150" s="38">
        <v>150</v>
      </c>
      <c r="P150" s="18">
        <v>2009</v>
      </c>
      <c r="Q150" s="38">
        <v>740</v>
      </c>
      <c r="R150" s="38">
        <v>339</v>
      </c>
      <c r="S150" s="39">
        <v>689</v>
      </c>
      <c r="T150" s="40">
        <v>0.86</v>
      </c>
      <c r="U150" s="18">
        <v>15</v>
      </c>
    </row>
    <row r="152" spans="3:21">
      <c r="R152" s="22"/>
      <c r="T152" s="22"/>
    </row>
    <row r="153" spans="3:21">
      <c r="F153" s="22"/>
      <c r="G153" s="12"/>
      <c r="H153" s="12"/>
      <c r="I153" s="12"/>
      <c r="J153" s="12"/>
      <c r="K153" s="12"/>
      <c r="L153" s="12"/>
      <c r="M153" s="12"/>
      <c r="N153" s="12"/>
      <c r="O153" s="12"/>
      <c r="P153" s="12"/>
      <c r="Q153" s="12"/>
      <c r="R153" s="12"/>
      <c r="S153" s="12"/>
      <c r="T153" s="12"/>
      <c r="U153" s="12"/>
    </row>
    <row r="154" spans="3:21">
      <c r="C154" s="29"/>
      <c r="D154" s="29"/>
      <c r="E154" s="29"/>
      <c r="F154" s="29"/>
      <c r="G154" s="29"/>
      <c r="H154" s="29"/>
      <c r="N154" s="12"/>
    </row>
    <row r="155" spans="3:21">
      <c r="C155" s="29"/>
      <c r="D155" s="29"/>
      <c r="E155" s="29"/>
      <c r="F155" s="29"/>
      <c r="G155" s="29"/>
      <c r="H155" s="29"/>
      <c r="N155" s="12"/>
    </row>
    <row r="156" spans="3:21">
      <c r="C156" s="29"/>
      <c r="D156" s="29"/>
      <c r="E156" s="29"/>
      <c r="F156" s="29"/>
      <c r="G156" s="29"/>
      <c r="H156" s="29"/>
      <c r="N156" s="12"/>
    </row>
    <row r="157" spans="3:21">
      <c r="C157" s="29"/>
      <c r="D157" s="29"/>
      <c r="E157" s="29"/>
      <c r="F157" s="29"/>
      <c r="G157" s="29"/>
      <c r="H157" s="29"/>
      <c r="M157" s="54"/>
      <c r="N157" s="12"/>
      <c r="T157" s="55"/>
    </row>
    <row r="158" spans="3:21">
      <c r="C158" s="29"/>
      <c r="D158" s="29"/>
      <c r="E158" s="29"/>
      <c r="F158" s="29"/>
      <c r="G158" s="29"/>
      <c r="H158" s="29"/>
      <c r="M158" s="52"/>
      <c r="N158" s="12"/>
      <c r="T158" s="55"/>
    </row>
    <row r="159" spans="3:21">
      <c r="C159" s="29"/>
      <c r="D159" s="29"/>
      <c r="E159" s="29"/>
      <c r="F159" s="29"/>
      <c r="G159" s="29"/>
      <c r="H159" s="29"/>
      <c r="O159" s="12"/>
      <c r="P159" s="12"/>
      <c r="Q159" s="12"/>
      <c r="R159" s="12"/>
      <c r="S159" s="12"/>
      <c r="U159" s="12"/>
    </row>
    <row r="160" spans="3:21">
      <c r="C160" s="29"/>
      <c r="D160" s="29"/>
      <c r="E160" s="29"/>
      <c r="F160" s="29"/>
      <c r="G160" s="29"/>
      <c r="H160" s="29"/>
      <c r="N160" s="12"/>
    </row>
    <row r="177" spans="24:26" ht="15" thickBot="1">
      <c r="X177" s="48"/>
      <c r="Y177" s="48"/>
      <c r="Z177" s="48"/>
    </row>
  </sheetData>
  <mergeCells count="28">
    <mergeCell ref="AJ19:AP19"/>
    <mergeCell ref="AK5:AW5"/>
    <mergeCell ref="AI2:AW2"/>
    <mergeCell ref="AK3:AW3"/>
    <mergeCell ref="AK4:AW4"/>
    <mergeCell ref="AK6:AW6"/>
    <mergeCell ref="AB34:AC34"/>
    <mergeCell ref="AA5:AB5"/>
    <mergeCell ref="Y14:AD14"/>
    <mergeCell ref="X2:AF2"/>
    <mergeCell ref="X3:AF3"/>
    <mergeCell ref="AA6:AB6"/>
    <mergeCell ref="Y68:AD68"/>
    <mergeCell ref="X81:AF81"/>
    <mergeCell ref="X82:AF82"/>
    <mergeCell ref="X83:AF83"/>
    <mergeCell ref="X24:AF24"/>
    <mergeCell ref="X25:AF25"/>
    <mergeCell ref="X26:AF26"/>
    <mergeCell ref="X53:AF53"/>
    <mergeCell ref="X57:AF57"/>
    <mergeCell ref="X58:AF58"/>
    <mergeCell ref="AA60:AB60"/>
    <mergeCell ref="AA61:AB61"/>
    <mergeCell ref="X30:AF30"/>
    <mergeCell ref="X31:AF31"/>
    <mergeCell ref="AB33:AC33"/>
    <mergeCell ref="Z41:AE4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4002-E17D-4C37-BD54-CB31BB39BFC0}">
  <dimension ref="C1:AD152"/>
  <sheetViews>
    <sheetView topLeftCell="Q1" zoomScale="80" zoomScaleNormal="80" workbookViewId="0">
      <selection activeCell="AF27" sqref="AF27"/>
    </sheetView>
  </sheetViews>
  <sheetFormatPr defaultColWidth="8.81640625" defaultRowHeight="14.5"/>
  <cols>
    <col min="1" max="9" width="8.81640625" style="21"/>
    <col min="10" max="10" width="13.453125" style="21" customWidth="1"/>
    <col min="11" max="11" width="11.90625" style="21" customWidth="1"/>
    <col min="12" max="12" width="9.54296875" style="21" customWidth="1"/>
    <col min="13" max="13" width="11.54296875" style="21" customWidth="1"/>
    <col min="14" max="14" width="12.81640625" style="21" customWidth="1"/>
    <col min="15" max="15" width="12" style="21" customWidth="1"/>
    <col min="16" max="18" width="8.81640625" style="21"/>
    <col min="19" max="19" width="9.81640625" style="21" customWidth="1"/>
    <col min="20" max="20" width="19.36328125" style="21" customWidth="1"/>
    <col min="21" max="21" width="10.54296875" style="21" customWidth="1"/>
    <col min="22" max="22" width="16.54296875" style="21" customWidth="1"/>
    <col min="23" max="23" width="15.453125" style="21" customWidth="1"/>
    <col min="24" max="24" width="14.1796875" style="21" customWidth="1"/>
    <col min="25" max="25" width="16.6328125" style="21" customWidth="1"/>
    <col min="26" max="26" width="24.453125" style="21" customWidth="1"/>
    <col min="27" max="16384" width="8.81640625" style="21"/>
  </cols>
  <sheetData>
    <row r="1" spans="3:30">
      <c r="W1" s="251" t="s">
        <v>191</v>
      </c>
      <c r="X1" s="251"/>
    </row>
    <row r="2" spans="3:30" ht="15" thickBot="1">
      <c r="W2" s="252"/>
      <c r="X2" s="252"/>
    </row>
    <row r="3" spans="3:30" ht="44" thickBot="1">
      <c r="C3" s="5" t="s">
        <v>16</v>
      </c>
      <c r="D3" s="5" t="s">
        <v>17</v>
      </c>
      <c r="E3" s="5" t="s">
        <v>18</v>
      </c>
      <c r="F3" s="5" t="s">
        <v>19</v>
      </c>
      <c r="G3" s="5" t="s">
        <v>20</v>
      </c>
      <c r="H3" s="5" t="s">
        <v>21</v>
      </c>
      <c r="I3" s="5" t="s">
        <v>22</v>
      </c>
      <c r="J3" s="5" t="s">
        <v>23</v>
      </c>
      <c r="K3" s="5" t="s">
        <v>24</v>
      </c>
      <c r="L3" s="5" t="s">
        <v>21</v>
      </c>
      <c r="M3" s="5" t="s">
        <v>25</v>
      </c>
      <c r="N3" s="5" t="s">
        <v>26</v>
      </c>
      <c r="O3" s="5" t="s">
        <v>27</v>
      </c>
      <c r="P3" s="5" t="s">
        <v>54</v>
      </c>
      <c r="Q3" s="5" t="s">
        <v>55</v>
      </c>
      <c r="S3" s="5" t="s">
        <v>192</v>
      </c>
      <c r="T3" s="5" t="s">
        <v>193</v>
      </c>
      <c r="V3" s="115" t="s">
        <v>194</v>
      </c>
      <c r="W3" s="115" t="s">
        <v>195</v>
      </c>
      <c r="X3" s="115" t="s">
        <v>196</v>
      </c>
      <c r="Y3" s="115" t="s">
        <v>197</v>
      </c>
      <c r="Z3" s="115" t="s">
        <v>198</v>
      </c>
      <c r="AA3" s="111"/>
    </row>
    <row r="4" spans="3:30" ht="15" thickBot="1">
      <c r="C4" s="13" t="s">
        <v>30</v>
      </c>
      <c r="D4" s="13" t="s">
        <v>31</v>
      </c>
      <c r="E4" s="13" t="s">
        <v>32</v>
      </c>
      <c r="F4" s="13" t="s">
        <v>33</v>
      </c>
      <c r="G4" s="14">
        <v>39814</v>
      </c>
      <c r="H4" s="13">
        <v>2009</v>
      </c>
      <c r="I4" s="13" t="s">
        <v>37</v>
      </c>
      <c r="J4" s="13" t="s">
        <v>35</v>
      </c>
      <c r="K4" s="15">
        <v>5700</v>
      </c>
      <c r="L4" s="13">
        <v>2009</v>
      </c>
      <c r="M4" s="15">
        <v>12411</v>
      </c>
      <c r="N4" s="15">
        <v>4871</v>
      </c>
      <c r="O4" s="16">
        <v>59</v>
      </c>
      <c r="P4" s="17">
        <v>0.88</v>
      </c>
      <c r="Q4" s="13">
        <v>12</v>
      </c>
      <c r="S4" s="14">
        <v>39814</v>
      </c>
      <c r="T4" s="16">
        <f>SUMIFS($M$4:$M$152,$G$4:$G$152,S4)</f>
        <v>88879</v>
      </c>
      <c r="V4" s="91"/>
      <c r="W4" s="91"/>
      <c r="X4" s="91"/>
      <c r="Y4" s="91"/>
      <c r="Z4" s="91"/>
    </row>
    <row r="5" spans="3:30" ht="15" thickBot="1">
      <c r="C5" s="13" t="s">
        <v>30</v>
      </c>
      <c r="D5" s="13" t="s">
        <v>31</v>
      </c>
      <c r="E5" s="13" t="s">
        <v>39</v>
      </c>
      <c r="F5" s="13" t="s">
        <v>40</v>
      </c>
      <c r="G5" s="14">
        <v>39814</v>
      </c>
      <c r="H5" s="13">
        <v>2009</v>
      </c>
      <c r="I5" s="13" t="s">
        <v>37</v>
      </c>
      <c r="J5" s="13" t="s">
        <v>41</v>
      </c>
      <c r="K5" s="15">
        <v>3150</v>
      </c>
      <c r="L5" s="13">
        <v>2009</v>
      </c>
      <c r="M5" s="15">
        <v>6417</v>
      </c>
      <c r="N5" s="15">
        <v>2377</v>
      </c>
      <c r="O5" s="16">
        <v>36</v>
      </c>
      <c r="P5" s="17">
        <v>0.82</v>
      </c>
      <c r="Q5" s="13">
        <v>18</v>
      </c>
      <c r="S5" s="14">
        <v>39904</v>
      </c>
      <c r="T5" s="16">
        <f t="shared" ref="T5:T15" si="0">SUMIFS($M$4:$M$152,$G$4:$G$152,S5)</f>
        <v>130994</v>
      </c>
      <c r="V5" s="91"/>
      <c r="W5" s="91"/>
      <c r="X5" s="91"/>
      <c r="Y5" s="91"/>
      <c r="Z5" s="91"/>
    </row>
    <row r="6" spans="3:30" ht="15" thickBot="1">
      <c r="C6" s="13" t="s">
        <v>30</v>
      </c>
      <c r="D6" s="13" t="s">
        <v>31</v>
      </c>
      <c r="E6" s="13" t="s">
        <v>42</v>
      </c>
      <c r="F6" s="13" t="s">
        <v>40</v>
      </c>
      <c r="G6" s="14">
        <v>39814</v>
      </c>
      <c r="H6" s="13">
        <v>2009</v>
      </c>
      <c r="I6" s="13" t="s">
        <v>37</v>
      </c>
      <c r="J6" s="13" t="s">
        <v>41</v>
      </c>
      <c r="K6" s="15">
        <v>7000</v>
      </c>
      <c r="L6" s="13">
        <v>2009</v>
      </c>
      <c r="M6" s="15">
        <v>14673</v>
      </c>
      <c r="N6" s="15">
        <v>5335</v>
      </c>
      <c r="O6" s="16">
        <v>170</v>
      </c>
      <c r="P6" s="17">
        <v>0.91</v>
      </c>
      <c r="Q6" s="13">
        <v>20</v>
      </c>
      <c r="S6" s="14">
        <v>39995</v>
      </c>
      <c r="T6" s="16">
        <f t="shared" si="0"/>
        <v>57763</v>
      </c>
      <c r="V6" s="112">
        <f t="shared" ref="V6:V15" si="1">AVERAGE(T4:T6)</f>
        <v>92545.333333333328</v>
      </c>
      <c r="W6" s="112">
        <f t="shared" ref="W6:W15" si="2">T6-V6</f>
        <v>-34782.333333333328</v>
      </c>
      <c r="X6" s="113">
        <f>ABS(W6)</f>
        <v>34782.333333333328</v>
      </c>
      <c r="Y6" s="113">
        <f>X6^2</f>
        <v>1209810712.1111107</v>
      </c>
      <c r="Z6" s="114">
        <f t="shared" ref="Z6:Z15" si="3">X6/T6</f>
        <v>0.60215593603748641</v>
      </c>
    </row>
    <row r="7" spans="3:30" ht="15" thickBot="1">
      <c r="C7" s="13" t="s">
        <v>30</v>
      </c>
      <c r="D7" s="13" t="s">
        <v>31</v>
      </c>
      <c r="E7" s="13" t="s">
        <v>43</v>
      </c>
      <c r="F7" s="13" t="s">
        <v>33</v>
      </c>
      <c r="G7" s="14">
        <v>39814</v>
      </c>
      <c r="H7" s="13">
        <v>2009</v>
      </c>
      <c r="I7" s="13" t="s">
        <v>37</v>
      </c>
      <c r="J7" s="13" t="s">
        <v>35</v>
      </c>
      <c r="K7" s="15">
        <v>5500</v>
      </c>
      <c r="L7" s="13">
        <v>2009</v>
      </c>
      <c r="M7" s="15">
        <v>10311</v>
      </c>
      <c r="N7" s="15">
        <v>3228</v>
      </c>
      <c r="O7" s="16">
        <v>246</v>
      </c>
      <c r="P7" s="17">
        <v>0.81</v>
      </c>
      <c r="Q7" s="13">
        <v>16</v>
      </c>
      <c r="S7" s="14">
        <v>40087</v>
      </c>
      <c r="T7" s="16">
        <f t="shared" si="0"/>
        <v>64788</v>
      </c>
      <c r="V7" s="112">
        <f t="shared" si="1"/>
        <v>84515</v>
      </c>
      <c r="W7" s="112">
        <f t="shared" si="2"/>
        <v>-19727</v>
      </c>
      <c r="X7" s="113">
        <f t="shared" ref="X7:X15" si="4">ABS(W7)</f>
        <v>19727</v>
      </c>
      <c r="Y7" s="113">
        <f t="shared" ref="Y7:Y15" si="5">X7^2</f>
        <v>389154529</v>
      </c>
      <c r="Z7" s="114">
        <f t="shared" si="3"/>
        <v>0.30448539853059209</v>
      </c>
    </row>
    <row r="8" spans="3:30" ht="15" thickBot="1">
      <c r="C8" s="13" t="s">
        <v>44</v>
      </c>
      <c r="D8" s="13" t="s">
        <v>45</v>
      </c>
      <c r="E8" s="13" t="s">
        <v>32</v>
      </c>
      <c r="F8" s="13" t="s">
        <v>33</v>
      </c>
      <c r="G8" s="14">
        <v>39814</v>
      </c>
      <c r="H8" s="13">
        <v>2009</v>
      </c>
      <c r="I8" s="13" t="s">
        <v>37</v>
      </c>
      <c r="J8" s="13" t="s">
        <v>35</v>
      </c>
      <c r="K8" s="15">
        <v>550</v>
      </c>
      <c r="L8" s="13">
        <v>2009</v>
      </c>
      <c r="M8" s="15">
        <v>1475</v>
      </c>
      <c r="N8" s="15">
        <v>755</v>
      </c>
      <c r="O8" s="16">
        <v>42</v>
      </c>
      <c r="P8" s="17">
        <v>0.88</v>
      </c>
      <c r="Q8" s="13">
        <v>25</v>
      </c>
      <c r="S8" s="14">
        <v>40179</v>
      </c>
      <c r="T8" s="16">
        <f t="shared" si="0"/>
        <v>88879</v>
      </c>
      <c r="V8" s="112">
        <f t="shared" si="1"/>
        <v>70476.666666666672</v>
      </c>
      <c r="W8" s="112">
        <f t="shared" si="2"/>
        <v>18402.333333333328</v>
      </c>
      <c r="X8" s="113">
        <f t="shared" si="4"/>
        <v>18402.333333333328</v>
      </c>
      <c r="Y8" s="113">
        <f t="shared" si="5"/>
        <v>338645872.11111093</v>
      </c>
      <c r="Z8" s="114">
        <f t="shared" si="3"/>
        <v>0.20704928423287086</v>
      </c>
    </row>
    <row r="9" spans="3:30" ht="15" thickBot="1">
      <c r="C9" s="13" t="s">
        <v>44</v>
      </c>
      <c r="D9" s="13" t="s">
        <v>45</v>
      </c>
      <c r="E9" s="13" t="s">
        <v>39</v>
      </c>
      <c r="F9" s="13" t="s">
        <v>40</v>
      </c>
      <c r="G9" s="14">
        <v>39814</v>
      </c>
      <c r="H9" s="13">
        <v>2009</v>
      </c>
      <c r="I9" s="13" t="s">
        <v>37</v>
      </c>
      <c r="J9" s="13" t="s">
        <v>41</v>
      </c>
      <c r="K9" s="15">
        <v>850</v>
      </c>
      <c r="L9" s="13">
        <v>2009</v>
      </c>
      <c r="M9" s="15">
        <v>2250</v>
      </c>
      <c r="N9" s="15">
        <v>1112</v>
      </c>
      <c r="O9" s="16">
        <v>1832</v>
      </c>
      <c r="P9" s="17">
        <v>0.87</v>
      </c>
      <c r="Q9" s="13">
        <v>17</v>
      </c>
      <c r="S9" s="14">
        <v>40269</v>
      </c>
      <c r="T9" s="16">
        <f t="shared" si="0"/>
        <v>130994</v>
      </c>
      <c r="V9" s="112">
        <f t="shared" si="1"/>
        <v>94887</v>
      </c>
      <c r="W9" s="112">
        <f t="shared" si="2"/>
        <v>36107</v>
      </c>
      <c r="X9" s="113">
        <f t="shared" si="4"/>
        <v>36107</v>
      </c>
      <c r="Y9" s="113">
        <f t="shared" si="5"/>
        <v>1303715449</v>
      </c>
      <c r="Z9" s="114">
        <f t="shared" si="3"/>
        <v>0.27563857886620763</v>
      </c>
    </row>
    <row r="10" spans="3:30" ht="15" thickBot="1">
      <c r="C10" s="13" t="s">
        <v>44</v>
      </c>
      <c r="D10" s="13" t="s">
        <v>45</v>
      </c>
      <c r="E10" s="13" t="s">
        <v>42</v>
      </c>
      <c r="F10" s="13" t="s">
        <v>40</v>
      </c>
      <c r="G10" s="14">
        <v>39814</v>
      </c>
      <c r="H10" s="13">
        <v>2009</v>
      </c>
      <c r="I10" s="13" t="s">
        <v>37</v>
      </c>
      <c r="J10" s="13" t="s">
        <v>41</v>
      </c>
      <c r="K10" s="15">
        <v>3600</v>
      </c>
      <c r="L10" s="13">
        <v>2009</v>
      </c>
      <c r="M10" s="15">
        <v>9742</v>
      </c>
      <c r="N10" s="15">
        <v>4889</v>
      </c>
      <c r="O10" s="16">
        <v>22</v>
      </c>
      <c r="P10" s="17">
        <v>0.95</v>
      </c>
      <c r="Q10" s="13">
        <v>19</v>
      </c>
      <c r="S10" s="14">
        <v>40360</v>
      </c>
      <c r="T10" s="16">
        <f t="shared" si="0"/>
        <v>17842</v>
      </c>
      <c r="V10" s="112">
        <f t="shared" si="1"/>
        <v>79238.333333333328</v>
      </c>
      <c r="W10" s="112">
        <f t="shared" si="2"/>
        <v>-61396.333333333328</v>
      </c>
      <c r="X10" s="113">
        <f t="shared" si="4"/>
        <v>61396.333333333328</v>
      </c>
      <c r="Y10" s="113">
        <f t="shared" si="5"/>
        <v>3769509746.7777772</v>
      </c>
      <c r="Z10" s="114">
        <f t="shared" si="3"/>
        <v>3.4411127302619287</v>
      </c>
    </row>
    <row r="11" spans="3:30" ht="15" thickBot="1">
      <c r="C11" s="13" t="s">
        <v>44</v>
      </c>
      <c r="D11" s="13" t="s">
        <v>45</v>
      </c>
      <c r="E11" s="13" t="s">
        <v>43</v>
      </c>
      <c r="F11" s="13" t="s">
        <v>33</v>
      </c>
      <c r="G11" s="14">
        <v>39814</v>
      </c>
      <c r="H11" s="13">
        <v>2009</v>
      </c>
      <c r="I11" s="13" t="s">
        <v>37</v>
      </c>
      <c r="J11" s="13" t="s">
        <v>35</v>
      </c>
      <c r="K11" s="15">
        <v>3100</v>
      </c>
      <c r="L11" s="13">
        <v>2009</v>
      </c>
      <c r="M11" s="15">
        <v>8168</v>
      </c>
      <c r="N11" s="15">
        <v>3880</v>
      </c>
      <c r="O11" s="16">
        <v>127</v>
      </c>
      <c r="P11" s="17">
        <v>0.95</v>
      </c>
      <c r="Q11" s="13">
        <v>18</v>
      </c>
      <c r="S11" s="14">
        <v>40452</v>
      </c>
      <c r="T11" s="16">
        <f t="shared" si="0"/>
        <v>140195</v>
      </c>
      <c r="V11" s="112">
        <f t="shared" si="1"/>
        <v>96343.666666666672</v>
      </c>
      <c r="W11" s="112">
        <f t="shared" si="2"/>
        <v>43851.333333333328</v>
      </c>
      <c r="X11" s="113">
        <f t="shared" si="4"/>
        <v>43851.333333333328</v>
      </c>
      <c r="Y11" s="113">
        <f t="shared" si="5"/>
        <v>1922939435.1111107</v>
      </c>
      <c r="Z11" s="114">
        <f t="shared" si="3"/>
        <v>0.31278814032835212</v>
      </c>
    </row>
    <row r="12" spans="3:30" ht="15" thickBot="1">
      <c r="C12" s="13" t="s">
        <v>46</v>
      </c>
      <c r="D12" s="13" t="s">
        <v>31</v>
      </c>
      <c r="E12" s="13" t="s">
        <v>39</v>
      </c>
      <c r="F12" s="13" t="s">
        <v>40</v>
      </c>
      <c r="G12" s="14">
        <v>39814</v>
      </c>
      <c r="H12" s="13">
        <v>2009</v>
      </c>
      <c r="I12" s="13" t="s">
        <v>37</v>
      </c>
      <c r="J12" s="13" t="s">
        <v>41</v>
      </c>
      <c r="K12" s="15">
        <v>100</v>
      </c>
      <c r="L12" s="13">
        <v>2009</v>
      </c>
      <c r="M12" s="15">
        <v>296</v>
      </c>
      <c r="N12" s="15">
        <v>169</v>
      </c>
      <c r="O12" s="16">
        <v>190</v>
      </c>
      <c r="P12" s="17">
        <v>0.85</v>
      </c>
      <c r="Q12" s="13">
        <v>12</v>
      </c>
      <c r="S12" s="14">
        <v>40544</v>
      </c>
      <c r="T12" s="16">
        <f t="shared" si="0"/>
        <v>207033</v>
      </c>
      <c r="V12" s="112">
        <f t="shared" si="1"/>
        <v>121690</v>
      </c>
      <c r="W12" s="112">
        <f t="shared" si="2"/>
        <v>85343</v>
      </c>
      <c r="X12" s="113">
        <f t="shared" si="4"/>
        <v>85343</v>
      </c>
      <c r="Y12" s="113">
        <f t="shared" si="5"/>
        <v>7283427649</v>
      </c>
      <c r="Z12" s="114">
        <f t="shared" si="3"/>
        <v>0.41221930803301887</v>
      </c>
    </row>
    <row r="13" spans="3:30" ht="15" thickBot="1">
      <c r="C13" s="13" t="s">
        <v>46</v>
      </c>
      <c r="D13" s="13" t="s">
        <v>31</v>
      </c>
      <c r="E13" s="13" t="s">
        <v>42</v>
      </c>
      <c r="F13" s="13" t="s">
        <v>40</v>
      </c>
      <c r="G13" s="14">
        <v>39814</v>
      </c>
      <c r="H13" s="13">
        <v>2009</v>
      </c>
      <c r="I13" s="13" t="s">
        <v>37</v>
      </c>
      <c r="J13" s="13" t="s">
        <v>41</v>
      </c>
      <c r="K13" s="15">
        <v>150</v>
      </c>
      <c r="L13" s="13">
        <v>2009</v>
      </c>
      <c r="M13" s="15">
        <v>533</v>
      </c>
      <c r="N13" s="15">
        <v>280</v>
      </c>
      <c r="O13" s="16">
        <v>430</v>
      </c>
      <c r="P13" s="17">
        <v>0.88</v>
      </c>
      <c r="Q13" s="13">
        <v>12</v>
      </c>
      <c r="S13" s="14">
        <v>40634</v>
      </c>
      <c r="T13" s="16">
        <f t="shared" si="0"/>
        <v>318092</v>
      </c>
      <c r="V13" s="112">
        <f t="shared" si="1"/>
        <v>221773.33333333334</v>
      </c>
      <c r="W13" s="112">
        <f t="shared" si="2"/>
        <v>96318.666666666657</v>
      </c>
      <c r="X13" s="113">
        <f t="shared" si="4"/>
        <v>96318.666666666657</v>
      </c>
      <c r="Y13" s="113">
        <f t="shared" si="5"/>
        <v>9277285548.4444427</v>
      </c>
      <c r="Z13" s="114">
        <f t="shared" si="3"/>
        <v>0.30280128600111494</v>
      </c>
    </row>
    <row r="14" spans="3:30" ht="15" thickBot="1">
      <c r="C14" s="13" t="s">
        <v>46</v>
      </c>
      <c r="D14" s="13" t="s">
        <v>31</v>
      </c>
      <c r="E14" s="13" t="s">
        <v>43</v>
      </c>
      <c r="F14" s="13" t="s">
        <v>33</v>
      </c>
      <c r="G14" s="14">
        <v>39814</v>
      </c>
      <c r="H14" s="13">
        <v>2009</v>
      </c>
      <c r="I14" s="13" t="s">
        <v>37</v>
      </c>
      <c r="J14" s="13" t="s">
        <v>35</v>
      </c>
      <c r="K14" s="15">
        <v>150</v>
      </c>
      <c r="L14" s="13">
        <v>2009</v>
      </c>
      <c r="M14" s="15">
        <v>592</v>
      </c>
      <c r="N14" s="15">
        <v>312</v>
      </c>
      <c r="O14" s="16">
        <v>21</v>
      </c>
      <c r="P14" s="17">
        <v>0.89</v>
      </c>
      <c r="Q14" s="13">
        <v>17</v>
      </c>
      <c r="S14" s="14">
        <v>40725</v>
      </c>
      <c r="T14" s="16">
        <f t="shared" si="0"/>
        <v>98052</v>
      </c>
      <c r="V14" s="112">
        <f t="shared" si="1"/>
        <v>207725.66666666666</v>
      </c>
      <c r="W14" s="112">
        <f t="shared" si="2"/>
        <v>-109673.66666666666</v>
      </c>
      <c r="X14" s="113">
        <f t="shared" si="4"/>
        <v>109673.66666666666</v>
      </c>
      <c r="Y14" s="113">
        <f t="shared" si="5"/>
        <v>12028313160.111109</v>
      </c>
      <c r="Z14" s="114">
        <f t="shared" si="3"/>
        <v>1.1185255442690272</v>
      </c>
    </row>
    <row r="15" spans="3:30" ht="15" thickBot="1">
      <c r="C15" s="13" t="s">
        <v>30</v>
      </c>
      <c r="D15" s="13" t="s">
        <v>31</v>
      </c>
      <c r="E15" s="13" t="s">
        <v>47</v>
      </c>
      <c r="F15" s="13" t="s">
        <v>48</v>
      </c>
      <c r="G15" s="14">
        <v>39814</v>
      </c>
      <c r="H15" s="13">
        <v>2009</v>
      </c>
      <c r="I15" s="13" t="s">
        <v>37</v>
      </c>
      <c r="J15" s="13" t="s">
        <v>49</v>
      </c>
      <c r="K15" s="15">
        <v>3500</v>
      </c>
      <c r="L15" s="13">
        <v>2009</v>
      </c>
      <c r="M15" s="15">
        <v>7337</v>
      </c>
      <c r="N15" s="15">
        <v>2668</v>
      </c>
      <c r="O15" s="16">
        <v>237</v>
      </c>
      <c r="P15" s="17">
        <v>0.85</v>
      </c>
      <c r="Q15" s="13">
        <v>17</v>
      </c>
      <c r="S15" s="14">
        <v>40817</v>
      </c>
      <c r="T15" s="16">
        <f t="shared" si="0"/>
        <v>14262</v>
      </c>
      <c r="V15" s="112">
        <f t="shared" si="1"/>
        <v>143468.66666666666</v>
      </c>
      <c r="W15" s="112">
        <f t="shared" si="2"/>
        <v>-129206.66666666666</v>
      </c>
      <c r="X15" s="113">
        <f t="shared" si="4"/>
        <v>129206.66666666666</v>
      </c>
      <c r="Y15" s="113">
        <f t="shared" si="5"/>
        <v>16694362711.111109</v>
      </c>
      <c r="Z15" s="114">
        <f t="shared" si="3"/>
        <v>9.059505445706538</v>
      </c>
      <c r="AB15"/>
      <c r="AC15"/>
      <c r="AD15"/>
    </row>
    <row r="16" spans="3:30" ht="15" thickBot="1">
      <c r="C16" s="13" t="s">
        <v>30</v>
      </c>
      <c r="D16" s="13" t="s">
        <v>31</v>
      </c>
      <c r="E16" s="13" t="s">
        <v>50</v>
      </c>
      <c r="F16" s="13" t="s">
        <v>48</v>
      </c>
      <c r="G16" s="14">
        <v>39814</v>
      </c>
      <c r="H16" s="13">
        <v>2009</v>
      </c>
      <c r="I16" s="13" t="s">
        <v>37</v>
      </c>
      <c r="J16" s="13" t="s">
        <v>49</v>
      </c>
      <c r="K16" s="15">
        <v>2750</v>
      </c>
      <c r="L16" s="13">
        <v>2009</v>
      </c>
      <c r="M16" s="15">
        <v>5156</v>
      </c>
      <c r="N16" s="15">
        <v>1614</v>
      </c>
      <c r="O16" s="16">
        <v>235</v>
      </c>
      <c r="P16" s="17">
        <v>0.92</v>
      </c>
      <c r="Q16" s="13">
        <v>20</v>
      </c>
      <c r="W16" s="117" t="s">
        <v>67</v>
      </c>
      <c r="X16" s="118">
        <f>SUM(X6:X15)</f>
        <v>634808.33333333326</v>
      </c>
      <c r="Y16" s="118">
        <f>SUM(Y6:Y15)</f>
        <v>54217164812.777763</v>
      </c>
      <c r="Z16" s="118">
        <f>SUM(Z6:Z15)</f>
        <v>16.036281652267135</v>
      </c>
      <c r="AB16"/>
      <c r="AC16"/>
      <c r="AD16"/>
    </row>
    <row r="17" spans="3:26" ht="15" thickBot="1">
      <c r="C17" s="13" t="s">
        <v>44</v>
      </c>
      <c r="D17" s="13" t="s">
        <v>45</v>
      </c>
      <c r="E17" s="13" t="s">
        <v>47</v>
      </c>
      <c r="F17" s="13" t="s">
        <v>48</v>
      </c>
      <c r="G17" s="14">
        <v>39814</v>
      </c>
      <c r="H17" s="13">
        <v>2009</v>
      </c>
      <c r="I17" s="13" t="s">
        <v>37</v>
      </c>
      <c r="J17" s="13" t="s">
        <v>49</v>
      </c>
      <c r="K17" s="15">
        <v>1800</v>
      </c>
      <c r="L17" s="13">
        <v>2009</v>
      </c>
      <c r="M17" s="15">
        <v>4871</v>
      </c>
      <c r="N17" s="15">
        <v>2445</v>
      </c>
      <c r="O17" s="16">
        <v>110</v>
      </c>
      <c r="P17" s="17">
        <v>0.87</v>
      </c>
      <c r="Q17" s="13">
        <v>15</v>
      </c>
      <c r="W17" s="117" t="s">
        <v>56</v>
      </c>
      <c r="X17" s="118">
        <f>AVERAGE(X6:X15)</f>
        <v>63480.833333333328</v>
      </c>
      <c r="Y17" s="118">
        <f>AVERAGE(Y6:Y15)</f>
        <v>5421716481.2777767</v>
      </c>
      <c r="Z17" s="118">
        <f>AVERAGE(Z6:Z15)</f>
        <v>1.6036281652267135</v>
      </c>
    </row>
    <row r="18" spans="3:26">
      <c r="C18" s="13" t="s">
        <v>44</v>
      </c>
      <c r="D18" s="13" t="s">
        <v>45</v>
      </c>
      <c r="E18" s="13" t="s">
        <v>50</v>
      </c>
      <c r="F18" s="13" t="s">
        <v>48</v>
      </c>
      <c r="G18" s="14">
        <v>39814</v>
      </c>
      <c r="H18" s="13">
        <v>2009</v>
      </c>
      <c r="I18" s="13" t="s">
        <v>37</v>
      </c>
      <c r="J18" s="13" t="s">
        <v>49</v>
      </c>
      <c r="K18" s="15">
        <v>1550</v>
      </c>
      <c r="L18" s="13">
        <v>2009</v>
      </c>
      <c r="M18" s="15">
        <v>4084</v>
      </c>
      <c r="N18" s="15">
        <v>1940</v>
      </c>
      <c r="O18" s="16">
        <v>564</v>
      </c>
      <c r="P18" s="17">
        <v>0.87</v>
      </c>
      <c r="Q18" s="13">
        <v>16</v>
      </c>
      <c r="X18" s="116" t="s">
        <v>199</v>
      </c>
      <c r="Y18" s="116" t="s">
        <v>200</v>
      </c>
      <c r="Z18" s="116" t="s">
        <v>201</v>
      </c>
    </row>
    <row r="19" spans="3:26">
      <c r="C19" s="13" t="s">
        <v>46</v>
      </c>
      <c r="D19" s="13" t="s">
        <v>31</v>
      </c>
      <c r="E19" s="13" t="s">
        <v>47</v>
      </c>
      <c r="F19" s="13" t="s">
        <v>48</v>
      </c>
      <c r="G19" s="14">
        <v>39814</v>
      </c>
      <c r="H19" s="13">
        <v>2009</v>
      </c>
      <c r="I19" s="13" t="s">
        <v>37</v>
      </c>
      <c r="J19" s="13" t="s">
        <v>49</v>
      </c>
      <c r="K19" s="15">
        <v>100</v>
      </c>
      <c r="L19" s="13">
        <v>2009</v>
      </c>
      <c r="M19" s="15">
        <v>267</v>
      </c>
      <c r="N19" s="15">
        <v>140</v>
      </c>
      <c r="O19" s="16">
        <v>6</v>
      </c>
      <c r="P19" s="17">
        <v>0.94</v>
      </c>
      <c r="Q19" s="13">
        <v>21</v>
      </c>
      <c r="Y19" s="189">
        <f>SQRT(Y17)</f>
        <v>73632.305961974169</v>
      </c>
    </row>
    <row r="20" spans="3:26">
      <c r="C20" s="13" t="s">
        <v>46</v>
      </c>
      <c r="D20" s="13" t="s">
        <v>31</v>
      </c>
      <c r="E20" s="13" t="s">
        <v>50</v>
      </c>
      <c r="F20" s="13" t="s">
        <v>48</v>
      </c>
      <c r="G20" s="14">
        <v>39814</v>
      </c>
      <c r="H20" s="13">
        <v>2009</v>
      </c>
      <c r="I20" s="13" t="s">
        <v>37</v>
      </c>
      <c r="J20" s="13" t="s">
        <v>49</v>
      </c>
      <c r="K20" s="15">
        <v>100</v>
      </c>
      <c r="L20" s="13">
        <v>2009</v>
      </c>
      <c r="M20" s="15">
        <v>296</v>
      </c>
      <c r="N20" s="15">
        <v>156</v>
      </c>
      <c r="O20" s="16">
        <v>38</v>
      </c>
      <c r="P20" s="17">
        <v>0.95</v>
      </c>
      <c r="Q20" s="13">
        <v>16</v>
      </c>
      <c r="Y20" s="116" t="s">
        <v>202</v>
      </c>
    </row>
    <row r="21" spans="3:26">
      <c r="C21" s="13" t="s">
        <v>30</v>
      </c>
      <c r="D21" s="13" t="s">
        <v>31</v>
      </c>
      <c r="E21" s="13" t="s">
        <v>32</v>
      </c>
      <c r="F21" s="13" t="s">
        <v>33</v>
      </c>
      <c r="G21" s="14">
        <v>39904</v>
      </c>
      <c r="H21" s="13">
        <v>2009</v>
      </c>
      <c r="I21" s="13" t="s">
        <v>38</v>
      </c>
      <c r="J21" s="13" t="s">
        <v>35</v>
      </c>
      <c r="K21" s="15">
        <v>100</v>
      </c>
      <c r="L21" s="13">
        <v>2009</v>
      </c>
      <c r="M21" s="15">
        <v>87</v>
      </c>
      <c r="N21" s="15">
        <v>15</v>
      </c>
      <c r="O21" s="16">
        <v>113</v>
      </c>
      <c r="P21" s="17">
        <v>0.89</v>
      </c>
      <c r="Q21" s="13">
        <v>11</v>
      </c>
    </row>
    <row r="22" spans="3:26">
      <c r="C22" s="13" t="s">
        <v>44</v>
      </c>
      <c r="D22" s="13" t="s">
        <v>45</v>
      </c>
      <c r="E22" s="13" t="s">
        <v>32</v>
      </c>
      <c r="F22" s="13" t="s">
        <v>33</v>
      </c>
      <c r="G22" s="14">
        <v>39904</v>
      </c>
      <c r="H22" s="13">
        <v>2009</v>
      </c>
      <c r="I22" s="13" t="s">
        <v>38</v>
      </c>
      <c r="J22" s="13" t="s">
        <v>35</v>
      </c>
      <c r="K22" s="15">
        <v>9400</v>
      </c>
      <c r="L22" s="13">
        <v>2009</v>
      </c>
      <c r="M22" s="15">
        <v>24194</v>
      </c>
      <c r="N22" s="15">
        <v>11668</v>
      </c>
      <c r="O22" s="16">
        <v>156</v>
      </c>
      <c r="P22" s="17">
        <v>0.94</v>
      </c>
      <c r="Q22" s="13">
        <v>23</v>
      </c>
    </row>
    <row r="23" spans="3:26">
      <c r="C23" s="13" t="s">
        <v>44</v>
      </c>
      <c r="D23" s="13" t="s">
        <v>45</v>
      </c>
      <c r="E23" s="13" t="s">
        <v>39</v>
      </c>
      <c r="F23" s="13" t="s">
        <v>40</v>
      </c>
      <c r="G23" s="14">
        <v>39904</v>
      </c>
      <c r="H23" s="13">
        <v>2009</v>
      </c>
      <c r="I23" s="13" t="s">
        <v>38</v>
      </c>
      <c r="J23" s="13" t="s">
        <v>41</v>
      </c>
      <c r="K23" s="15">
        <v>5500</v>
      </c>
      <c r="L23" s="13">
        <v>2009</v>
      </c>
      <c r="M23" s="15">
        <v>13782</v>
      </c>
      <c r="N23" s="15">
        <v>6491</v>
      </c>
      <c r="O23" s="16">
        <v>107</v>
      </c>
      <c r="P23" s="17">
        <v>0.94</v>
      </c>
      <c r="Q23" s="13">
        <v>23</v>
      </c>
    </row>
    <row r="24" spans="3:26">
      <c r="C24" s="13" t="s">
        <v>44</v>
      </c>
      <c r="D24" s="13" t="s">
        <v>45</v>
      </c>
      <c r="E24" s="13" t="s">
        <v>42</v>
      </c>
      <c r="F24" s="13" t="s">
        <v>40</v>
      </c>
      <c r="G24" s="14">
        <v>39904</v>
      </c>
      <c r="H24" s="13">
        <v>2009</v>
      </c>
      <c r="I24" s="13" t="s">
        <v>38</v>
      </c>
      <c r="J24" s="13" t="s">
        <v>41</v>
      </c>
      <c r="K24" s="15">
        <v>10750</v>
      </c>
      <c r="L24" s="13">
        <v>2009</v>
      </c>
      <c r="M24" s="15">
        <v>27677</v>
      </c>
      <c r="N24" s="15">
        <v>13359</v>
      </c>
      <c r="O24" s="16">
        <v>444</v>
      </c>
      <c r="P24" s="17">
        <v>0.84</v>
      </c>
      <c r="Q24" s="13">
        <v>12</v>
      </c>
    </row>
    <row r="25" spans="3:26">
      <c r="C25" s="13" t="s">
        <v>44</v>
      </c>
      <c r="D25" s="13" t="s">
        <v>45</v>
      </c>
      <c r="E25" s="13" t="s">
        <v>43</v>
      </c>
      <c r="F25" s="13" t="s">
        <v>33</v>
      </c>
      <c r="G25" s="14">
        <v>39904</v>
      </c>
      <c r="H25" s="13">
        <v>2009</v>
      </c>
      <c r="I25" s="13" t="s">
        <v>38</v>
      </c>
      <c r="J25" s="13" t="s">
        <v>35</v>
      </c>
      <c r="K25" s="15">
        <v>11650</v>
      </c>
      <c r="L25" s="13">
        <v>2009</v>
      </c>
      <c r="M25" s="15">
        <v>31180</v>
      </c>
      <c r="N25" s="15">
        <v>15610</v>
      </c>
      <c r="O25" s="16">
        <v>4913</v>
      </c>
      <c r="P25" s="17">
        <v>0.87</v>
      </c>
      <c r="Q25" s="13">
        <v>19</v>
      </c>
    </row>
    <row r="26" spans="3:26">
      <c r="C26" s="13" t="s">
        <v>46</v>
      </c>
      <c r="D26" s="13" t="s">
        <v>31</v>
      </c>
      <c r="E26" s="13" t="s">
        <v>32</v>
      </c>
      <c r="F26" s="13" t="s">
        <v>33</v>
      </c>
      <c r="G26" s="14">
        <v>39904</v>
      </c>
      <c r="H26" s="13">
        <v>2009</v>
      </c>
      <c r="I26" s="13" t="s">
        <v>38</v>
      </c>
      <c r="J26" s="13" t="s">
        <v>35</v>
      </c>
      <c r="K26" s="15">
        <v>200</v>
      </c>
      <c r="L26" s="13">
        <v>2009</v>
      </c>
      <c r="M26" s="15">
        <v>828</v>
      </c>
      <c r="N26" s="15">
        <v>423</v>
      </c>
      <c r="O26" s="16">
        <v>120</v>
      </c>
      <c r="P26" s="17">
        <v>0.95</v>
      </c>
      <c r="Q26" s="13">
        <v>21</v>
      </c>
    </row>
    <row r="27" spans="3:26">
      <c r="C27" s="13" t="s">
        <v>46</v>
      </c>
      <c r="D27" s="13" t="s">
        <v>31</v>
      </c>
      <c r="E27" s="13" t="s">
        <v>39</v>
      </c>
      <c r="F27" s="13" t="s">
        <v>40</v>
      </c>
      <c r="G27" s="14">
        <v>39904</v>
      </c>
      <c r="H27" s="13">
        <v>2009</v>
      </c>
      <c r="I27" s="13" t="s">
        <v>38</v>
      </c>
      <c r="J27" s="13" t="s">
        <v>41</v>
      </c>
      <c r="K27" s="15">
        <v>250</v>
      </c>
      <c r="L27" s="13">
        <v>2009</v>
      </c>
      <c r="M27" s="15">
        <v>710</v>
      </c>
      <c r="N27" s="15">
        <v>144</v>
      </c>
      <c r="O27" s="16">
        <v>183</v>
      </c>
      <c r="P27" s="17">
        <v>0.84</v>
      </c>
      <c r="Q27" s="13">
        <v>24</v>
      </c>
    </row>
    <row r="28" spans="3:26">
      <c r="C28" s="13" t="s">
        <v>46</v>
      </c>
      <c r="D28" s="13" t="s">
        <v>31</v>
      </c>
      <c r="E28" s="13" t="s">
        <v>42</v>
      </c>
      <c r="F28" s="13" t="s">
        <v>40</v>
      </c>
      <c r="G28" s="14">
        <v>39904</v>
      </c>
      <c r="H28" s="13">
        <v>2009</v>
      </c>
      <c r="I28" s="13" t="s">
        <v>38</v>
      </c>
      <c r="J28" s="13" t="s">
        <v>41</v>
      </c>
      <c r="K28" s="15">
        <v>150</v>
      </c>
      <c r="L28" s="13">
        <v>2009</v>
      </c>
      <c r="M28" s="15">
        <v>592</v>
      </c>
      <c r="N28" s="15">
        <v>283</v>
      </c>
      <c r="O28" s="16">
        <v>12</v>
      </c>
      <c r="P28" s="17">
        <v>0.85</v>
      </c>
      <c r="Q28" s="13">
        <v>25</v>
      </c>
    </row>
    <row r="29" spans="3:26">
      <c r="C29" s="13" t="s">
        <v>46</v>
      </c>
      <c r="D29" s="13" t="s">
        <v>31</v>
      </c>
      <c r="E29" s="13" t="s">
        <v>43</v>
      </c>
      <c r="F29" s="13" t="s">
        <v>33</v>
      </c>
      <c r="G29" s="14">
        <v>39904</v>
      </c>
      <c r="H29" s="13">
        <v>2009</v>
      </c>
      <c r="I29" s="13" t="s">
        <v>38</v>
      </c>
      <c r="J29" s="13" t="s">
        <v>35</v>
      </c>
      <c r="K29" s="15">
        <v>300</v>
      </c>
      <c r="L29" s="13">
        <v>2009</v>
      </c>
      <c r="M29" s="15">
        <v>1479</v>
      </c>
      <c r="N29" s="15">
        <v>677</v>
      </c>
      <c r="O29" s="16">
        <v>66</v>
      </c>
      <c r="P29" s="17">
        <v>0.91</v>
      </c>
      <c r="Q29" s="13">
        <v>11</v>
      </c>
    </row>
    <row r="30" spans="3:26">
      <c r="C30" s="13" t="s">
        <v>44</v>
      </c>
      <c r="D30" s="13" t="s">
        <v>45</v>
      </c>
      <c r="E30" s="13" t="s">
        <v>47</v>
      </c>
      <c r="F30" s="13" t="s">
        <v>48</v>
      </c>
      <c r="G30" s="14">
        <v>39904</v>
      </c>
      <c r="H30" s="13">
        <v>2009</v>
      </c>
      <c r="I30" s="13" t="s">
        <v>38</v>
      </c>
      <c r="J30" s="13" t="s">
        <v>49</v>
      </c>
      <c r="K30" s="15">
        <v>5400</v>
      </c>
      <c r="L30" s="13">
        <v>2009</v>
      </c>
      <c r="M30" s="15">
        <v>13839</v>
      </c>
      <c r="N30" s="15">
        <v>6680</v>
      </c>
      <c r="O30" s="16">
        <v>950</v>
      </c>
      <c r="P30" s="17">
        <v>0.86</v>
      </c>
      <c r="Q30" s="13">
        <v>23</v>
      </c>
    </row>
    <row r="31" spans="3:26">
      <c r="C31" s="13" t="s">
        <v>44</v>
      </c>
      <c r="D31" s="13" t="s">
        <v>45</v>
      </c>
      <c r="E31" s="13" t="s">
        <v>50</v>
      </c>
      <c r="F31" s="13" t="s">
        <v>48</v>
      </c>
      <c r="G31" s="14">
        <v>39904</v>
      </c>
      <c r="H31" s="13">
        <v>2009</v>
      </c>
      <c r="I31" s="13" t="s">
        <v>38</v>
      </c>
      <c r="J31" s="13" t="s">
        <v>49</v>
      </c>
      <c r="K31" s="15">
        <v>5850</v>
      </c>
      <c r="L31" s="13">
        <v>2009</v>
      </c>
      <c r="M31" s="15">
        <v>15590</v>
      </c>
      <c r="N31" s="15">
        <v>7805</v>
      </c>
      <c r="O31" s="16">
        <v>284</v>
      </c>
      <c r="P31" s="17">
        <v>0.86</v>
      </c>
      <c r="Q31" s="13">
        <v>15</v>
      </c>
    </row>
    <row r="32" spans="3:26">
      <c r="C32" s="13" t="s">
        <v>46</v>
      </c>
      <c r="D32" s="13" t="s">
        <v>31</v>
      </c>
      <c r="E32" s="13" t="s">
        <v>47</v>
      </c>
      <c r="F32" s="13" t="s">
        <v>48</v>
      </c>
      <c r="G32" s="14">
        <v>39904</v>
      </c>
      <c r="H32" s="13">
        <v>2009</v>
      </c>
      <c r="I32" s="13" t="s">
        <v>38</v>
      </c>
      <c r="J32" s="13" t="s">
        <v>49</v>
      </c>
      <c r="K32" s="15">
        <v>100</v>
      </c>
      <c r="L32" s="13">
        <v>2009</v>
      </c>
      <c r="M32" s="15">
        <v>296</v>
      </c>
      <c r="N32" s="15">
        <v>142</v>
      </c>
      <c r="O32" s="16">
        <v>1028</v>
      </c>
      <c r="P32" s="17">
        <v>0.93</v>
      </c>
      <c r="Q32" s="13">
        <v>17</v>
      </c>
    </row>
    <row r="33" spans="3:30">
      <c r="C33" s="13" t="s">
        <v>46</v>
      </c>
      <c r="D33" s="13" t="s">
        <v>31</v>
      </c>
      <c r="E33" s="13" t="s">
        <v>50</v>
      </c>
      <c r="F33" s="13" t="s">
        <v>48</v>
      </c>
      <c r="G33" s="14">
        <v>39904</v>
      </c>
      <c r="H33" s="13">
        <v>2009</v>
      </c>
      <c r="I33" s="13" t="s">
        <v>38</v>
      </c>
      <c r="J33" s="13" t="s">
        <v>49</v>
      </c>
      <c r="K33" s="15">
        <v>150</v>
      </c>
      <c r="L33" s="13">
        <v>2009</v>
      </c>
      <c r="M33" s="15">
        <v>740</v>
      </c>
      <c r="N33" s="15">
        <v>339</v>
      </c>
      <c r="O33" s="16">
        <v>689</v>
      </c>
      <c r="P33" s="17">
        <v>0.86</v>
      </c>
      <c r="Q33" s="13">
        <v>15</v>
      </c>
    </row>
    <row r="34" spans="3:30">
      <c r="C34" s="13" t="s">
        <v>30</v>
      </c>
      <c r="D34" s="13" t="s">
        <v>31</v>
      </c>
      <c r="E34" s="13" t="s">
        <v>32</v>
      </c>
      <c r="F34" s="13" t="s">
        <v>33</v>
      </c>
      <c r="G34" s="14">
        <v>39995</v>
      </c>
      <c r="H34" s="13">
        <v>2009</v>
      </c>
      <c r="I34" s="13" t="s">
        <v>34</v>
      </c>
      <c r="J34" s="13" t="s">
        <v>35</v>
      </c>
      <c r="K34" s="15">
        <v>550</v>
      </c>
      <c r="L34" s="13">
        <v>2009</v>
      </c>
      <c r="M34" s="15">
        <v>1167</v>
      </c>
      <c r="N34" s="15">
        <v>440</v>
      </c>
      <c r="O34" s="16">
        <v>44</v>
      </c>
      <c r="P34" s="17">
        <v>0.93</v>
      </c>
      <c r="Q34" s="13">
        <v>20</v>
      </c>
    </row>
    <row r="35" spans="3:30">
      <c r="C35" s="13" t="s">
        <v>30</v>
      </c>
      <c r="D35" s="13" t="s">
        <v>31</v>
      </c>
      <c r="E35" s="13" t="s">
        <v>39</v>
      </c>
      <c r="F35" s="13" t="s">
        <v>40</v>
      </c>
      <c r="G35" s="14">
        <v>39995</v>
      </c>
      <c r="H35" s="13">
        <v>2009</v>
      </c>
      <c r="I35" s="13" t="s">
        <v>34</v>
      </c>
      <c r="J35" s="13" t="s">
        <v>41</v>
      </c>
      <c r="K35" s="15">
        <v>200</v>
      </c>
      <c r="L35" s="13">
        <v>2009</v>
      </c>
      <c r="M35" s="15">
        <v>492</v>
      </c>
      <c r="N35" s="15">
        <v>281</v>
      </c>
      <c r="O35" s="16">
        <v>28</v>
      </c>
      <c r="P35" s="17">
        <v>0.83</v>
      </c>
      <c r="Q35" s="13">
        <v>22</v>
      </c>
    </row>
    <row r="36" spans="3:30" ht="26.4" customHeight="1" thickBot="1">
      <c r="C36" s="13" t="s">
        <v>30</v>
      </c>
      <c r="D36" s="13" t="s">
        <v>31</v>
      </c>
      <c r="E36" s="13" t="s">
        <v>42</v>
      </c>
      <c r="F36" s="13" t="s">
        <v>40</v>
      </c>
      <c r="G36" s="14">
        <v>39995</v>
      </c>
      <c r="H36" s="13">
        <v>2009</v>
      </c>
      <c r="I36" s="13" t="s">
        <v>34</v>
      </c>
      <c r="J36" s="13" t="s">
        <v>41</v>
      </c>
      <c r="K36" s="15">
        <v>700</v>
      </c>
      <c r="L36" s="13">
        <v>2009</v>
      </c>
      <c r="M36" s="15">
        <v>1802</v>
      </c>
      <c r="N36" s="15">
        <v>789</v>
      </c>
      <c r="O36" s="16">
        <v>79</v>
      </c>
      <c r="P36" s="17">
        <v>0.86</v>
      </c>
      <c r="Q36" s="13">
        <v>15</v>
      </c>
      <c r="W36" s="253" t="s">
        <v>203</v>
      </c>
      <c r="X36" s="254"/>
    </row>
    <row r="37" spans="3:30" ht="15" thickBot="1">
      <c r="C37" s="13" t="s">
        <v>30</v>
      </c>
      <c r="D37" s="13" t="s">
        <v>31</v>
      </c>
      <c r="E37" s="13" t="s">
        <v>43</v>
      </c>
      <c r="F37" s="13" t="s">
        <v>33</v>
      </c>
      <c r="G37" s="14">
        <v>39995</v>
      </c>
      <c r="H37" s="13">
        <v>2009</v>
      </c>
      <c r="I37" s="13" t="s">
        <v>34</v>
      </c>
      <c r="J37" s="13" t="s">
        <v>35</v>
      </c>
      <c r="K37" s="15">
        <v>600</v>
      </c>
      <c r="L37" s="13">
        <v>2009</v>
      </c>
      <c r="M37" s="15">
        <v>1638</v>
      </c>
      <c r="N37" s="15">
        <v>624</v>
      </c>
      <c r="O37" s="16">
        <v>72</v>
      </c>
      <c r="P37" s="17">
        <v>0.88</v>
      </c>
      <c r="Q37" s="13">
        <v>15</v>
      </c>
      <c r="V37" s="119" t="s">
        <v>204</v>
      </c>
      <c r="W37" s="120">
        <f>1-W38</f>
        <v>0.96</v>
      </c>
      <c r="X37" s="120">
        <f>1-X38</f>
        <v>0.95</v>
      </c>
      <c r="Y37" s="120">
        <f>1-Y38</f>
        <v>0.94</v>
      </c>
    </row>
    <row r="38" spans="3:30" ht="15" thickBot="1">
      <c r="C38" s="13" t="s">
        <v>44</v>
      </c>
      <c r="D38" s="13" t="s">
        <v>45</v>
      </c>
      <c r="E38" s="13" t="s">
        <v>32</v>
      </c>
      <c r="F38" s="13" t="s">
        <v>33</v>
      </c>
      <c r="G38" s="14">
        <v>39995</v>
      </c>
      <c r="H38" s="13">
        <v>2009</v>
      </c>
      <c r="I38" s="13" t="s">
        <v>34</v>
      </c>
      <c r="J38" s="13" t="s">
        <v>35</v>
      </c>
      <c r="K38" s="15">
        <v>4950</v>
      </c>
      <c r="L38" s="13">
        <v>2009</v>
      </c>
      <c r="M38" s="15">
        <v>11310</v>
      </c>
      <c r="N38" s="15">
        <v>4623</v>
      </c>
      <c r="O38" s="16">
        <v>424</v>
      </c>
      <c r="P38" s="17">
        <v>0.85</v>
      </c>
      <c r="Q38" s="13">
        <v>20</v>
      </c>
      <c r="V38" s="121" t="s">
        <v>205</v>
      </c>
      <c r="W38" s="122">
        <v>0.04</v>
      </c>
      <c r="X38" s="122">
        <v>0.05</v>
      </c>
      <c r="Y38" s="122">
        <v>0.06</v>
      </c>
    </row>
    <row r="39" spans="3:30" ht="29.5" thickBot="1">
      <c r="C39" s="13" t="s">
        <v>44</v>
      </c>
      <c r="D39" s="13" t="s">
        <v>45</v>
      </c>
      <c r="E39" s="13" t="s">
        <v>39</v>
      </c>
      <c r="F39" s="13" t="s">
        <v>40</v>
      </c>
      <c r="G39" s="14">
        <v>39995</v>
      </c>
      <c r="H39" s="13">
        <v>2009</v>
      </c>
      <c r="I39" s="13" t="s">
        <v>34</v>
      </c>
      <c r="J39" s="13" t="s">
        <v>41</v>
      </c>
      <c r="K39" s="15">
        <v>2700</v>
      </c>
      <c r="L39" s="13">
        <v>2009</v>
      </c>
      <c r="M39" s="15">
        <v>6491</v>
      </c>
      <c r="N39" s="15">
        <v>2822</v>
      </c>
      <c r="O39" s="16">
        <v>243</v>
      </c>
      <c r="P39" s="17">
        <v>0.85</v>
      </c>
      <c r="Q39" s="13">
        <v>15</v>
      </c>
      <c r="U39" s="123" t="s">
        <v>192</v>
      </c>
      <c r="V39" s="123" t="s">
        <v>193</v>
      </c>
      <c r="W39" s="123" t="s">
        <v>206</v>
      </c>
      <c r="X39" s="123" t="s">
        <v>207</v>
      </c>
      <c r="Y39" s="123" t="s">
        <v>208</v>
      </c>
    </row>
    <row r="40" spans="3:30" ht="15" thickBot="1">
      <c r="C40" s="13" t="s">
        <v>44</v>
      </c>
      <c r="D40" s="13" t="s">
        <v>45</v>
      </c>
      <c r="E40" s="13" t="s">
        <v>42</v>
      </c>
      <c r="F40" s="13" t="s">
        <v>40</v>
      </c>
      <c r="G40" s="14">
        <v>39995</v>
      </c>
      <c r="H40" s="13">
        <v>2009</v>
      </c>
      <c r="I40" s="13" t="s">
        <v>34</v>
      </c>
      <c r="J40" s="13" t="s">
        <v>41</v>
      </c>
      <c r="K40" s="15">
        <v>4150</v>
      </c>
      <c r="L40" s="13">
        <v>2009</v>
      </c>
      <c r="M40" s="15">
        <v>10415</v>
      </c>
      <c r="N40" s="15">
        <v>4714</v>
      </c>
      <c r="O40" s="16">
        <v>586</v>
      </c>
      <c r="P40" s="17">
        <v>0.81</v>
      </c>
      <c r="Q40" s="13">
        <v>17</v>
      </c>
      <c r="U40" s="124">
        <v>39814</v>
      </c>
      <c r="V40" s="125">
        <f t="shared" ref="V40:V51" si="6">SUMIFS($M$4:$M$152,$G$4:$G$152,U40)</f>
        <v>88879</v>
      </c>
      <c r="W40" s="120"/>
      <c r="X40" s="120"/>
      <c r="Y40" s="120"/>
    </row>
    <row r="41" spans="3:30" ht="15" thickBot="1">
      <c r="C41" s="13" t="s">
        <v>44</v>
      </c>
      <c r="D41" s="13" t="s">
        <v>45</v>
      </c>
      <c r="E41" s="13" t="s">
        <v>43</v>
      </c>
      <c r="F41" s="13" t="s">
        <v>33</v>
      </c>
      <c r="G41" s="14">
        <v>39995</v>
      </c>
      <c r="H41" s="13">
        <v>2009</v>
      </c>
      <c r="I41" s="13" t="s">
        <v>34</v>
      </c>
      <c r="J41" s="13" t="s">
        <v>35</v>
      </c>
      <c r="K41" s="15">
        <v>4750</v>
      </c>
      <c r="L41" s="13">
        <v>2009</v>
      </c>
      <c r="M41" s="15">
        <v>11461</v>
      </c>
      <c r="N41" s="15">
        <v>5061</v>
      </c>
      <c r="O41" s="16">
        <v>645</v>
      </c>
      <c r="P41" s="17">
        <v>0.94</v>
      </c>
      <c r="Q41" s="13">
        <v>20</v>
      </c>
      <c r="U41" s="124">
        <v>39904</v>
      </c>
      <c r="V41" s="125">
        <f t="shared" si="6"/>
        <v>130994</v>
      </c>
      <c r="W41" s="126">
        <f>V40</f>
        <v>88879</v>
      </c>
      <c r="X41" s="126">
        <f>V40</f>
        <v>88879</v>
      </c>
      <c r="Y41" s="126">
        <f>V40</f>
        <v>88879</v>
      </c>
    </row>
    <row r="42" spans="3:30" ht="15" thickBot="1">
      <c r="C42" s="13" t="s">
        <v>46</v>
      </c>
      <c r="D42" s="13" t="s">
        <v>31</v>
      </c>
      <c r="E42" s="13" t="s">
        <v>32</v>
      </c>
      <c r="F42" s="13" t="s">
        <v>33</v>
      </c>
      <c r="G42" s="14">
        <v>39995</v>
      </c>
      <c r="H42" s="13">
        <v>2009</v>
      </c>
      <c r="I42" s="13" t="s">
        <v>34</v>
      </c>
      <c r="J42" s="13" t="s">
        <v>35</v>
      </c>
      <c r="K42" s="15">
        <v>150</v>
      </c>
      <c r="L42" s="13">
        <v>2009</v>
      </c>
      <c r="M42" s="15">
        <v>328</v>
      </c>
      <c r="N42" s="15">
        <v>60</v>
      </c>
      <c r="O42" s="16">
        <v>12</v>
      </c>
      <c r="P42" s="17">
        <v>0.81</v>
      </c>
      <c r="Q42" s="13">
        <v>20</v>
      </c>
      <c r="U42" s="124">
        <v>39995</v>
      </c>
      <c r="V42" s="125">
        <f t="shared" si="6"/>
        <v>57763</v>
      </c>
      <c r="W42" s="127">
        <f t="shared" ref="W42:W51" si="7">0.04*V41+0.96*W41</f>
        <v>90563.599999999991</v>
      </c>
      <c r="X42" s="127">
        <f t="shared" ref="X42:X51" si="8">0.05*V41+0.95*X41</f>
        <v>90984.75</v>
      </c>
      <c r="Y42" s="127">
        <f t="shared" ref="Y42:Y51" si="9">0.06*V41+0.94*Y41</f>
        <v>91405.9</v>
      </c>
    </row>
    <row r="43" spans="3:30" ht="15" thickBot="1">
      <c r="C43" s="13" t="s">
        <v>30</v>
      </c>
      <c r="D43" s="13" t="s">
        <v>31</v>
      </c>
      <c r="E43" s="13" t="s">
        <v>47</v>
      </c>
      <c r="F43" s="13" t="s">
        <v>48</v>
      </c>
      <c r="G43" s="14">
        <v>39995</v>
      </c>
      <c r="H43" s="13">
        <v>2009</v>
      </c>
      <c r="I43" s="13" t="s">
        <v>34</v>
      </c>
      <c r="J43" s="13" t="s">
        <v>49</v>
      </c>
      <c r="K43" s="15">
        <v>350</v>
      </c>
      <c r="L43" s="13">
        <v>2009</v>
      </c>
      <c r="M43" s="15">
        <v>901</v>
      </c>
      <c r="N43" s="15">
        <v>395</v>
      </c>
      <c r="O43" s="16">
        <v>1832</v>
      </c>
      <c r="P43" s="17">
        <v>0.94</v>
      </c>
      <c r="Q43" s="13">
        <v>24</v>
      </c>
      <c r="U43" s="124">
        <v>40087</v>
      </c>
      <c r="V43" s="125">
        <f t="shared" si="6"/>
        <v>64788</v>
      </c>
      <c r="W43" s="127">
        <f t="shared" si="7"/>
        <v>89251.575999999986</v>
      </c>
      <c r="X43" s="127">
        <f t="shared" si="8"/>
        <v>89323.662499999991</v>
      </c>
      <c r="Y43" s="127">
        <f t="shared" si="9"/>
        <v>89387.325999999986</v>
      </c>
    </row>
    <row r="44" spans="3:30" ht="15" thickBot="1">
      <c r="C44" s="13" t="s">
        <v>30</v>
      </c>
      <c r="D44" s="13" t="s">
        <v>31</v>
      </c>
      <c r="E44" s="13" t="s">
        <v>50</v>
      </c>
      <c r="F44" s="13" t="s">
        <v>48</v>
      </c>
      <c r="G44" s="14">
        <v>39995</v>
      </c>
      <c r="H44" s="13">
        <v>2009</v>
      </c>
      <c r="I44" s="13" t="s">
        <v>34</v>
      </c>
      <c r="J44" s="13" t="s">
        <v>49</v>
      </c>
      <c r="K44" s="15">
        <v>300</v>
      </c>
      <c r="L44" s="13">
        <v>2009</v>
      </c>
      <c r="M44" s="15">
        <v>819</v>
      </c>
      <c r="N44" s="15">
        <v>312</v>
      </c>
      <c r="O44" s="16">
        <v>272</v>
      </c>
      <c r="P44" s="17">
        <v>0.86</v>
      </c>
      <c r="Q44" s="13">
        <v>19</v>
      </c>
      <c r="U44" s="124">
        <v>40179</v>
      </c>
      <c r="V44" s="125">
        <f t="shared" si="6"/>
        <v>88879</v>
      </c>
      <c r="W44" s="127">
        <f t="shared" si="7"/>
        <v>88273.032959999982</v>
      </c>
      <c r="X44" s="127">
        <f t="shared" si="8"/>
        <v>88096.879374999975</v>
      </c>
      <c r="Y44" s="127">
        <f t="shared" si="9"/>
        <v>87911.366439999983</v>
      </c>
    </row>
    <row r="45" spans="3:30" ht="15" thickBot="1">
      <c r="C45" s="13" t="s">
        <v>44</v>
      </c>
      <c r="D45" s="13" t="s">
        <v>45</v>
      </c>
      <c r="E45" s="13" t="s">
        <v>47</v>
      </c>
      <c r="F45" s="13" t="s">
        <v>48</v>
      </c>
      <c r="G45" s="14">
        <v>39995</v>
      </c>
      <c r="H45" s="13">
        <v>2009</v>
      </c>
      <c r="I45" s="13" t="s">
        <v>34</v>
      </c>
      <c r="J45" s="13" t="s">
        <v>49</v>
      </c>
      <c r="K45" s="15">
        <v>2100</v>
      </c>
      <c r="L45" s="13">
        <v>2009</v>
      </c>
      <c r="M45" s="15">
        <v>5208</v>
      </c>
      <c r="N45" s="15">
        <v>2357</v>
      </c>
      <c r="O45" s="16">
        <v>615</v>
      </c>
      <c r="P45" s="17">
        <v>0.84</v>
      </c>
      <c r="Q45" s="13">
        <v>17</v>
      </c>
      <c r="U45" s="124">
        <v>40269</v>
      </c>
      <c r="V45" s="125">
        <f t="shared" si="6"/>
        <v>130994</v>
      </c>
      <c r="W45" s="127">
        <f t="shared" si="7"/>
        <v>88297.271641599989</v>
      </c>
      <c r="X45" s="127">
        <f t="shared" si="8"/>
        <v>88135.985406249965</v>
      </c>
      <c r="Y45" s="127">
        <f t="shared" si="9"/>
        <v>87969.42445359999</v>
      </c>
    </row>
    <row r="46" spans="3:30" ht="15" thickBot="1">
      <c r="C46" s="13" t="s">
        <v>44</v>
      </c>
      <c r="D46" s="13" t="s">
        <v>45</v>
      </c>
      <c r="E46" s="13" t="s">
        <v>50</v>
      </c>
      <c r="F46" s="13" t="s">
        <v>48</v>
      </c>
      <c r="G46" s="14">
        <v>39995</v>
      </c>
      <c r="H46" s="13">
        <v>2009</v>
      </c>
      <c r="I46" s="13" t="s">
        <v>34</v>
      </c>
      <c r="J46" s="13" t="s">
        <v>49</v>
      </c>
      <c r="K46" s="15">
        <v>2400</v>
      </c>
      <c r="L46" s="13">
        <v>2009</v>
      </c>
      <c r="M46" s="15">
        <v>5731</v>
      </c>
      <c r="N46" s="15">
        <v>2531</v>
      </c>
      <c r="O46" s="16">
        <v>567</v>
      </c>
      <c r="P46" s="17">
        <v>0.86</v>
      </c>
      <c r="Q46" s="13">
        <v>12</v>
      </c>
      <c r="U46" s="124">
        <v>40360</v>
      </c>
      <c r="V46" s="125">
        <f t="shared" si="6"/>
        <v>17842</v>
      </c>
      <c r="W46" s="127">
        <f t="shared" si="7"/>
        <v>90005.140775935986</v>
      </c>
      <c r="X46" s="127">
        <f t="shared" si="8"/>
        <v>90278.886135937457</v>
      </c>
      <c r="Y46" s="127">
        <f t="shared" si="9"/>
        <v>90550.898986383982</v>
      </c>
    </row>
    <row r="47" spans="3:30" ht="15" thickBot="1">
      <c r="C47" s="13" t="s">
        <v>30</v>
      </c>
      <c r="D47" s="13" t="s">
        <v>31</v>
      </c>
      <c r="E47" s="13" t="s">
        <v>32</v>
      </c>
      <c r="F47" s="13" t="s">
        <v>33</v>
      </c>
      <c r="G47" s="14">
        <v>40087</v>
      </c>
      <c r="H47" s="13">
        <v>2009</v>
      </c>
      <c r="I47" s="13" t="s">
        <v>36</v>
      </c>
      <c r="J47" s="13" t="s">
        <v>35</v>
      </c>
      <c r="K47" s="15">
        <v>4300</v>
      </c>
      <c r="L47" s="13">
        <v>2009</v>
      </c>
      <c r="M47" s="15">
        <v>11195</v>
      </c>
      <c r="N47" s="15">
        <v>5916</v>
      </c>
      <c r="O47" s="16">
        <v>350</v>
      </c>
      <c r="P47" s="17">
        <v>0.86</v>
      </c>
      <c r="Q47" s="13">
        <v>21</v>
      </c>
      <c r="U47" s="124">
        <v>40452</v>
      </c>
      <c r="V47" s="125">
        <f t="shared" si="6"/>
        <v>140195</v>
      </c>
      <c r="W47" s="127">
        <f t="shared" si="7"/>
        <v>87118.615144898533</v>
      </c>
      <c r="X47" s="127">
        <f t="shared" si="8"/>
        <v>86657.04182914058</v>
      </c>
      <c r="Y47" s="127">
        <f t="shared" si="9"/>
        <v>86188.365047200947</v>
      </c>
      <c r="AB47"/>
      <c r="AC47"/>
      <c r="AD47"/>
    </row>
    <row r="48" spans="3:30" ht="15" thickBot="1">
      <c r="C48" s="13" t="s">
        <v>30</v>
      </c>
      <c r="D48" s="13" t="s">
        <v>31</v>
      </c>
      <c r="E48" s="13" t="s">
        <v>39</v>
      </c>
      <c r="F48" s="13" t="s">
        <v>40</v>
      </c>
      <c r="G48" s="14">
        <v>40087</v>
      </c>
      <c r="H48" s="13">
        <v>2009</v>
      </c>
      <c r="I48" s="13" t="s">
        <v>36</v>
      </c>
      <c r="J48" s="13" t="s">
        <v>41</v>
      </c>
      <c r="K48" s="15">
        <v>2900</v>
      </c>
      <c r="L48" s="13">
        <v>2009</v>
      </c>
      <c r="M48" s="15">
        <v>7230</v>
      </c>
      <c r="N48" s="15">
        <v>3691</v>
      </c>
      <c r="O48" s="16">
        <v>226</v>
      </c>
      <c r="P48" s="17">
        <v>0.83</v>
      </c>
      <c r="Q48" s="13">
        <v>25</v>
      </c>
      <c r="U48" s="124">
        <v>40544</v>
      </c>
      <c r="V48" s="125">
        <f t="shared" si="6"/>
        <v>207033</v>
      </c>
      <c r="W48" s="127">
        <f t="shared" si="7"/>
        <v>89241.67053910259</v>
      </c>
      <c r="X48" s="127">
        <f t="shared" si="8"/>
        <v>89333.93973768354</v>
      </c>
      <c r="Y48" s="127">
        <f t="shared" si="9"/>
        <v>89428.763144368888</v>
      </c>
      <c r="AB48"/>
      <c r="AC48"/>
      <c r="AD48"/>
    </row>
    <row r="49" spans="3:25" ht="15" thickBot="1">
      <c r="C49" s="13" t="s">
        <v>30</v>
      </c>
      <c r="D49" s="13" t="s">
        <v>31</v>
      </c>
      <c r="E49" s="13" t="s">
        <v>42</v>
      </c>
      <c r="F49" s="13" t="s">
        <v>40</v>
      </c>
      <c r="G49" s="14">
        <v>40087</v>
      </c>
      <c r="H49" s="13">
        <v>2009</v>
      </c>
      <c r="I49" s="13" t="s">
        <v>36</v>
      </c>
      <c r="J49" s="13" t="s">
        <v>41</v>
      </c>
      <c r="K49" s="15">
        <v>6600</v>
      </c>
      <c r="L49" s="13">
        <v>2009</v>
      </c>
      <c r="M49" s="15">
        <v>17233</v>
      </c>
      <c r="N49" s="15">
        <v>8232</v>
      </c>
      <c r="O49" s="16">
        <v>862</v>
      </c>
      <c r="P49" s="17">
        <v>0.88</v>
      </c>
      <c r="Q49" s="13">
        <v>14</v>
      </c>
      <c r="U49" s="124">
        <v>40634</v>
      </c>
      <c r="V49" s="125">
        <f t="shared" si="6"/>
        <v>318092</v>
      </c>
      <c r="W49" s="127">
        <f t="shared" si="7"/>
        <v>93953.323717538471</v>
      </c>
      <c r="X49" s="127">
        <f t="shared" si="8"/>
        <v>95218.892750799365</v>
      </c>
      <c r="Y49" s="127">
        <f t="shared" si="9"/>
        <v>96485.017355706746</v>
      </c>
    </row>
    <row r="50" spans="3:25" ht="15" thickBot="1">
      <c r="C50" s="13" t="s">
        <v>30</v>
      </c>
      <c r="D50" s="13" t="s">
        <v>31</v>
      </c>
      <c r="E50" s="13" t="s">
        <v>43</v>
      </c>
      <c r="F50" s="13" t="s">
        <v>33</v>
      </c>
      <c r="G50" s="14">
        <v>40087</v>
      </c>
      <c r="H50" s="13">
        <v>2009</v>
      </c>
      <c r="I50" s="13" t="s">
        <v>36</v>
      </c>
      <c r="J50" s="13" t="s">
        <v>35</v>
      </c>
      <c r="K50" s="15">
        <v>3750</v>
      </c>
      <c r="L50" s="13">
        <v>2009</v>
      </c>
      <c r="M50" s="15">
        <v>10097</v>
      </c>
      <c r="N50" s="15">
        <v>5328</v>
      </c>
      <c r="O50" s="16">
        <v>568</v>
      </c>
      <c r="P50" s="17">
        <v>0.85</v>
      </c>
      <c r="Q50" s="13">
        <v>13</v>
      </c>
      <c r="U50" s="124">
        <v>40725</v>
      </c>
      <c r="V50" s="125">
        <f t="shared" si="6"/>
        <v>98052</v>
      </c>
      <c r="W50" s="127">
        <f t="shared" si="7"/>
        <v>102918.87076883693</v>
      </c>
      <c r="X50" s="127">
        <f t="shared" si="8"/>
        <v>106362.5481132594</v>
      </c>
      <c r="Y50" s="127">
        <f t="shared" si="9"/>
        <v>109781.43631436434</v>
      </c>
    </row>
    <row r="51" spans="3:25" ht="15" thickBot="1">
      <c r="C51" s="13" t="s">
        <v>44</v>
      </c>
      <c r="D51" s="13" t="s">
        <v>45</v>
      </c>
      <c r="E51" s="13" t="s">
        <v>32</v>
      </c>
      <c r="F51" s="13" t="s">
        <v>33</v>
      </c>
      <c r="G51" s="14">
        <v>40087</v>
      </c>
      <c r="H51" s="13">
        <v>2009</v>
      </c>
      <c r="I51" s="13" t="s">
        <v>36</v>
      </c>
      <c r="J51" s="13" t="s">
        <v>35</v>
      </c>
      <c r="K51" s="15">
        <v>250</v>
      </c>
      <c r="L51" s="13">
        <v>2009</v>
      </c>
      <c r="M51" s="15">
        <v>931</v>
      </c>
      <c r="N51" s="15">
        <v>439</v>
      </c>
      <c r="O51" s="16">
        <v>52</v>
      </c>
      <c r="P51" s="17">
        <v>0.95</v>
      </c>
      <c r="Q51" s="13">
        <v>21</v>
      </c>
      <c r="U51" s="124">
        <v>40817</v>
      </c>
      <c r="V51" s="125">
        <f t="shared" si="6"/>
        <v>14262</v>
      </c>
      <c r="W51" s="127">
        <f t="shared" si="7"/>
        <v>102724.19593808346</v>
      </c>
      <c r="X51" s="127">
        <f t="shared" si="8"/>
        <v>105947.02070759643</v>
      </c>
      <c r="Y51" s="127">
        <f t="shared" si="9"/>
        <v>109077.67013550247</v>
      </c>
    </row>
    <row r="52" spans="3:25">
      <c r="C52" s="13" t="s">
        <v>44</v>
      </c>
      <c r="D52" s="13" t="s">
        <v>45</v>
      </c>
      <c r="E52" s="13" t="s">
        <v>42</v>
      </c>
      <c r="F52" s="13" t="s">
        <v>40</v>
      </c>
      <c r="G52" s="14">
        <v>40087</v>
      </c>
      <c r="H52" s="13">
        <v>2009</v>
      </c>
      <c r="I52" s="13" t="s">
        <v>36</v>
      </c>
      <c r="J52" s="13" t="s">
        <v>41</v>
      </c>
      <c r="K52" s="15">
        <v>300</v>
      </c>
      <c r="L52" s="13">
        <v>2009</v>
      </c>
      <c r="M52" s="15">
        <v>986</v>
      </c>
      <c r="N52" s="15">
        <v>422</v>
      </c>
      <c r="O52" s="16">
        <v>49</v>
      </c>
      <c r="P52" s="17">
        <v>0.91</v>
      </c>
      <c r="Q52" s="13">
        <v>14</v>
      </c>
    </row>
    <row r="53" spans="3:25">
      <c r="C53" s="13" t="s">
        <v>44</v>
      </c>
      <c r="D53" s="13" t="s">
        <v>45</v>
      </c>
      <c r="E53" s="13" t="s">
        <v>43</v>
      </c>
      <c r="F53" s="13" t="s">
        <v>33</v>
      </c>
      <c r="G53" s="14">
        <v>40087</v>
      </c>
      <c r="H53" s="13">
        <v>2009</v>
      </c>
      <c r="I53" s="13" t="s">
        <v>36</v>
      </c>
      <c r="J53" s="13" t="s">
        <v>35</v>
      </c>
      <c r="K53" s="15">
        <v>500</v>
      </c>
      <c r="L53" s="13">
        <v>2009</v>
      </c>
      <c r="M53" s="15">
        <v>1971</v>
      </c>
      <c r="N53" s="15">
        <v>994</v>
      </c>
      <c r="O53" s="16">
        <v>74</v>
      </c>
      <c r="P53" s="17">
        <v>0.91</v>
      </c>
      <c r="Q53" s="13">
        <v>23</v>
      </c>
    </row>
    <row r="54" spans="3:25">
      <c r="C54" s="13" t="s">
        <v>30</v>
      </c>
      <c r="D54" s="13" t="s">
        <v>31</v>
      </c>
      <c r="E54" s="13" t="s">
        <v>47</v>
      </c>
      <c r="F54" s="13" t="s">
        <v>48</v>
      </c>
      <c r="G54" s="14">
        <v>40087</v>
      </c>
      <c r="H54" s="13">
        <v>2009</v>
      </c>
      <c r="I54" s="13" t="s">
        <v>36</v>
      </c>
      <c r="J54" s="13" t="s">
        <v>49</v>
      </c>
      <c r="K54" s="15">
        <v>3300</v>
      </c>
      <c r="L54" s="13">
        <v>2009</v>
      </c>
      <c r="M54" s="15">
        <v>8617</v>
      </c>
      <c r="N54" s="15">
        <v>4116</v>
      </c>
      <c r="O54" s="16">
        <v>202</v>
      </c>
      <c r="P54" s="17">
        <v>0.92</v>
      </c>
      <c r="Q54" s="13">
        <v>13</v>
      </c>
    </row>
    <row r="55" spans="3:25">
      <c r="C55" s="13" t="s">
        <v>30</v>
      </c>
      <c r="D55" s="13" t="s">
        <v>31</v>
      </c>
      <c r="E55" s="13" t="s">
        <v>50</v>
      </c>
      <c r="F55" s="13" t="s">
        <v>48</v>
      </c>
      <c r="G55" s="14">
        <v>40087</v>
      </c>
      <c r="H55" s="13">
        <v>2009</v>
      </c>
      <c r="I55" s="13" t="s">
        <v>36</v>
      </c>
      <c r="J55" s="13" t="s">
        <v>49</v>
      </c>
      <c r="K55" s="15">
        <v>1900</v>
      </c>
      <c r="L55" s="13">
        <v>2009</v>
      </c>
      <c r="M55" s="15">
        <v>5049</v>
      </c>
      <c r="N55" s="15">
        <v>2664</v>
      </c>
      <c r="O55" s="16">
        <v>92</v>
      </c>
      <c r="P55" s="17">
        <v>0.94</v>
      </c>
      <c r="Q55" s="13">
        <v>17</v>
      </c>
    </row>
    <row r="56" spans="3:25">
      <c r="C56" s="13" t="s">
        <v>44</v>
      </c>
      <c r="D56" s="13" t="s">
        <v>45</v>
      </c>
      <c r="E56" s="13" t="s">
        <v>47</v>
      </c>
      <c r="F56" s="13" t="s">
        <v>48</v>
      </c>
      <c r="G56" s="14">
        <v>40087</v>
      </c>
      <c r="H56" s="13">
        <v>2009</v>
      </c>
      <c r="I56" s="13" t="s">
        <v>36</v>
      </c>
      <c r="J56" s="13" t="s">
        <v>49</v>
      </c>
      <c r="K56" s="15">
        <v>150</v>
      </c>
      <c r="L56" s="13">
        <v>2009</v>
      </c>
      <c r="M56" s="15">
        <v>493</v>
      </c>
      <c r="N56" s="15">
        <v>211</v>
      </c>
      <c r="O56" s="16">
        <v>528</v>
      </c>
      <c r="P56" s="17">
        <v>0.94</v>
      </c>
      <c r="Q56" s="13">
        <v>23</v>
      </c>
    </row>
    <row r="57" spans="3:25">
      <c r="C57" s="13" t="s">
        <v>44</v>
      </c>
      <c r="D57" s="13" t="s">
        <v>45</v>
      </c>
      <c r="E57" s="13" t="s">
        <v>50</v>
      </c>
      <c r="F57" s="13" t="s">
        <v>48</v>
      </c>
      <c r="G57" s="14">
        <v>40087</v>
      </c>
      <c r="H57" s="13">
        <v>2009</v>
      </c>
      <c r="I57" s="13" t="s">
        <v>36</v>
      </c>
      <c r="J57" s="13" t="s">
        <v>49</v>
      </c>
      <c r="K57" s="15">
        <v>250</v>
      </c>
      <c r="L57" s="13">
        <v>2009</v>
      </c>
      <c r="M57" s="15">
        <v>986</v>
      </c>
      <c r="N57" s="15">
        <v>497</v>
      </c>
      <c r="O57" s="16">
        <v>823</v>
      </c>
      <c r="P57" s="17">
        <v>0.93</v>
      </c>
      <c r="Q57" s="13">
        <v>16</v>
      </c>
    </row>
    <row r="58" spans="3:25">
      <c r="C58" s="13" t="s">
        <v>30</v>
      </c>
      <c r="D58" s="13" t="s">
        <v>31</v>
      </c>
      <c r="E58" s="13" t="s">
        <v>32</v>
      </c>
      <c r="F58" s="13" t="s">
        <v>33</v>
      </c>
      <c r="G58" s="14">
        <v>40179</v>
      </c>
      <c r="H58" s="13">
        <v>2010</v>
      </c>
      <c r="I58" s="13" t="s">
        <v>37</v>
      </c>
      <c r="J58" s="13" t="s">
        <v>35</v>
      </c>
      <c r="K58" s="15">
        <v>5700</v>
      </c>
      <c r="L58" s="13">
        <v>2010</v>
      </c>
      <c r="M58" s="15">
        <v>12411</v>
      </c>
      <c r="N58" s="15">
        <v>4871</v>
      </c>
      <c r="O58" s="16">
        <v>543</v>
      </c>
      <c r="P58" s="17">
        <v>0.95</v>
      </c>
      <c r="Q58" s="13">
        <v>19</v>
      </c>
    </row>
    <row r="59" spans="3:25">
      <c r="C59" s="13" t="s">
        <v>30</v>
      </c>
      <c r="D59" s="13" t="s">
        <v>31</v>
      </c>
      <c r="E59" s="13" t="s">
        <v>39</v>
      </c>
      <c r="F59" s="13" t="s">
        <v>40</v>
      </c>
      <c r="G59" s="14">
        <v>40179</v>
      </c>
      <c r="H59" s="13">
        <v>2010</v>
      </c>
      <c r="I59" s="13" t="s">
        <v>37</v>
      </c>
      <c r="J59" s="13" t="s">
        <v>41</v>
      </c>
      <c r="K59" s="15">
        <v>3150</v>
      </c>
      <c r="L59" s="13">
        <v>2010</v>
      </c>
      <c r="M59" s="15">
        <v>6417</v>
      </c>
      <c r="N59" s="15">
        <v>2377</v>
      </c>
      <c r="O59" s="16">
        <v>361</v>
      </c>
      <c r="P59" s="17">
        <v>0.85</v>
      </c>
      <c r="Q59" s="13">
        <v>13</v>
      </c>
    </row>
    <row r="60" spans="3:25">
      <c r="C60" s="13" t="s">
        <v>30</v>
      </c>
      <c r="D60" s="13" t="s">
        <v>31</v>
      </c>
      <c r="E60" s="13" t="s">
        <v>42</v>
      </c>
      <c r="F60" s="13" t="s">
        <v>40</v>
      </c>
      <c r="G60" s="14">
        <v>40179</v>
      </c>
      <c r="H60" s="13">
        <v>2010</v>
      </c>
      <c r="I60" s="13" t="s">
        <v>37</v>
      </c>
      <c r="J60" s="13" t="s">
        <v>41</v>
      </c>
      <c r="K60" s="15">
        <v>7000</v>
      </c>
      <c r="L60" s="13">
        <v>2010</v>
      </c>
      <c r="M60" s="15">
        <v>14673</v>
      </c>
      <c r="N60" s="15">
        <v>5335</v>
      </c>
      <c r="O60" s="16">
        <v>825</v>
      </c>
      <c r="P60" s="17">
        <v>0.87</v>
      </c>
      <c r="Q60" s="13">
        <v>19</v>
      </c>
    </row>
    <row r="61" spans="3:25">
      <c r="C61" s="13" t="s">
        <v>30</v>
      </c>
      <c r="D61" s="13" t="s">
        <v>31</v>
      </c>
      <c r="E61" s="13" t="s">
        <v>43</v>
      </c>
      <c r="F61" s="13" t="s">
        <v>33</v>
      </c>
      <c r="G61" s="14">
        <v>40179</v>
      </c>
      <c r="H61" s="13">
        <v>2010</v>
      </c>
      <c r="I61" s="13" t="s">
        <v>37</v>
      </c>
      <c r="J61" s="13" t="s">
        <v>35</v>
      </c>
      <c r="K61" s="15">
        <v>5500</v>
      </c>
      <c r="L61" s="13">
        <v>2010</v>
      </c>
      <c r="M61" s="15">
        <v>10311</v>
      </c>
      <c r="N61" s="15">
        <v>3228</v>
      </c>
      <c r="O61" s="16">
        <v>580</v>
      </c>
      <c r="P61" s="17">
        <v>0.83</v>
      </c>
      <c r="Q61" s="13">
        <v>15</v>
      </c>
    </row>
    <row r="62" spans="3:25">
      <c r="C62" s="13" t="s">
        <v>44</v>
      </c>
      <c r="D62" s="13" t="s">
        <v>45</v>
      </c>
      <c r="E62" s="13" t="s">
        <v>32</v>
      </c>
      <c r="F62" s="13" t="s">
        <v>33</v>
      </c>
      <c r="G62" s="14">
        <v>40179</v>
      </c>
      <c r="H62" s="13">
        <v>2010</v>
      </c>
      <c r="I62" s="13" t="s">
        <v>37</v>
      </c>
      <c r="J62" s="13" t="s">
        <v>35</v>
      </c>
      <c r="K62" s="15">
        <v>550</v>
      </c>
      <c r="L62" s="13">
        <v>2010</v>
      </c>
      <c r="M62" s="15">
        <v>1475</v>
      </c>
      <c r="N62" s="15">
        <v>755</v>
      </c>
      <c r="O62" s="16">
        <v>65</v>
      </c>
      <c r="P62" s="17">
        <v>0.93</v>
      </c>
      <c r="Q62" s="13">
        <v>25</v>
      </c>
    </row>
    <row r="63" spans="3:25">
      <c r="C63" s="13" t="s">
        <v>44</v>
      </c>
      <c r="D63" s="13" t="s">
        <v>45</v>
      </c>
      <c r="E63" s="13" t="s">
        <v>39</v>
      </c>
      <c r="F63" s="13" t="s">
        <v>40</v>
      </c>
      <c r="G63" s="14">
        <v>40179</v>
      </c>
      <c r="H63" s="13">
        <v>2010</v>
      </c>
      <c r="I63" s="13" t="s">
        <v>37</v>
      </c>
      <c r="J63" s="13" t="s">
        <v>41</v>
      </c>
      <c r="K63" s="15">
        <v>850</v>
      </c>
      <c r="L63" s="13">
        <v>2010</v>
      </c>
      <c r="M63" s="15">
        <v>2250</v>
      </c>
      <c r="N63" s="15">
        <v>1112</v>
      </c>
      <c r="O63" s="16">
        <v>112</v>
      </c>
      <c r="P63" s="17">
        <v>0.83</v>
      </c>
      <c r="Q63" s="13">
        <v>24</v>
      </c>
    </row>
    <row r="64" spans="3:25">
      <c r="C64" s="13" t="s">
        <v>44</v>
      </c>
      <c r="D64" s="13" t="s">
        <v>45</v>
      </c>
      <c r="E64" s="13" t="s">
        <v>42</v>
      </c>
      <c r="F64" s="13" t="s">
        <v>40</v>
      </c>
      <c r="G64" s="14">
        <v>40179</v>
      </c>
      <c r="H64" s="13">
        <v>2010</v>
      </c>
      <c r="I64" s="13" t="s">
        <v>37</v>
      </c>
      <c r="J64" s="13" t="s">
        <v>41</v>
      </c>
      <c r="K64" s="15">
        <v>3600</v>
      </c>
      <c r="L64" s="13">
        <v>2010</v>
      </c>
      <c r="M64" s="15">
        <v>9742</v>
      </c>
      <c r="N64" s="15">
        <v>4889</v>
      </c>
      <c r="O64" s="16">
        <v>487</v>
      </c>
      <c r="P64" s="17">
        <v>0.88</v>
      </c>
      <c r="Q64" s="13">
        <v>17</v>
      </c>
    </row>
    <row r="65" spans="3:17">
      <c r="C65" s="13" t="s">
        <v>44</v>
      </c>
      <c r="D65" s="13" t="s">
        <v>45</v>
      </c>
      <c r="E65" s="13" t="s">
        <v>43</v>
      </c>
      <c r="F65" s="13" t="s">
        <v>33</v>
      </c>
      <c r="G65" s="14">
        <v>40179</v>
      </c>
      <c r="H65" s="13">
        <v>2010</v>
      </c>
      <c r="I65" s="13" t="s">
        <v>37</v>
      </c>
      <c r="J65" s="13" t="s">
        <v>35</v>
      </c>
      <c r="K65" s="15">
        <v>3100</v>
      </c>
      <c r="L65" s="13">
        <v>2010</v>
      </c>
      <c r="M65" s="15">
        <v>8168</v>
      </c>
      <c r="N65" s="15">
        <v>3880</v>
      </c>
      <c r="O65" s="16">
        <v>511</v>
      </c>
      <c r="P65" s="17">
        <v>0.88</v>
      </c>
      <c r="Q65" s="13">
        <v>17</v>
      </c>
    </row>
    <row r="66" spans="3:17">
      <c r="C66" s="13" t="s">
        <v>46</v>
      </c>
      <c r="D66" s="13" t="s">
        <v>31</v>
      </c>
      <c r="E66" s="13" t="s">
        <v>39</v>
      </c>
      <c r="F66" s="13" t="s">
        <v>40</v>
      </c>
      <c r="G66" s="14">
        <v>40179</v>
      </c>
      <c r="H66" s="13">
        <v>2010</v>
      </c>
      <c r="I66" s="13" t="s">
        <v>37</v>
      </c>
      <c r="J66" s="13" t="s">
        <v>41</v>
      </c>
      <c r="K66" s="15">
        <v>100</v>
      </c>
      <c r="L66" s="13">
        <v>2010</v>
      </c>
      <c r="M66" s="15">
        <v>296</v>
      </c>
      <c r="N66" s="15">
        <v>169</v>
      </c>
      <c r="O66" s="16">
        <v>9</v>
      </c>
      <c r="P66" s="17">
        <v>0.93</v>
      </c>
      <c r="Q66" s="13">
        <v>17</v>
      </c>
    </row>
    <row r="67" spans="3:17">
      <c r="C67" s="13" t="s">
        <v>46</v>
      </c>
      <c r="D67" s="13" t="s">
        <v>31</v>
      </c>
      <c r="E67" s="13" t="s">
        <v>42</v>
      </c>
      <c r="F67" s="13" t="s">
        <v>40</v>
      </c>
      <c r="G67" s="14">
        <v>40179</v>
      </c>
      <c r="H67" s="13">
        <v>2010</v>
      </c>
      <c r="I67" s="13" t="s">
        <v>37</v>
      </c>
      <c r="J67" s="13" t="s">
        <v>41</v>
      </c>
      <c r="K67" s="15">
        <v>150</v>
      </c>
      <c r="L67" s="13">
        <v>2010</v>
      </c>
      <c r="M67" s="15">
        <v>533</v>
      </c>
      <c r="N67" s="15">
        <v>280</v>
      </c>
      <c r="O67" s="16">
        <v>20</v>
      </c>
      <c r="P67" s="17">
        <v>0.81</v>
      </c>
      <c r="Q67" s="13">
        <v>24</v>
      </c>
    </row>
    <row r="68" spans="3:17">
      <c r="C68" s="13" t="s">
        <v>46</v>
      </c>
      <c r="D68" s="13" t="s">
        <v>31</v>
      </c>
      <c r="E68" s="13" t="s">
        <v>43</v>
      </c>
      <c r="F68" s="13" t="s">
        <v>33</v>
      </c>
      <c r="G68" s="14">
        <v>40179</v>
      </c>
      <c r="H68" s="13">
        <v>2010</v>
      </c>
      <c r="I68" s="13" t="s">
        <v>37</v>
      </c>
      <c r="J68" s="13" t="s">
        <v>35</v>
      </c>
      <c r="K68" s="15">
        <v>150</v>
      </c>
      <c r="L68" s="13">
        <v>2010</v>
      </c>
      <c r="M68" s="15">
        <v>592</v>
      </c>
      <c r="N68" s="15">
        <v>312</v>
      </c>
      <c r="O68" s="16">
        <v>26</v>
      </c>
      <c r="P68" s="17">
        <v>0.87</v>
      </c>
      <c r="Q68" s="13">
        <v>14</v>
      </c>
    </row>
    <row r="69" spans="3:17">
      <c r="C69" s="13" t="s">
        <v>30</v>
      </c>
      <c r="D69" s="13" t="s">
        <v>31</v>
      </c>
      <c r="E69" s="13" t="s">
        <v>47</v>
      </c>
      <c r="F69" s="13" t="s">
        <v>48</v>
      </c>
      <c r="G69" s="14">
        <v>40179</v>
      </c>
      <c r="H69" s="13">
        <v>2010</v>
      </c>
      <c r="I69" s="13" t="s">
        <v>37</v>
      </c>
      <c r="J69" s="13" t="s">
        <v>49</v>
      </c>
      <c r="K69" s="15">
        <v>3500</v>
      </c>
      <c r="L69" s="13">
        <v>2010</v>
      </c>
      <c r="M69" s="15">
        <v>7337</v>
      </c>
      <c r="N69" s="15">
        <v>2668</v>
      </c>
      <c r="O69" s="16">
        <v>637</v>
      </c>
      <c r="P69" s="17">
        <v>0.81</v>
      </c>
      <c r="Q69" s="13">
        <v>19</v>
      </c>
    </row>
    <row r="70" spans="3:17">
      <c r="C70" s="13" t="s">
        <v>30</v>
      </c>
      <c r="D70" s="13" t="s">
        <v>31</v>
      </c>
      <c r="E70" s="13" t="s">
        <v>50</v>
      </c>
      <c r="F70" s="13" t="s">
        <v>48</v>
      </c>
      <c r="G70" s="14">
        <v>40179</v>
      </c>
      <c r="H70" s="13">
        <v>2010</v>
      </c>
      <c r="I70" s="13" t="s">
        <v>37</v>
      </c>
      <c r="J70" s="13" t="s">
        <v>49</v>
      </c>
      <c r="K70" s="15">
        <v>2750</v>
      </c>
      <c r="L70" s="13">
        <v>2010</v>
      </c>
      <c r="M70" s="15">
        <v>5156</v>
      </c>
      <c r="N70" s="15">
        <v>1614</v>
      </c>
      <c r="O70" s="16">
        <v>1372</v>
      </c>
      <c r="P70" s="17">
        <v>0.92</v>
      </c>
      <c r="Q70" s="13">
        <v>22</v>
      </c>
    </row>
    <row r="71" spans="3:17">
      <c r="C71" s="13" t="s">
        <v>44</v>
      </c>
      <c r="D71" s="13" t="s">
        <v>45</v>
      </c>
      <c r="E71" s="13" t="s">
        <v>47</v>
      </c>
      <c r="F71" s="13" t="s">
        <v>48</v>
      </c>
      <c r="G71" s="14">
        <v>40179</v>
      </c>
      <c r="H71" s="13">
        <v>2010</v>
      </c>
      <c r="I71" s="13" t="s">
        <v>37</v>
      </c>
      <c r="J71" s="13" t="s">
        <v>49</v>
      </c>
      <c r="K71" s="15">
        <v>1800</v>
      </c>
      <c r="L71" s="13">
        <v>2010</v>
      </c>
      <c r="M71" s="15">
        <v>4871</v>
      </c>
      <c r="N71" s="15">
        <v>2445</v>
      </c>
      <c r="O71" s="16">
        <v>48</v>
      </c>
      <c r="P71" s="17">
        <v>0.85</v>
      </c>
      <c r="Q71" s="13">
        <v>20</v>
      </c>
    </row>
    <row r="72" spans="3:17">
      <c r="C72" s="13" t="s">
        <v>44</v>
      </c>
      <c r="D72" s="13" t="s">
        <v>45</v>
      </c>
      <c r="E72" s="13" t="s">
        <v>50</v>
      </c>
      <c r="F72" s="13" t="s">
        <v>48</v>
      </c>
      <c r="G72" s="14">
        <v>40179</v>
      </c>
      <c r="H72" s="13">
        <v>2010</v>
      </c>
      <c r="I72" s="13" t="s">
        <v>37</v>
      </c>
      <c r="J72" s="13" t="s">
        <v>49</v>
      </c>
      <c r="K72" s="15">
        <v>1550</v>
      </c>
      <c r="L72" s="13">
        <v>2010</v>
      </c>
      <c r="M72" s="15">
        <v>4084</v>
      </c>
      <c r="N72" s="15">
        <v>1940</v>
      </c>
      <c r="O72" s="16">
        <v>186</v>
      </c>
      <c r="P72" s="17">
        <v>0.93</v>
      </c>
      <c r="Q72" s="13">
        <v>18</v>
      </c>
    </row>
    <row r="73" spans="3:17">
      <c r="C73" s="13" t="s">
        <v>46</v>
      </c>
      <c r="D73" s="13" t="s">
        <v>31</v>
      </c>
      <c r="E73" s="13" t="s">
        <v>47</v>
      </c>
      <c r="F73" s="13" t="s">
        <v>48</v>
      </c>
      <c r="G73" s="14">
        <v>40179</v>
      </c>
      <c r="H73" s="13">
        <v>2010</v>
      </c>
      <c r="I73" s="13" t="s">
        <v>37</v>
      </c>
      <c r="J73" s="13" t="s">
        <v>49</v>
      </c>
      <c r="K73" s="15">
        <v>100</v>
      </c>
      <c r="L73" s="13">
        <v>2010</v>
      </c>
      <c r="M73" s="15">
        <v>267</v>
      </c>
      <c r="N73" s="15">
        <v>140</v>
      </c>
      <c r="O73" s="16">
        <v>78</v>
      </c>
      <c r="P73" s="17">
        <v>0.88</v>
      </c>
      <c r="Q73" s="13">
        <v>15</v>
      </c>
    </row>
    <row r="74" spans="3:17">
      <c r="C74" s="13" t="s">
        <v>46</v>
      </c>
      <c r="D74" s="13" t="s">
        <v>31</v>
      </c>
      <c r="E74" s="13" t="s">
        <v>50</v>
      </c>
      <c r="F74" s="13" t="s">
        <v>48</v>
      </c>
      <c r="G74" s="14">
        <v>40179</v>
      </c>
      <c r="H74" s="13">
        <v>2010</v>
      </c>
      <c r="I74" s="13" t="s">
        <v>37</v>
      </c>
      <c r="J74" s="13" t="s">
        <v>49</v>
      </c>
      <c r="K74" s="15">
        <v>100</v>
      </c>
      <c r="L74" s="13">
        <v>2010</v>
      </c>
      <c r="M74" s="15">
        <v>296</v>
      </c>
      <c r="N74" s="15">
        <v>156</v>
      </c>
      <c r="O74" s="16">
        <v>64</v>
      </c>
      <c r="P74" s="17">
        <v>0.88</v>
      </c>
      <c r="Q74" s="13">
        <v>16</v>
      </c>
    </row>
    <row r="75" spans="3:17">
      <c r="C75" s="13" t="s">
        <v>30</v>
      </c>
      <c r="D75" s="13" t="s">
        <v>31</v>
      </c>
      <c r="E75" s="13" t="s">
        <v>32</v>
      </c>
      <c r="F75" s="13" t="s">
        <v>33</v>
      </c>
      <c r="G75" s="14">
        <v>40269</v>
      </c>
      <c r="H75" s="13">
        <v>2010</v>
      </c>
      <c r="I75" s="13" t="s">
        <v>38</v>
      </c>
      <c r="J75" s="13" t="s">
        <v>35</v>
      </c>
      <c r="K75" s="15">
        <v>100</v>
      </c>
      <c r="L75" s="13">
        <v>2010</v>
      </c>
      <c r="M75" s="15">
        <v>87</v>
      </c>
      <c r="N75" s="15">
        <v>15</v>
      </c>
      <c r="O75" s="16">
        <v>5</v>
      </c>
      <c r="P75" s="17">
        <v>0.82</v>
      </c>
      <c r="Q75" s="13">
        <v>13</v>
      </c>
    </row>
    <row r="76" spans="3:17">
      <c r="C76" s="13" t="s">
        <v>44</v>
      </c>
      <c r="D76" s="13" t="s">
        <v>45</v>
      </c>
      <c r="E76" s="13" t="s">
        <v>32</v>
      </c>
      <c r="F76" s="13" t="s">
        <v>33</v>
      </c>
      <c r="G76" s="14">
        <v>40269</v>
      </c>
      <c r="H76" s="13">
        <v>2010</v>
      </c>
      <c r="I76" s="13" t="s">
        <v>38</v>
      </c>
      <c r="J76" s="13" t="s">
        <v>35</v>
      </c>
      <c r="K76" s="15">
        <v>9400</v>
      </c>
      <c r="L76" s="13">
        <v>2010</v>
      </c>
      <c r="M76" s="15">
        <v>24194</v>
      </c>
      <c r="N76" s="15">
        <v>11668</v>
      </c>
      <c r="O76" s="16">
        <v>1059</v>
      </c>
      <c r="P76" s="17">
        <v>0.86</v>
      </c>
      <c r="Q76" s="13">
        <v>24</v>
      </c>
    </row>
    <row r="77" spans="3:17">
      <c r="C77" s="13" t="s">
        <v>44</v>
      </c>
      <c r="D77" s="13" t="s">
        <v>45</v>
      </c>
      <c r="E77" s="13" t="s">
        <v>39</v>
      </c>
      <c r="F77" s="13" t="s">
        <v>40</v>
      </c>
      <c r="G77" s="14">
        <v>40269</v>
      </c>
      <c r="H77" s="13">
        <v>2010</v>
      </c>
      <c r="I77" s="13" t="s">
        <v>38</v>
      </c>
      <c r="J77" s="13" t="s">
        <v>41</v>
      </c>
      <c r="K77" s="15">
        <v>5500</v>
      </c>
      <c r="L77" s="13">
        <v>2010</v>
      </c>
      <c r="M77" s="15">
        <v>13782</v>
      </c>
      <c r="N77" s="15">
        <v>6491</v>
      </c>
      <c r="O77" s="16">
        <v>603</v>
      </c>
      <c r="P77" s="17">
        <v>0.89</v>
      </c>
      <c r="Q77" s="13">
        <v>19</v>
      </c>
    </row>
    <row r="78" spans="3:17">
      <c r="C78" s="13" t="s">
        <v>44</v>
      </c>
      <c r="D78" s="13" t="s">
        <v>45</v>
      </c>
      <c r="E78" s="13" t="s">
        <v>42</v>
      </c>
      <c r="F78" s="13" t="s">
        <v>40</v>
      </c>
      <c r="G78" s="14">
        <v>40269</v>
      </c>
      <c r="H78" s="13">
        <v>2010</v>
      </c>
      <c r="I78" s="13" t="s">
        <v>38</v>
      </c>
      <c r="J78" s="13" t="s">
        <v>41</v>
      </c>
      <c r="K78" s="15">
        <v>10750</v>
      </c>
      <c r="L78" s="13">
        <v>2010</v>
      </c>
      <c r="M78" s="15">
        <v>27677</v>
      </c>
      <c r="N78" s="15">
        <v>13359</v>
      </c>
      <c r="O78" s="16">
        <v>1557</v>
      </c>
      <c r="P78" s="17">
        <v>0.87</v>
      </c>
      <c r="Q78" s="13">
        <v>18</v>
      </c>
    </row>
    <row r="79" spans="3:17">
      <c r="C79" s="13" t="s">
        <v>44</v>
      </c>
      <c r="D79" s="13" t="s">
        <v>45</v>
      </c>
      <c r="E79" s="13" t="s">
        <v>43</v>
      </c>
      <c r="F79" s="13" t="s">
        <v>33</v>
      </c>
      <c r="G79" s="14">
        <v>40269</v>
      </c>
      <c r="H79" s="13">
        <v>2010</v>
      </c>
      <c r="I79" s="13" t="s">
        <v>38</v>
      </c>
      <c r="J79" s="13" t="s">
        <v>35</v>
      </c>
      <c r="K79" s="15">
        <v>11650</v>
      </c>
      <c r="L79" s="13">
        <v>2010</v>
      </c>
      <c r="M79" s="15">
        <v>31180</v>
      </c>
      <c r="N79" s="15">
        <v>15610</v>
      </c>
      <c r="O79" s="16">
        <v>1949</v>
      </c>
      <c r="P79" s="17">
        <v>0.95</v>
      </c>
      <c r="Q79" s="13">
        <v>25</v>
      </c>
    </row>
    <row r="80" spans="3:17">
      <c r="C80" s="13" t="s">
        <v>46</v>
      </c>
      <c r="D80" s="13" t="s">
        <v>31</v>
      </c>
      <c r="E80" s="13" t="s">
        <v>32</v>
      </c>
      <c r="F80" s="13" t="s">
        <v>33</v>
      </c>
      <c r="G80" s="14">
        <v>40269</v>
      </c>
      <c r="H80" s="13">
        <v>2010</v>
      </c>
      <c r="I80" s="13" t="s">
        <v>38</v>
      </c>
      <c r="J80" s="13" t="s">
        <v>35</v>
      </c>
      <c r="K80" s="15">
        <v>200</v>
      </c>
      <c r="L80" s="13">
        <v>2010</v>
      </c>
      <c r="M80" s="15">
        <v>828</v>
      </c>
      <c r="N80" s="15">
        <v>423</v>
      </c>
      <c r="O80" s="16">
        <v>52</v>
      </c>
      <c r="P80" s="17">
        <v>0.86</v>
      </c>
      <c r="Q80" s="13">
        <v>11</v>
      </c>
    </row>
    <row r="81" spans="3:17">
      <c r="C81" s="13" t="s">
        <v>46</v>
      </c>
      <c r="D81" s="13" t="s">
        <v>31</v>
      </c>
      <c r="E81" s="13" t="s">
        <v>39</v>
      </c>
      <c r="F81" s="13" t="s">
        <v>40</v>
      </c>
      <c r="G81" s="14">
        <v>40269</v>
      </c>
      <c r="H81" s="13">
        <v>2010</v>
      </c>
      <c r="I81" s="13" t="s">
        <v>38</v>
      </c>
      <c r="J81" s="13" t="s">
        <v>41</v>
      </c>
      <c r="K81" s="15">
        <v>250</v>
      </c>
      <c r="L81" s="13">
        <v>2010</v>
      </c>
      <c r="M81" s="15">
        <v>710</v>
      </c>
      <c r="N81" s="15">
        <v>144</v>
      </c>
      <c r="O81" s="16">
        <v>40</v>
      </c>
      <c r="P81" s="17">
        <v>0.92</v>
      </c>
      <c r="Q81" s="13">
        <v>18</v>
      </c>
    </row>
    <row r="82" spans="3:17">
      <c r="C82" s="13" t="s">
        <v>46</v>
      </c>
      <c r="D82" s="13" t="s">
        <v>31</v>
      </c>
      <c r="E82" s="13" t="s">
        <v>42</v>
      </c>
      <c r="F82" s="13" t="s">
        <v>40</v>
      </c>
      <c r="G82" s="14">
        <v>40269</v>
      </c>
      <c r="H82" s="13">
        <v>2010</v>
      </c>
      <c r="I82" s="13" t="s">
        <v>38</v>
      </c>
      <c r="J82" s="13" t="s">
        <v>41</v>
      </c>
      <c r="K82" s="15">
        <v>150</v>
      </c>
      <c r="L82" s="13">
        <v>2010</v>
      </c>
      <c r="M82" s="15">
        <v>592</v>
      </c>
      <c r="N82" s="15">
        <v>283</v>
      </c>
      <c r="O82" s="16">
        <v>33</v>
      </c>
      <c r="P82" s="17">
        <v>0.91</v>
      </c>
      <c r="Q82" s="13">
        <v>20</v>
      </c>
    </row>
    <row r="83" spans="3:17">
      <c r="C83" s="13" t="s">
        <v>46</v>
      </c>
      <c r="D83" s="13" t="s">
        <v>31</v>
      </c>
      <c r="E83" s="13" t="s">
        <v>43</v>
      </c>
      <c r="F83" s="13" t="s">
        <v>33</v>
      </c>
      <c r="G83" s="14">
        <v>40269</v>
      </c>
      <c r="H83" s="13">
        <v>2010</v>
      </c>
      <c r="I83" s="13" t="s">
        <v>38</v>
      </c>
      <c r="J83" s="13" t="s">
        <v>35</v>
      </c>
      <c r="K83" s="15">
        <v>300</v>
      </c>
      <c r="L83" s="13">
        <v>2010</v>
      </c>
      <c r="M83" s="15">
        <v>1479</v>
      </c>
      <c r="N83" s="15">
        <v>677</v>
      </c>
      <c r="O83" s="16">
        <v>83</v>
      </c>
      <c r="P83" s="17">
        <v>0.93</v>
      </c>
      <c r="Q83" s="13">
        <v>21</v>
      </c>
    </row>
    <row r="84" spans="3:17">
      <c r="C84" s="13" t="s">
        <v>44</v>
      </c>
      <c r="D84" s="13" t="s">
        <v>45</v>
      </c>
      <c r="E84" s="13" t="s">
        <v>47</v>
      </c>
      <c r="F84" s="13" t="s">
        <v>48</v>
      </c>
      <c r="G84" s="14">
        <v>40269</v>
      </c>
      <c r="H84" s="13">
        <v>2010</v>
      </c>
      <c r="I84" s="13" t="s">
        <v>38</v>
      </c>
      <c r="J84" s="13" t="s">
        <v>49</v>
      </c>
      <c r="K84" s="15">
        <v>5400</v>
      </c>
      <c r="L84" s="13">
        <v>2010</v>
      </c>
      <c r="M84" s="15">
        <v>13839</v>
      </c>
      <c r="N84" s="15">
        <v>6680</v>
      </c>
      <c r="O84" s="16">
        <v>794</v>
      </c>
      <c r="P84" s="17">
        <v>0.88</v>
      </c>
      <c r="Q84" s="13">
        <v>18</v>
      </c>
    </row>
    <row r="85" spans="3:17">
      <c r="C85" s="13" t="s">
        <v>44</v>
      </c>
      <c r="D85" s="13" t="s">
        <v>45</v>
      </c>
      <c r="E85" s="13" t="s">
        <v>50</v>
      </c>
      <c r="F85" s="13" t="s">
        <v>48</v>
      </c>
      <c r="G85" s="14">
        <v>40269</v>
      </c>
      <c r="H85" s="13">
        <v>2010</v>
      </c>
      <c r="I85" s="13" t="s">
        <v>38</v>
      </c>
      <c r="J85" s="13" t="s">
        <v>49</v>
      </c>
      <c r="K85" s="15">
        <v>5850</v>
      </c>
      <c r="L85" s="13">
        <v>2010</v>
      </c>
      <c r="M85" s="15">
        <v>15590</v>
      </c>
      <c r="N85" s="15">
        <v>7805</v>
      </c>
      <c r="O85" s="16">
        <v>998</v>
      </c>
      <c r="P85" s="17">
        <v>0.92</v>
      </c>
      <c r="Q85" s="13">
        <v>14</v>
      </c>
    </row>
    <row r="86" spans="3:17">
      <c r="C86" s="13" t="s">
        <v>46</v>
      </c>
      <c r="D86" s="13" t="s">
        <v>31</v>
      </c>
      <c r="E86" s="13" t="s">
        <v>47</v>
      </c>
      <c r="F86" s="13" t="s">
        <v>48</v>
      </c>
      <c r="G86" s="14">
        <v>40269</v>
      </c>
      <c r="H86" s="13">
        <v>2010</v>
      </c>
      <c r="I86" s="13" t="s">
        <v>38</v>
      </c>
      <c r="J86" s="13" t="s">
        <v>49</v>
      </c>
      <c r="K86" s="15">
        <v>100</v>
      </c>
      <c r="L86" s="13">
        <v>2010</v>
      </c>
      <c r="M86" s="15">
        <v>296</v>
      </c>
      <c r="N86" s="15">
        <v>142</v>
      </c>
      <c r="O86" s="16">
        <v>32</v>
      </c>
      <c r="P86" s="17">
        <v>0.83</v>
      </c>
      <c r="Q86" s="13">
        <v>15</v>
      </c>
    </row>
    <row r="87" spans="3:17">
      <c r="C87" s="13" t="s">
        <v>46</v>
      </c>
      <c r="D87" s="13" t="s">
        <v>31</v>
      </c>
      <c r="E87" s="13" t="s">
        <v>50</v>
      </c>
      <c r="F87" s="13" t="s">
        <v>48</v>
      </c>
      <c r="G87" s="14">
        <v>40269</v>
      </c>
      <c r="H87" s="13">
        <v>2010</v>
      </c>
      <c r="I87" s="13" t="s">
        <v>38</v>
      </c>
      <c r="J87" s="13" t="s">
        <v>49</v>
      </c>
      <c r="K87" s="15">
        <v>150</v>
      </c>
      <c r="L87" s="13">
        <v>2010</v>
      </c>
      <c r="M87" s="15">
        <v>740</v>
      </c>
      <c r="N87" s="15">
        <v>339</v>
      </c>
      <c r="O87" s="16">
        <v>21</v>
      </c>
      <c r="P87" s="17">
        <v>0.93</v>
      </c>
      <c r="Q87" s="13">
        <v>11</v>
      </c>
    </row>
    <row r="88" spans="3:17">
      <c r="C88" s="13" t="s">
        <v>30</v>
      </c>
      <c r="D88" s="13" t="s">
        <v>31</v>
      </c>
      <c r="E88" s="13" t="s">
        <v>32</v>
      </c>
      <c r="F88" s="13" t="s">
        <v>33</v>
      </c>
      <c r="G88" s="14">
        <v>40360</v>
      </c>
      <c r="H88" s="13">
        <v>2010</v>
      </c>
      <c r="I88" s="13" t="s">
        <v>34</v>
      </c>
      <c r="J88" s="13" t="s">
        <v>35</v>
      </c>
      <c r="K88" s="15">
        <v>1400</v>
      </c>
      <c r="L88" s="13">
        <v>2010</v>
      </c>
      <c r="M88" s="15">
        <v>4113</v>
      </c>
      <c r="N88" s="15">
        <v>1599</v>
      </c>
      <c r="O88" s="16">
        <v>206</v>
      </c>
      <c r="P88" s="17">
        <v>0.81</v>
      </c>
      <c r="Q88" s="13">
        <v>21</v>
      </c>
    </row>
    <row r="89" spans="3:17">
      <c r="C89" s="13" t="s">
        <v>30</v>
      </c>
      <c r="D89" s="13" t="s">
        <v>31</v>
      </c>
      <c r="E89" s="13" t="s">
        <v>39</v>
      </c>
      <c r="F89" s="13" t="s">
        <v>40</v>
      </c>
      <c r="G89" s="14">
        <v>40360</v>
      </c>
      <c r="H89" s="13">
        <v>2010</v>
      </c>
      <c r="I89" s="13" t="s">
        <v>34</v>
      </c>
      <c r="J89" s="13" t="s">
        <v>41</v>
      </c>
      <c r="K89" s="15">
        <v>850</v>
      </c>
      <c r="L89" s="13">
        <v>2010</v>
      </c>
      <c r="M89" s="15">
        <v>2504</v>
      </c>
      <c r="N89" s="15">
        <v>989</v>
      </c>
      <c r="O89" s="16">
        <v>110</v>
      </c>
      <c r="P89" s="17">
        <v>0.93</v>
      </c>
      <c r="Q89" s="13">
        <v>14</v>
      </c>
    </row>
    <row r="90" spans="3:17">
      <c r="C90" s="13" t="s">
        <v>30</v>
      </c>
      <c r="D90" s="13" t="s">
        <v>31</v>
      </c>
      <c r="E90" s="13" t="s">
        <v>42</v>
      </c>
      <c r="F90" s="13" t="s">
        <v>40</v>
      </c>
      <c r="G90" s="14">
        <v>40360</v>
      </c>
      <c r="H90" s="13">
        <v>2010</v>
      </c>
      <c r="I90" s="13" t="s">
        <v>34</v>
      </c>
      <c r="J90" s="13" t="s">
        <v>41</v>
      </c>
      <c r="K90" s="15">
        <v>1350</v>
      </c>
      <c r="L90" s="13">
        <v>2010</v>
      </c>
      <c r="M90" s="15">
        <v>3907</v>
      </c>
      <c r="N90" s="15">
        <v>1506</v>
      </c>
      <c r="O90" s="16">
        <v>171</v>
      </c>
      <c r="P90" s="17">
        <v>0.85</v>
      </c>
      <c r="Q90" s="13">
        <v>20</v>
      </c>
    </row>
    <row r="91" spans="3:17">
      <c r="C91" s="13" t="s">
        <v>30</v>
      </c>
      <c r="D91" s="13" t="s">
        <v>31</v>
      </c>
      <c r="E91" s="13" t="s">
        <v>43</v>
      </c>
      <c r="F91" s="13" t="s">
        <v>33</v>
      </c>
      <c r="G91" s="14">
        <v>40360</v>
      </c>
      <c r="H91" s="13">
        <v>2010</v>
      </c>
      <c r="I91" s="13" t="s">
        <v>34</v>
      </c>
      <c r="J91" s="13" t="s">
        <v>35</v>
      </c>
      <c r="K91" s="15">
        <v>1200</v>
      </c>
      <c r="L91" s="13">
        <v>2010</v>
      </c>
      <c r="M91" s="15">
        <v>3576</v>
      </c>
      <c r="N91" s="15">
        <v>1401</v>
      </c>
      <c r="O91" s="16">
        <v>156</v>
      </c>
      <c r="P91" s="17">
        <v>0.86</v>
      </c>
      <c r="Q91" s="13">
        <v>22</v>
      </c>
    </row>
    <row r="92" spans="3:17">
      <c r="C92" s="13" t="s">
        <v>30</v>
      </c>
      <c r="D92" s="13" t="s">
        <v>31</v>
      </c>
      <c r="E92" s="13" t="s">
        <v>47</v>
      </c>
      <c r="F92" s="13" t="s">
        <v>48</v>
      </c>
      <c r="G92" s="14">
        <v>40360</v>
      </c>
      <c r="H92" s="13">
        <v>2010</v>
      </c>
      <c r="I92" s="13" t="s">
        <v>34</v>
      </c>
      <c r="J92" s="13" t="s">
        <v>49</v>
      </c>
      <c r="K92" s="15">
        <v>700</v>
      </c>
      <c r="L92" s="13">
        <v>2010</v>
      </c>
      <c r="M92" s="15">
        <v>1954</v>
      </c>
      <c r="N92" s="15">
        <v>753</v>
      </c>
      <c r="O92" s="16">
        <v>67</v>
      </c>
      <c r="P92" s="17">
        <v>0.88</v>
      </c>
      <c r="Q92" s="13">
        <v>22</v>
      </c>
    </row>
    <row r="93" spans="3:17">
      <c r="C93" s="13" t="s">
        <v>30</v>
      </c>
      <c r="D93" s="13" t="s">
        <v>31</v>
      </c>
      <c r="E93" s="13" t="s">
        <v>50</v>
      </c>
      <c r="F93" s="13" t="s">
        <v>48</v>
      </c>
      <c r="G93" s="14">
        <v>40360</v>
      </c>
      <c r="H93" s="13">
        <v>2010</v>
      </c>
      <c r="I93" s="13" t="s">
        <v>34</v>
      </c>
      <c r="J93" s="13" t="s">
        <v>49</v>
      </c>
      <c r="K93" s="15">
        <v>600</v>
      </c>
      <c r="L93" s="13">
        <v>2010</v>
      </c>
      <c r="M93" s="15">
        <v>1788</v>
      </c>
      <c r="N93" s="15">
        <v>701</v>
      </c>
      <c r="O93" s="16">
        <v>657</v>
      </c>
      <c r="P93" s="17">
        <v>0.81</v>
      </c>
      <c r="Q93" s="13">
        <v>13</v>
      </c>
    </row>
    <row r="94" spans="3:17">
      <c r="C94" s="13" t="s">
        <v>30</v>
      </c>
      <c r="D94" s="13" t="s">
        <v>31</v>
      </c>
      <c r="E94" s="13" t="s">
        <v>32</v>
      </c>
      <c r="F94" s="13" t="s">
        <v>33</v>
      </c>
      <c r="G94" s="14">
        <v>40452</v>
      </c>
      <c r="H94" s="13">
        <v>2010</v>
      </c>
      <c r="I94" s="13" t="s">
        <v>36</v>
      </c>
      <c r="J94" s="13" t="s">
        <v>35</v>
      </c>
      <c r="K94" s="15">
        <v>8950</v>
      </c>
      <c r="L94" s="13">
        <v>2010</v>
      </c>
      <c r="M94" s="15">
        <v>26426</v>
      </c>
      <c r="N94" s="15">
        <v>11903</v>
      </c>
      <c r="O94" s="16">
        <v>1321</v>
      </c>
      <c r="P94" s="17">
        <v>0.88</v>
      </c>
      <c r="Q94" s="13">
        <v>14</v>
      </c>
    </row>
    <row r="95" spans="3:17">
      <c r="C95" s="13" t="s">
        <v>30</v>
      </c>
      <c r="D95" s="13" t="s">
        <v>31</v>
      </c>
      <c r="E95" s="13" t="s">
        <v>39</v>
      </c>
      <c r="F95" s="13" t="s">
        <v>40</v>
      </c>
      <c r="G95" s="14">
        <v>40452</v>
      </c>
      <c r="H95" s="13">
        <v>2010</v>
      </c>
      <c r="I95" s="13" t="s">
        <v>36</v>
      </c>
      <c r="J95" s="13" t="s">
        <v>41</v>
      </c>
      <c r="K95" s="15">
        <v>6250</v>
      </c>
      <c r="L95" s="13">
        <v>2010</v>
      </c>
      <c r="M95" s="15">
        <v>17503</v>
      </c>
      <c r="N95" s="15">
        <v>7545</v>
      </c>
      <c r="O95" s="16">
        <v>547</v>
      </c>
      <c r="P95" s="17">
        <v>0.93</v>
      </c>
      <c r="Q95" s="13">
        <v>20</v>
      </c>
    </row>
    <row r="96" spans="3:17">
      <c r="C96" s="13" t="s">
        <v>30</v>
      </c>
      <c r="D96" s="13" t="s">
        <v>31</v>
      </c>
      <c r="E96" s="13" t="s">
        <v>42</v>
      </c>
      <c r="F96" s="13" t="s">
        <v>40</v>
      </c>
      <c r="G96" s="14">
        <v>40452</v>
      </c>
      <c r="H96" s="13">
        <v>2010</v>
      </c>
      <c r="I96" s="13" t="s">
        <v>36</v>
      </c>
      <c r="J96" s="13" t="s">
        <v>41</v>
      </c>
      <c r="K96" s="15">
        <v>13650</v>
      </c>
      <c r="L96" s="13">
        <v>2010</v>
      </c>
      <c r="M96" s="15">
        <v>39861</v>
      </c>
      <c r="N96" s="15">
        <v>16224</v>
      </c>
      <c r="O96" s="16">
        <v>2491</v>
      </c>
      <c r="P96" s="17">
        <v>0.84</v>
      </c>
      <c r="Q96" s="13">
        <v>14</v>
      </c>
    </row>
    <row r="97" spans="3:17">
      <c r="C97" s="13" t="s">
        <v>30</v>
      </c>
      <c r="D97" s="13" t="s">
        <v>31</v>
      </c>
      <c r="E97" s="13" t="s">
        <v>43</v>
      </c>
      <c r="F97" s="13" t="s">
        <v>33</v>
      </c>
      <c r="G97" s="14">
        <v>40452</v>
      </c>
      <c r="H97" s="13">
        <v>2010</v>
      </c>
      <c r="I97" s="13" t="s">
        <v>36</v>
      </c>
      <c r="J97" s="13" t="s">
        <v>35</v>
      </c>
      <c r="K97" s="15">
        <v>8250</v>
      </c>
      <c r="L97" s="13">
        <v>2010</v>
      </c>
      <c r="M97" s="15">
        <v>24316</v>
      </c>
      <c r="N97" s="15">
        <v>10865</v>
      </c>
      <c r="O97" s="16">
        <v>1368</v>
      </c>
      <c r="P97" s="17">
        <v>0.87</v>
      </c>
      <c r="Q97" s="13">
        <v>20</v>
      </c>
    </row>
    <row r="98" spans="3:17">
      <c r="C98" s="13" t="s">
        <v>30</v>
      </c>
      <c r="D98" s="13" t="s">
        <v>31</v>
      </c>
      <c r="E98" s="13" t="s">
        <v>47</v>
      </c>
      <c r="F98" s="13" t="s">
        <v>48</v>
      </c>
      <c r="G98" s="14">
        <v>40452</v>
      </c>
      <c r="H98" s="13">
        <v>2010</v>
      </c>
      <c r="I98" s="13" t="s">
        <v>36</v>
      </c>
      <c r="J98" s="13" t="s">
        <v>49</v>
      </c>
      <c r="K98" s="15">
        <v>6850</v>
      </c>
      <c r="L98" s="13">
        <v>2010</v>
      </c>
      <c r="M98" s="15">
        <v>19931</v>
      </c>
      <c r="N98" s="15">
        <v>8112</v>
      </c>
      <c r="O98" s="16">
        <v>1953</v>
      </c>
      <c r="P98" s="17">
        <v>0.81</v>
      </c>
      <c r="Q98" s="13">
        <v>14</v>
      </c>
    </row>
    <row r="99" spans="3:17">
      <c r="C99" s="13" t="s">
        <v>30</v>
      </c>
      <c r="D99" s="13" t="s">
        <v>31</v>
      </c>
      <c r="E99" s="13" t="s">
        <v>50</v>
      </c>
      <c r="F99" s="13" t="s">
        <v>48</v>
      </c>
      <c r="G99" s="14">
        <v>40452</v>
      </c>
      <c r="H99" s="13">
        <v>2010</v>
      </c>
      <c r="I99" s="13" t="s">
        <v>36</v>
      </c>
      <c r="J99" s="13" t="s">
        <v>49</v>
      </c>
      <c r="K99" s="15">
        <v>4150</v>
      </c>
      <c r="L99" s="13">
        <v>2010</v>
      </c>
      <c r="M99" s="15">
        <v>12158</v>
      </c>
      <c r="N99" s="15">
        <v>5433</v>
      </c>
      <c r="O99" s="16">
        <v>1581</v>
      </c>
      <c r="P99" s="17">
        <v>0.89</v>
      </c>
      <c r="Q99" s="13">
        <v>25</v>
      </c>
    </row>
    <row r="100" spans="3:17">
      <c r="C100" s="13" t="s">
        <v>30</v>
      </c>
      <c r="D100" s="13" t="s">
        <v>31</v>
      </c>
      <c r="E100" s="13" t="s">
        <v>32</v>
      </c>
      <c r="F100" s="13" t="s">
        <v>33</v>
      </c>
      <c r="G100" s="14">
        <v>40544</v>
      </c>
      <c r="H100" s="13">
        <v>2011</v>
      </c>
      <c r="I100" s="13" t="s">
        <v>37</v>
      </c>
      <c r="J100" s="13" t="s">
        <v>35</v>
      </c>
      <c r="K100" s="15">
        <v>12550</v>
      </c>
      <c r="L100" s="13">
        <v>2011</v>
      </c>
      <c r="M100" s="15">
        <v>29763</v>
      </c>
      <c r="N100" s="15">
        <v>10129</v>
      </c>
      <c r="O100" s="16">
        <v>1488</v>
      </c>
      <c r="P100" s="17">
        <v>0.88</v>
      </c>
      <c r="Q100" s="13">
        <v>12</v>
      </c>
    </row>
    <row r="101" spans="3:17">
      <c r="C101" s="13" t="s">
        <v>30</v>
      </c>
      <c r="D101" s="13" t="s">
        <v>31</v>
      </c>
      <c r="E101" s="13" t="s">
        <v>39</v>
      </c>
      <c r="F101" s="13" t="s">
        <v>40</v>
      </c>
      <c r="G101" s="14">
        <v>40544</v>
      </c>
      <c r="H101" s="13">
        <v>2011</v>
      </c>
      <c r="I101" s="13" t="s">
        <v>37</v>
      </c>
      <c r="J101" s="13" t="s">
        <v>41</v>
      </c>
      <c r="K101" s="15">
        <v>5300</v>
      </c>
      <c r="L101" s="13">
        <v>2011</v>
      </c>
      <c r="M101" s="15">
        <v>11192</v>
      </c>
      <c r="N101" s="15">
        <v>3154</v>
      </c>
      <c r="O101" s="16">
        <v>700</v>
      </c>
      <c r="P101" s="17">
        <v>0.91</v>
      </c>
      <c r="Q101" s="13">
        <v>20</v>
      </c>
    </row>
    <row r="102" spans="3:17">
      <c r="C102" s="13" t="s">
        <v>30</v>
      </c>
      <c r="D102" s="13" t="s">
        <v>31</v>
      </c>
      <c r="E102" s="13" t="s">
        <v>42</v>
      </c>
      <c r="F102" s="13" t="s">
        <v>40</v>
      </c>
      <c r="G102" s="14">
        <v>40544</v>
      </c>
      <c r="H102" s="13">
        <v>2011</v>
      </c>
      <c r="I102" s="13" t="s">
        <v>37</v>
      </c>
      <c r="J102" s="13" t="s">
        <v>41</v>
      </c>
      <c r="K102" s="15">
        <v>13350</v>
      </c>
      <c r="L102" s="13">
        <v>2011</v>
      </c>
      <c r="M102" s="15">
        <v>30327</v>
      </c>
      <c r="N102" s="15">
        <v>9244</v>
      </c>
      <c r="O102" s="16">
        <v>1706</v>
      </c>
      <c r="P102" s="17">
        <v>0.88</v>
      </c>
      <c r="Q102" s="13">
        <v>24</v>
      </c>
    </row>
    <row r="103" spans="3:17">
      <c r="C103" s="13" t="s">
        <v>30</v>
      </c>
      <c r="D103" s="13" t="s">
        <v>31</v>
      </c>
      <c r="E103" s="13" t="s">
        <v>43</v>
      </c>
      <c r="F103" s="13" t="s">
        <v>33</v>
      </c>
      <c r="G103" s="14">
        <v>40544</v>
      </c>
      <c r="H103" s="13">
        <v>2011</v>
      </c>
      <c r="I103" s="13" t="s">
        <v>37</v>
      </c>
      <c r="J103" s="13" t="s">
        <v>35</v>
      </c>
      <c r="K103" s="15">
        <v>12400</v>
      </c>
      <c r="L103" s="13">
        <v>2011</v>
      </c>
      <c r="M103" s="15">
        <v>25666</v>
      </c>
      <c r="N103" s="15">
        <v>6936</v>
      </c>
      <c r="O103" s="16">
        <v>802</v>
      </c>
      <c r="P103" s="17">
        <v>0.95</v>
      </c>
      <c r="Q103" s="13">
        <v>17</v>
      </c>
    </row>
    <row r="104" spans="3:17">
      <c r="C104" s="13" t="s">
        <v>44</v>
      </c>
      <c r="D104" s="13" t="s">
        <v>45</v>
      </c>
      <c r="E104" s="13" t="s">
        <v>32</v>
      </c>
      <c r="F104" s="13" t="s">
        <v>33</v>
      </c>
      <c r="G104" s="14">
        <v>40544</v>
      </c>
      <c r="H104" s="13">
        <v>2011</v>
      </c>
      <c r="I104" s="13" t="s">
        <v>37</v>
      </c>
      <c r="J104" s="13" t="s">
        <v>35</v>
      </c>
      <c r="K104" s="15">
        <v>1900</v>
      </c>
      <c r="L104" s="13">
        <v>2011</v>
      </c>
      <c r="M104" s="15">
        <v>5543</v>
      </c>
      <c r="N104" s="15">
        <v>2373</v>
      </c>
      <c r="O104" s="16">
        <v>208</v>
      </c>
      <c r="P104" s="17">
        <v>0.89</v>
      </c>
      <c r="Q104" s="13">
        <v>15</v>
      </c>
    </row>
    <row r="105" spans="3:17">
      <c r="C105" s="13" t="s">
        <v>44</v>
      </c>
      <c r="D105" s="13" t="s">
        <v>45</v>
      </c>
      <c r="E105" s="13" t="s">
        <v>39</v>
      </c>
      <c r="F105" s="13" t="s">
        <v>40</v>
      </c>
      <c r="G105" s="14">
        <v>40544</v>
      </c>
      <c r="H105" s="13">
        <v>2011</v>
      </c>
      <c r="I105" s="13" t="s">
        <v>37</v>
      </c>
      <c r="J105" s="13" t="s">
        <v>41</v>
      </c>
      <c r="K105" s="15">
        <v>2700</v>
      </c>
      <c r="L105" s="13">
        <v>2011</v>
      </c>
      <c r="M105" s="15">
        <v>7643</v>
      </c>
      <c r="N105" s="15">
        <v>3043</v>
      </c>
      <c r="O105" s="16">
        <v>287</v>
      </c>
      <c r="P105" s="17">
        <v>0.94</v>
      </c>
      <c r="Q105" s="13">
        <v>22</v>
      </c>
    </row>
    <row r="106" spans="3:17">
      <c r="C106" s="13" t="s">
        <v>44</v>
      </c>
      <c r="D106" s="13" t="s">
        <v>45</v>
      </c>
      <c r="E106" s="13" t="s">
        <v>42</v>
      </c>
      <c r="F106" s="13" t="s">
        <v>40</v>
      </c>
      <c r="G106" s="14">
        <v>40544</v>
      </c>
      <c r="H106" s="13">
        <v>2011</v>
      </c>
      <c r="I106" s="13" t="s">
        <v>37</v>
      </c>
      <c r="J106" s="13" t="s">
        <v>41</v>
      </c>
      <c r="K106" s="15">
        <v>6550</v>
      </c>
      <c r="L106" s="13">
        <v>2011</v>
      </c>
      <c r="M106" s="15">
        <v>19265</v>
      </c>
      <c r="N106" s="15">
        <v>8052</v>
      </c>
      <c r="O106" s="16">
        <v>602</v>
      </c>
      <c r="P106" s="17">
        <v>0.82</v>
      </c>
      <c r="Q106" s="13">
        <v>15</v>
      </c>
    </row>
    <row r="107" spans="3:17">
      <c r="C107" s="13" t="s">
        <v>44</v>
      </c>
      <c r="D107" s="13" t="s">
        <v>45</v>
      </c>
      <c r="E107" s="13" t="s">
        <v>43</v>
      </c>
      <c r="F107" s="13" t="s">
        <v>33</v>
      </c>
      <c r="G107" s="14">
        <v>40544</v>
      </c>
      <c r="H107" s="13">
        <v>2011</v>
      </c>
      <c r="I107" s="13" t="s">
        <v>37</v>
      </c>
      <c r="J107" s="13" t="s">
        <v>35</v>
      </c>
      <c r="K107" s="15">
        <v>7650</v>
      </c>
      <c r="L107" s="13">
        <v>2011</v>
      </c>
      <c r="M107" s="15">
        <v>22644</v>
      </c>
      <c r="N107" s="15">
        <v>9553</v>
      </c>
      <c r="O107" s="16">
        <v>991</v>
      </c>
      <c r="P107" s="17">
        <v>0.85</v>
      </c>
      <c r="Q107" s="13">
        <v>11</v>
      </c>
    </row>
    <row r="108" spans="3:17">
      <c r="C108" s="13" t="s">
        <v>46</v>
      </c>
      <c r="D108" s="13" t="s">
        <v>31</v>
      </c>
      <c r="E108" s="13" t="s">
        <v>32</v>
      </c>
      <c r="F108" s="13" t="s">
        <v>33</v>
      </c>
      <c r="G108" s="14">
        <v>40544</v>
      </c>
      <c r="H108" s="13">
        <v>2011</v>
      </c>
      <c r="I108" s="13" t="s">
        <v>37</v>
      </c>
      <c r="J108" s="13" t="s">
        <v>35</v>
      </c>
      <c r="K108" s="15">
        <v>100</v>
      </c>
      <c r="L108" s="13">
        <v>2011</v>
      </c>
      <c r="M108" s="15">
        <v>323</v>
      </c>
      <c r="N108" s="15">
        <v>163</v>
      </c>
      <c r="O108" s="16">
        <v>10</v>
      </c>
      <c r="P108" s="17">
        <v>0.87</v>
      </c>
      <c r="Q108" s="13">
        <v>19</v>
      </c>
    </row>
    <row r="109" spans="3:17">
      <c r="C109" s="13" t="s">
        <v>46</v>
      </c>
      <c r="D109" s="13" t="s">
        <v>31</v>
      </c>
      <c r="E109" s="13" t="s">
        <v>39</v>
      </c>
      <c r="F109" s="13" t="s">
        <v>40</v>
      </c>
      <c r="G109" s="14">
        <v>40544</v>
      </c>
      <c r="H109" s="13">
        <v>2011</v>
      </c>
      <c r="I109" s="13" t="s">
        <v>37</v>
      </c>
      <c r="J109" s="13" t="s">
        <v>41</v>
      </c>
      <c r="K109" s="15">
        <v>200</v>
      </c>
      <c r="L109" s="13">
        <v>2011</v>
      </c>
      <c r="M109" s="15">
        <v>969</v>
      </c>
      <c r="N109" s="15">
        <v>456</v>
      </c>
      <c r="O109" s="16">
        <v>30</v>
      </c>
      <c r="P109" s="17">
        <v>0.87</v>
      </c>
      <c r="Q109" s="13">
        <v>17</v>
      </c>
    </row>
    <row r="110" spans="3:17">
      <c r="C110" s="13" t="s">
        <v>46</v>
      </c>
      <c r="D110" s="13" t="s">
        <v>31</v>
      </c>
      <c r="E110" s="13" t="s">
        <v>42</v>
      </c>
      <c r="F110" s="13" t="s">
        <v>40</v>
      </c>
      <c r="G110" s="14">
        <v>40544</v>
      </c>
      <c r="H110" s="13">
        <v>2011</v>
      </c>
      <c r="I110" s="13" t="s">
        <v>37</v>
      </c>
      <c r="J110" s="13" t="s">
        <v>41</v>
      </c>
      <c r="K110" s="15">
        <v>300</v>
      </c>
      <c r="L110" s="13">
        <v>2011</v>
      </c>
      <c r="M110" s="15">
        <v>1550</v>
      </c>
      <c r="N110" s="15">
        <v>683</v>
      </c>
      <c r="O110" s="16">
        <v>87</v>
      </c>
      <c r="P110" s="17">
        <v>0.85</v>
      </c>
      <c r="Q110" s="13">
        <v>12</v>
      </c>
    </row>
    <row r="111" spans="3:17">
      <c r="C111" s="13" t="s">
        <v>46</v>
      </c>
      <c r="D111" s="13" t="s">
        <v>31</v>
      </c>
      <c r="E111" s="13" t="s">
        <v>43</v>
      </c>
      <c r="F111" s="13" t="s">
        <v>33</v>
      </c>
      <c r="G111" s="14">
        <v>40544</v>
      </c>
      <c r="H111" s="13">
        <v>2011</v>
      </c>
      <c r="I111" s="13" t="s">
        <v>37</v>
      </c>
      <c r="J111" s="13" t="s">
        <v>35</v>
      </c>
      <c r="K111" s="15">
        <v>300</v>
      </c>
      <c r="L111" s="13">
        <v>2011</v>
      </c>
      <c r="M111" s="15">
        <v>1614</v>
      </c>
      <c r="N111" s="15">
        <v>734</v>
      </c>
      <c r="O111" s="16">
        <v>71</v>
      </c>
      <c r="P111" s="17">
        <v>0.95</v>
      </c>
      <c r="Q111" s="13">
        <v>19</v>
      </c>
    </row>
    <row r="112" spans="3:17">
      <c r="C112" s="13" t="s">
        <v>30</v>
      </c>
      <c r="D112" s="13" t="s">
        <v>31</v>
      </c>
      <c r="E112" s="13" t="s">
        <v>47</v>
      </c>
      <c r="F112" s="13" t="s">
        <v>48</v>
      </c>
      <c r="G112" s="14">
        <v>40544</v>
      </c>
      <c r="H112" s="13">
        <v>2011</v>
      </c>
      <c r="I112" s="13" t="s">
        <v>37</v>
      </c>
      <c r="J112" s="13" t="s">
        <v>49</v>
      </c>
      <c r="K112" s="15">
        <v>6700</v>
      </c>
      <c r="L112" s="13">
        <v>2011</v>
      </c>
      <c r="M112" s="15">
        <v>15164</v>
      </c>
      <c r="N112" s="15">
        <v>4622</v>
      </c>
      <c r="O112" s="16">
        <v>1820</v>
      </c>
      <c r="P112" s="17">
        <v>0.92</v>
      </c>
      <c r="Q112" s="13">
        <v>21</v>
      </c>
    </row>
    <row r="113" spans="3:17">
      <c r="C113" s="13" t="s">
        <v>30</v>
      </c>
      <c r="D113" s="13" t="s">
        <v>31</v>
      </c>
      <c r="E113" s="13" t="s">
        <v>50</v>
      </c>
      <c r="F113" s="13" t="s">
        <v>48</v>
      </c>
      <c r="G113" s="14">
        <v>40544</v>
      </c>
      <c r="H113" s="13">
        <v>2011</v>
      </c>
      <c r="I113" s="13" t="s">
        <v>37</v>
      </c>
      <c r="J113" s="13" t="s">
        <v>49</v>
      </c>
      <c r="K113" s="15">
        <v>6200</v>
      </c>
      <c r="L113" s="13">
        <v>2011</v>
      </c>
      <c r="M113" s="15">
        <v>12833</v>
      </c>
      <c r="N113" s="15">
        <v>3468</v>
      </c>
      <c r="O113" s="16">
        <v>2350</v>
      </c>
      <c r="P113" s="17">
        <v>0.94</v>
      </c>
      <c r="Q113" s="13">
        <v>18</v>
      </c>
    </row>
    <row r="114" spans="3:17">
      <c r="C114" s="13" t="s">
        <v>44</v>
      </c>
      <c r="D114" s="13" t="s">
        <v>45</v>
      </c>
      <c r="E114" s="13" t="s">
        <v>47</v>
      </c>
      <c r="F114" s="13" t="s">
        <v>48</v>
      </c>
      <c r="G114" s="14">
        <v>40544</v>
      </c>
      <c r="H114" s="13">
        <v>2011</v>
      </c>
      <c r="I114" s="13" t="s">
        <v>37</v>
      </c>
      <c r="J114" s="13" t="s">
        <v>49</v>
      </c>
      <c r="K114" s="15">
        <v>3300</v>
      </c>
      <c r="L114" s="13">
        <v>2011</v>
      </c>
      <c r="M114" s="15">
        <v>9633</v>
      </c>
      <c r="N114" s="15">
        <v>4026</v>
      </c>
      <c r="O114" s="16">
        <v>127</v>
      </c>
      <c r="P114" s="17">
        <v>0.92</v>
      </c>
      <c r="Q114" s="13">
        <v>14</v>
      </c>
    </row>
    <row r="115" spans="3:17">
      <c r="C115" s="13" t="s">
        <v>44</v>
      </c>
      <c r="D115" s="13" t="s">
        <v>45</v>
      </c>
      <c r="E115" s="13" t="s">
        <v>50</v>
      </c>
      <c r="F115" s="13" t="s">
        <v>48</v>
      </c>
      <c r="G115" s="14">
        <v>40544</v>
      </c>
      <c r="H115" s="13">
        <v>2011</v>
      </c>
      <c r="I115" s="13" t="s">
        <v>37</v>
      </c>
      <c r="J115" s="13" t="s">
        <v>49</v>
      </c>
      <c r="K115" s="15">
        <v>3850</v>
      </c>
      <c r="L115" s="13">
        <v>2011</v>
      </c>
      <c r="M115" s="15">
        <v>11322</v>
      </c>
      <c r="N115" s="15">
        <v>4777</v>
      </c>
      <c r="O115" s="16">
        <v>746</v>
      </c>
      <c r="P115" s="17">
        <v>0.88</v>
      </c>
      <c r="Q115" s="13">
        <v>23</v>
      </c>
    </row>
    <row r="116" spans="3:17">
      <c r="C116" s="13" t="s">
        <v>46</v>
      </c>
      <c r="D116" s="13" t="s">
        <v>31</v>
      </c>
      <c r="E116" s="13" t="s">
        <v>47</v>
      </c>
      <c r="F116" s="13" t="s">
        <v>48</v>
      </c>
      <c r="G116" s="14">
        <v>40544</v>
      </c>
      <c r="H116" s="13">
        <v>2011</v>
      </c>
      <c r="I116" s="13" t="s">
        <v>37</v>
      </c>
      <c r="J116" s="13" t="s">
        <v>49</v>
      </c>
      <c r="K116" s="15">
        <v>150</v>
      </c>
      <c r="L116" s="13">
        <v>2011</v>
      </c>
      <c r="M116" s="15">
        <v>775</v>
      </c>
      <c r="N116" s="15">
        <v>342</v>
      </c>
      <c r="O116" s="16">
        <v>50</v>
      </c>
      <c r="P116" s="17">
        <v>0.89</v>
      </c>
      <c r="Q116" s="13">
        <v>16</v>
      </c>
    </row>
    <row r="117" spans="3:17">
      <c r="C117" s="13" t="s">
        <v>46</v>
      </c>
      <c r="D117" s="13" t="s">
        <v>31</v>
      </c>
      <c r="E117" s="13" t="s">
        <v>50</v>
      </c>
      <c r="F117" s="13" t="s">
        <v>48</v>
      </c>
      <c r="G117" s="14">
        <v>40544</v>
      </c>
      <c r="H117" s="13">
        <v>2011</v>
      </c>
      <c r="I117" s="13" t="s">
        <v>37</v>
      </c>
      <c r="J117" s="13" t="s">
        <v>49</v>
      </c>
      <c r="K117" s="15">
        <v>150</v>
      </c>
      <c r="L117" s="13">
        <v>2011</v>
      </c>
      <c r="M117" s="15">
        <v>807</v>
      </c>
      <c r="N117" s="15">
        <v>367</v>
      </c>
      <c r="O117" s="16">
        <v>55</v>
      </c>
      <c r="P117" s="17">
        <v>0.93</v>
      </c>
      <c r="Q117" s="13">
        <v>15</v>
      </c>
    </row>
    <row r="118" spans="3:17">
      <c r="C118" s="13" t="s">
        <v>30</v>
      </c>
      <c r="D118" s="13" t="s">
        <v>31</v>
      </c>
      <c r="E118" s="13" t="s">
        <v>32</v>
      </c>
      <c r="F118" s="13" t="s">
        <v>33</v>
      </c>
      <c r="G118" s="14">
        <v>40634</v>
      </c>
      <c r="H118" s="13">
        <v>2011</v>
      </c>
      <c r="I118" s="13" t="s">
        <v>38</v>
      </c>
      <c r="J118" s="13" t="s">
        <v>35</v>
      </c>
      <c r="K118" s="15">
        <v>100</v>
      </c>
      <c r="L118" s="13">
        <v>2011</v>
      </c>
      <c r="M118" s="15">
        <v>95</v>
      </c>
      <c r="N118" s="15">
        <v>14</v>
      </c>
      <c r="O118" s="16">
        <v>4</v>
      </c>
      <c r="P118" s="17">
        <v>0.93</v>
      </c>
      <c r="Q118" s="13">
        <v>23</v>
      </c>
    </row>
    <row r="119" spans="3:17">
      <c r="C119" s="13" t="s">
        <v>44</v>
      </c>
      <c r="D119" s="13" t="s">
        <v>45</v>
      </c>
      <c r="E119" s="13" t="s">
        <v>32</v>
      </c>
      <c r="F119" s="13" t="s">
        <v>33</v>
      </c>
      <c r="G119" s="14">
        <v>40634</v>
      </c>
      <c r="H119" s="13">
        <v>2011</v>
      </c>
      <c r="I119" s="13" t="s">
        <v>38</v>
      </c>
      <c r="J119" s="13" t="s">
        <v>35</v>
      </c>
      <c r="K119" s="15">
        <v>18250</v>
      </c>
      <c r="L119" s="13">
        <v>2011</v>
      </c>
      <c r="M119" s="15">
        <v>50992</v>
      </c>
      <c r="N119" s="15">
        <v>20340</v>
      </c>
      <c r="O119" s="16">
        <v>2231</v>
      </c>
      <c r="P119" s="17">
        <v>0.83</v>
      </c>
      <c r="Q119" s="13">
        <v>24</v>
      </c>
    </row>
    <row r="120" spans="3:17">
      <c r="C120" s="13" t="s">
        <v>44</v>
      </c>
      <c r="D120" s="13" t="s">
        <v>45</v>
      </c>
      <c r="E120" s="13" t="s">
        <v>39</v>
      </c>
      <c r="F120" s="13" t="s">
        <v>40</v>
      </c>
      <c r="G120" s="14">
        <v>40634</v>
      </c>
      <c r="H120" s="13">
        <v>2011</v>
      </c>
      <c r="I120" s="13" t="s">
        <v>38</v>
      </c>
      <c r="J120" s="13" t="s">
        <v>41</v>
      </c>
      <c r="K120" s="15">
        <v>11500</v>
      </c>
      <c r="L120" s="13">
        <v>2011</v>
      </c>
      <c r="M120" s="15">
        <v>31809</v>
      </c>
      <c r="N120" s="15">
        <v>12612</v>
      </c>
      <c r="O120" s="16">
        <v>1193</v>
      </c>
      <c r="P120" s="17">
        <v>0.95</v>
      </c>
      <c r="Q120" s="13">
        <v>17</v>
      </c>
    </row>
    <row r="121" spans="3:17">
      <c r="C121" s="13" t="s">
        <v>44</v>
      </c>
      <c r="D121" s="13" t="s">
        <v>45</v>
      </c>
      <c r="E121" s="13" t="s">
        <v>42</v>
      </c>
      <c r="F121" s="13" t="s">
        <v>40</v>
      </c>
      <c r="G121" s="14">
        <v>40634</v>
      </c>
      <c r="H121" s="13">
        <v>2011</v>
      </c>
      <c r="I121" s="13" t="s">
        <v>38</v>
      </c>
      <c r="J121" s="13" t="s">
        <v>41</v>
      </c>
      <c r="K121" s="15">
        <v>23650</v>
      </c>
      <c r="L121" s="13">
        <v>2011</v>
      </c>
      <c r="M121" s="15">
        <v>67265</v>
      </c>
      <c r="N121" s="15">
        <v>27440</v>
      </c>
      <c r="O121" s="16">
        <v>2943</v>
      </c>
      <c r="P121" s="17">
        <v>0.86</v>
      </c>
      <c r="Q121" s="13">
        <v>22</v>
      </c>
    </row>
    <row r="122" spans="3:17">
      <c r="C122" s="13" t="s">
        <v>44</v>
      </c>
      <c r="D122" s="13" t="s">
        <v>45</v>
      </c>
      <c r="E122" s="13" t="s">
        <v>43</v>
      </c>
      <c r="F122" s="13" t="s">
        <v>33</v>
      </c>
      <c r="G122" s="14">
        <v>40634</v>
      </c>
      <c r="H122" s="13">
        <v>2011</v>
      </c>
      <c r="I122" s="13" t="s">
        <v>38</v>
      </c>
      <c r="J122" s="13" t="s">
        <v>35</v>
      </c>
      <c r="K122" s="15">
        <v>29500</v>
      </c>
      <c r="L122" s="13">
        <v>2011</v>
      </c>
      <c r="M122" s="15">
        <v>83378</v>
      </c>
      <c r="N122" s="15">
        <v>33768</v>
      </c>
      <c r="O122" s="16">
        <v>3127</v>
      </c>
      <c r="P122" s="17">
        <v>0.84</v>
      </c>
      <c r="Q122" s="13">
        <v>15</v>
      </c>
    </row>
    <row r="123" spans="3:17">
      <c r="C123" s="13" t="s">
        <v>46</v>
      </c>
      <c r="D123" s="13" t="s">
        <v>31</v>
      </c>
      <c r="E123" s="13" t="s">
        <v>32</v>
      </c>
      <c r="F123" s="13" t="s">
        <v>33</v>
      </c>
      <c r="G123" s="14">
        <v>40634</v>
      </c>
      <c r="H123" s="13">
        <v>2011</v>
      </c>
      <c r="I123" s="13" t="s">
        <v>38</v>
      </c>
      <c r="J123" s="13" t="s">
        <v>35</v>
      </c>
      <c r="K123" s="15">
        <v>250</v>
      </c>
      <c r="L123" s="13">
        <v>2011</v>
      </c>
      <c r="M123" s="15">
        <v>1227</v>
      </c>
      <c r="N123" s="15">
        <v>533</v>
      </c>
      <c r="O123" s="16">
        <v>69</v>
      </c>
      <c r="P123" s="17">
        <v>0.94</v>
      </c>
      <c r="Q123" s="13">
        <v>22</v>
      </c>
    </row>
    <row r="124" spans="3:17">
      <c r="C124" s="13" t="s">
        <v>46</v>
      </c>
      <c r="D124" s="13" t="s">
        <v>31</v>
      </c>
      <c r="E124" s="13" t="s">
        <v>39</v>
      </c>
      <c r="F124" s="13" t="s">
        <v>40</v>
      </c>
      <c r="G124" s="14">
        <v>40634</v>
      </c>
      <c r="H124" s="13">
        <v>2011</v>
      </c>
      <c r="I124" s="13" t="s">
        <v>38</v>
      </c>
      <c r="J124" s="13" t="s">
        <v>41</v>
      </c>
      <c r="K124" s="15">
        <v>400</v>
      </c>
      <c r="L124" s="13">
        <v>2011</v>
      </c>
      <c r="M124" s="15">
        <v>1421</v>
      </c>
      <c r="N124" s="15">
        <v>411</v>
      </c>
      <c r="O124" s="16">
        <v>89</v>
      </c>
      <c r="P124" s="17">
        <v>0.91</v>
      </c>
      <c r="Q124" s="13">
        <v>18</v>
      </c>
    </row>
    <row r="125" spans="3:17">
      <c r="C125" s="13" t="s">
        <v>46</v>
      </c>
      <c r="D125" s="13" t="s">
        <v>31</v>
      </c>
      <c r="E125" s="13" t="s">
        <v>42</v>
      </c>
      <c r="F125" s="13" t="s">
        <v>40</v>
      </c>
      <c r="G125" s="14">
        <v>40634</v>
      </c>
      <c r="H125" s="13">
        <v>2011</v>
      </c>
      <c r="I125" s="13" t="s">
        <v>38</v>
      </c>
      <c r="J125" s="13" t="s">
        <v>41</v>
      </c>
      <c r="K125" s="15">
        <v>500</v>
      </c>
      <c r="L125" s="13">
        <v>2011</v>
      </c>
      <c r="M125" s="15">
        <v>2451</v>
      </c>
      <c r="N125" s="15">
        <v>923</v>
      </c>
      <c r="O125" s="16">
        <v>92</v>
      </c>
      <c r="P125" s="17">
        <v>0.86</v>
      </c>
      <c r="Q125" s="13">
        <v>17</v>
      </c>
    </row>
    <row r="126" spans="3:17">
      <c r="C126" s="13" t="s">
        <v>46</v>
      </c>
      <c r="D126" s="13" t="s">
        <v>31</v>
      </c>
      <c r="E126" s="13" t="s">
        <v>43</v>
      </c>
      <c r="F126" s="13" t="s">
        <v>33</v>
      </c>
      <c r="G126" s="14">
        <v>40634</v>
      </c>
      <c r="H126" s="13">
        <v>2011</v>
      </c>
      <c r="I126" s="13" t="s">
        <v>38</v>
      </c>
      <c r="J126" s="13" t="s">
        <v>35</v>
      </c>
      <c r="K126" s="15">
        <v>400</v>
      </c>
      <c r="L126" s="13">
        <v>2011</v>
      </c>
      <c r="M126" s="15">
        <v>1937</v>
      </c>
      <c r="N126" s="15">
        <v>728</v>
      </c>
      <c r="O126" s="16">
        <v>85</v>
      </c>
      <c r="P126" s="17">
        <v>0.82</v>
      </c>
      <c r="Q126" s="13">
        <v>14</v>
      </c>
    </row>
    <row r="127" spans="3:17">
      <c r="C127" s="13" t="s">
        <v>44</v>
      </c>
      <c r="D127" s="13" t="s">
        <v>45</v>
      </c>
      <c r="E127" s="13" t="s">
        <v>47</v>
      </c>
      <c r="F127" s="13" t="s">
        <v>48</v>
      </c>
      <c r="G127" s="14">
        <v>40634</v>
      </c>
      <c r="H127" s="13">
        <v>2011</v>
      </c>
      <c r="I127" s="13" t="s">
        <v>38</v>
      </c>
      <c r="J127" s="13" t="s">
        <v>49</v>
      </c>
      <c r="K127" s="15">
        <v>11850</v>
      </c>
      <c r="L127" s="13">
        <v>2011</v>
      </c>
      <c r="M127" s="15">
        <v>33633</v>
      </c>
      <c r="N127" s="15">
        <v>13720</v>
      </c>
      <c r="O127" s="16">
        <v>1918</v>
      </c>
      <c r="P127" s="17">
        <v>0.95</v>
      </c>
      <c r="Q127" s="13">
        <v>11</v>
      </c>
    </row>
    <row r="128" spans="3:17">
      <c r="C128" s="13" t="s">
        <v>44</v>
      </c>
      <c r="D128" s="13" t="s">
        <v>45</v>
      </c>
      <c r="E128" s="13" t="s">
        <v>50</v>
      </c>
      <c r="F128" s="13" t="s">
        <v>48</v>
      </c>
      <c r="G128" s="14">
        <v>40634</v>
      </c>
      <c r="H128" s="13">
        <v>2011</v>
      </c>
      <c r="I128" s="13" t="s">
        <v>38</v>
      </c>
      <c r="J128" s="13" t="s">
        <v>49</v>
      </c>
      <c r="K128" s="15">
        <v>14750</v>
      </c>
      <c r="L128" s="13">
        <v>2011</v>
      </c>
      <c r="M128" s="15">
        <v>41689</v>
      </c>
      <c r="N128" s="15">
        <v>16884</v>
      </c>
      <c r="O128" s="16">
        <v>2366</v>
      </c>
      <c r="P128" s="17">
        <v>0.87</v>
      </c>
      <c r="Q128" s="13">
        <v>12</v>
      </c>
    </row>
    <row r="129" spans="3:17">
      <c r="C129" s="13" t="s">
        <v>46</v>
      </c>
      <c r="D129" s="13" t="s">
        <v>31</v>
      </c>
      <c r="E129" s="13" t="s">
        <v>47</v>
      </c>
      <c r="F129" s="13" t="s">
        <v>48</v>
      </c>
      <c r="G129" s="14">
        <v>40634</v>
      </c>
      <c r="H129" s="13">
        <v>2011</v>
      </c>
      <c r="I129" s="13" t="s">
        <v>38</v>
      </c>
      <c r="J129" s="13" t="s">
        <v>49</v>
      </c>
      <c r="K129" s="15">
        <v>250</v>
      </c>
      <c r="L129" s="13">
        <v>2011</v>
      </c>
      <c r="M129" s="15">
        <v>1226</v>
      </c>
      <c r="N129" s="15">
        <v>462</v>
      </c>
      <c r="O129" s="16">
        <v>80</v>
      </c>
      <c r="P129" s="17">
        <v>0.94</v>
      </c>
      <c r="Q129" s="13">
        <v>22</v>
      </c>
    </row>
    <row r="130" spans="3:17">
      <c r="C130" s="13" t="s">
        <v>46</v>
      </c>
      <c r="D130" s="13" t="s">
        <v>31</v>
      </c>
      <c r="E130" s="13" t="s">
        <v>50</v>
      </c>
      <c r="F130" s="13" t="s">
        <v>48</v>
      </c>
      <c r="G130" s="14">
        <v>40634</v>
      </c>
      <c r="H130" s="13">
        <v>2011</v>
      </c>
      <c r="I130" s="13" t="s">
        <v>38</v>
      </c>
      <c r="J130" s="13" t="s">
        <v>49</v>
      </c>
      <c r="K130" s="15">
        <v>200</v>
      </c>
      <c r="L130" s="13">
        <v>2011</v>
      </c>
      <c r="M130" s="15">
        <v>969</v>
      </c>
      <c r="N130" s="15">
        <v>364</v>
      </c>
      <c r="O130" s="16">
        <v>159</v>
      </c>
      <c r="P130" s="17">
        <v>0.86</v>
      </c>
      <c r="Q130" s="13">
        <v>12</v>
      </c>
    </row>
    <row r="131" spans="3:17">
      <c r="C131" s="13" t="s">
        <v>30</v>
      </c>
      <c r="D131" s="13" t="s">
        <v>31</v>
      </c>
      <c r="E131" s="13" t="s">
        <v>32</v>
      </c>
      <c r="F131" s="13" t="s">
        <v>33</v>
      </c>
      <c r="G131" s="14">
        <v>40725</v>
      </c>
      <c r="H131" s="13">
        <v>2011</v>
      </c>
      <c r="I131" s="13" t="s">
        <v>34</v>
      </c>
      <c r="J131" s="13" t="s">
        <v>35</v>
      </c>
      <c r="K131" s="15">
        <v>400</v>
      </c>
      <c r="L131" s="13">
        <v>2011</v>
      </c>
      <c r="M131" s="15">
        <v>569</v>
      </c>
      <c r="N131" s="15">
        <v>68</v>
      </c>
      <c r="O131" s="16">
        <v>28</v>
      </c>
      <c r="P131" s="17">
        <v>0.92</v>
      </c>
      <c r="Q131" s="13">
        <v>12</v>
      </c>
    </row>
    <row r="132" spans="3:17">
      <c r="C132" s="13" t="s">
        <v>30</v>
      </c>
      <c r="D132" s="13" t="s">
        <v>31</v>
      </c>
      <c r="E132" s="13" t="s">
        <v>42</v>
      </c>
      <c r="F132" s="13" t="s">
        <v>40</v>
      </c>
      <c r="G132" s="14">
        <v>40725</v>
      </c>
      <c r="H132" s="13">
        <v>2011</v>
      </c>
      <c r="I132" s="13" t="s">
        <v>34</v>
      </c>
      <c r="J132" s="13" t="s">
        <v>41</v>
      </c>
      <c r="K132" s="15">
        <v>100</v>
      </c>
      <c r="L132" s="13">
        <v>2011</v>
      </c>
      <c r="M132" s="15">
        <v>104</v>
      </c>
      <c r="N132" s="15">
        <v>20</v>
      </c>
      <c r="O132" s="16">
        <v>4</v>
      </c>
      <c r="P132" s="17">
        <v>0.88</v>
      </c>
      <c r="Q132" s="13">
        <v>24</v>
      </c>
    </row>
    <row r="133" spans="3:17">
      <c r="C133" s="13" t="s">
        <v>44</v>
      </c>
      <c r="D133" s="13" t="s">
        <v>45</v>
      </c>
      <c r="E133" s="13" t="s">
        <v>32</v>
      </c>
      <c r="F133" s="13" t="s">
        <v>33</v>
      </c>
      <c r="G133" s="14">
        <v>40725</v>
      </c>
      <c r="H133" s="13">
        <v>2011</v>
      </c>
      <c r="I133" s="13" t="s">
        <v>34</v>
      </c>
      <c r="J133" s="13" t="s">
        <v>35</v>
      </c>
      <c r="K133" s="15">
        <v>6900</v>
      </c>
      <c r="L133" s="13">
        <v>2011</v>
      </c>
      <c r="M133" s="15">
        <v>17480</v>
      </c>
      <c r="N133" s="15">
        <v>7015</v>
      </c>
      <c r="O133" s="16">
        <v>546</v>
      </c>
      <c r="P133" s="17">
        <v>0.89</v>
      </c>
      <c r="Q133" s="13">
        <v>24</v>
      </c>
    </row>
    <row r="134" spans="3:17">
      <c r="C134" s="13" t="s">
        <v>44</v>
      </c>
      <c r="D134" s="13" t="s">
        <v>45</v>
      </c>
      <c r="E134" s="13" t="s">
        <v>39</v>
      </c>
      <c r="F134" s="13" t="s">
        <v>40</v>
      </c>
      <c r="G134" s="14">
        <v>40725</v>
      </c>
      <c r="H134" s="13">
        <v>2011</v>
      </c>
      <c r="I134" s="13" t="s">
        <v>34</v>
      </c>
      <c r="J134" s="13" t="s">
        <v>41</v>
      </c>
      <c r="K134" s="15">
        <v>4600</v>
      </c>
      <c r="L134" s="13">
        <v>2011</v>
      </c>
      <c r="M134" s="15">
        <v>12177</v>
      </c>
      <c r="N134" s="15">
        <v>5158</v>
      </c>
      <c r="O134" s="16">
        <v>533</v>
      </c>
      <c r="P134" s="17">
        <v>0.87</v>
      </c>
      <c r="Q134" s="13">
        <v>18</v>
      </c>
    </row>
    <row r="135" spans="3:17">
      <c r="C135" s="13" t="s">
        <v>44</v>
      </c>
      <c r="D135" s="13" t="s">
        <v>45</v>
      </c>
      <c r="E135" s="13" t="s">
        <v>42</v>
      </c>
      <c r="F135" s="13" t="s">
        <v>40</v>
      </c>
      <c r="G135" s="14">
        <v>40725</v>
      </c>
      <c r="H135" s="13">
        <v>2011</v>
      </c>
      <c r="I135" s="13" t="s">
        <v>34</v>
      </c>
      <c r="J135" s="13" t="s">
        <v>41</v>
      </c>
      <c r="K135" s="15">
        <v>8300</v>
      </c>
      <c r="L135" s="13">
        <v>2011</v>
      </c>
      <c r="M135" s="15">
        <v>23387</v>
      </c>
      <c r="N135" s="15">
        <v>10582</v>
      </c>
      <c r="O135" s="16">
        <v>877</v>
      </c>
      <c r="P135" s="17">
        <v>0.92</v>
      </c>
      <c r="Q135" s="13">
        <v>22</v>
      </c>
    </row>
    <row r="136" spans="3:17">
      <c r="C136" s="13" t="s">
        <v>44</v>
      </c>
      <c r="D136" s="13" t="s">
        <v>45</v>
      </c>
      <c r="E136" s="13" t="s">
        <v>43</v>
      </c>
      <c r="F136" s="13" t="s">
        <v>33</v>
      </c>
      <c r="G136" s="14">
        <v>40725</v>
      </c>
      <c r="H136" s="13">
        <v>2011</v>
      </c>
      <c r="I136" s="13" t="s">
        <v>34</v>
      </c>
      <c r="J136" s="13" t="s">
        <v>35</v>
      </c>
      <c r="K136" s="15">
        <v>7350</v>
      </c>
      <c r="L136" s="13">
        <v>2011</v>
      </c>
      <c r="M136" s="15">
        <v>20095</v>
      </c>
      <c r="N136" s="15">
        <v>8675</v>
      </c>
      <c r="O136" s="16">
        <v>1005</v>
      </c>
      <c r="P136" s="17">
        <v>0.82</v>
      </c>
      <c r="Q136" s="13">
        <v>24</v>
      </c>
    </row>
    <row r="137" spans="3:17">
      <c r="C137" s="13" t="s">
        <v>46</v>
      </c>
      <c r="D137" s="13" t="s">
        <v>31</v>
      </c>
      <c r="E137" s="13" t="s">
        <v>32</v>
      </c>
      <c r="F137" s="13" t="s">
        <v>33</v>
      </c>
      <c r="G137" s="14">
        <v>40725</v>
      </c>
      <c r="H137" s="13">
        <v>2011</v>
      </c>
      <c r="I137" s="13" t="s">
        <v>34</v>
      </c>
      <c r="J137" s="13" t="s">
        <v>35</v>
      </c>
      <c r="K137" s="15">
        <v>250</v>
      </c>
      <c r="L137" s="13">
        <v>2011</v>
      </c>
      <c r="M137" s="15">
        <v>716</v>
      </c>
      <c r="N137" s="15">
        <v>129</v>
      </c>
      <c r="O137" s="16">
        <v>45</v>
      </c>
      <c r="P137" s="17">
        <v>0.82</v>
      </c>
      <c r="Q137" s="13">
        <v>20</v>
      </c>
    </row>
    <row r="138" spans="3:17">
      <c r="C138" s="13" t="s">
        <v>46</v>
      </c>
      <c r="D138" s="13" t="s">
        <v>31</v>
      </c>
      <c r="E138" s="13" t="s">
        <v>39</v>
      </c>
      <c r="F138" s="13" t="s">
        <v>40</v>
      </c>
      <c r="G138" s="14">
        <v>40725</v>
      </c>
      <c r="H138" s="13">
        <v>2011</v>
      </c>
      <c r="I138" s="13" t="s">
        <v>34</v>
      </c>
      <c r="J138" s="13" t="s">
        <v>41</v>
      </c>
      <c r="K138" s="15">
        <v>100</v>
      </c>
      <c r="L138" s="13">
        <v>2011</v>
      </c>
      <c r="M138" s="15">
        <v>155</v>
      </c>
      <c r="N138" s="13">
        <v>1606.5</v>
      </c>
      <c r="O138" s="16">
        <v>10</v>
      </c>
      <c r="P138" s="17">
        <v>0.85</v>
      </c>
      <c r="Q138" s="13">
        <v>15</v>
      </c>
    </row>
    <row r="139" spans="3:17">
      <c r="C139" s="13" t="s">
        <v>46</v>
      </c>
      <c r="D139" s="13" t="s">
        <v>31</v>
      </c>
      <c r="E139" s="13" t="s">
        <v>42</v>
      </c>
      <c r="F139" s="13" t="s">
        <v>40</v>
      </c>
      <c r="G139" s="14">
        <v>40725</v>
      </c>
      <c r="H139" s="13">
        <v>2011</v>
      </c>
      <c r="I139" s="13" t="s">
        <v>34</v>
      </c>
      <c r="J139" s="13" t="s">
        <v>41</v>
      </c>
      <c r="K139" s="15">
        <v>300</v>
      </c>
      <c r="L139" s="13">
        <v>2011</v>
      </c>
      <c r="M139" s="15">
        <v>1050</v>
      </c>
      <c r="N139" s="15">
        <v>223</v>
      </c>
      <c r="O139" s="16">
        <v>33</v>
      </c>
      <c r="P139" s="17">
        <v>0.85</v>
      </c>
      <c r="Q139" s="13">
        <v>22</v>
      </c>
    </row>
    <row r="140" spans="3:17">
      <c r="C140" s="13" t="s">
        <v>30</v>
      </c>
      <c r="D140" s="13" t="s">
        <v>31</v>
      </c>
      <c r="E140" s="13" t="s">
        <v>47</v>
      </c>
      <c r="F140" s="13" t="s">
        <v>48</v>
      </c>
      <c r="G140" s="14">
        <v>40725</v>
      </c>
      <c r="H140" s="13">
        <v>2011</v>
      </c>
      <c r="I140" s="13" t="s">
        <v>34</v>
      </c>
      <c r="J140" s="13" t="s">
        <v>49</v>
      </c>
      <c r="K140" s="15">
        <v>50</v>
      </c>
      <c r="L140" s="13">
        <v>2011</v>
      </c>
      <c r="M140" s="15">
        <v>52</v>
      </c>
      <c r="N140" s="15">
        <v>11</v>
      </c>
      <c r="O140" s="16">
        <v>151</v>
      </c>
      <c r="P140" s="17">
        <v>0.89</v>
      </c>
      <c r="Q140" s="13">
        <v>18</v>
      </c>
    </row>
    <row r="141" spans="3:17">
      <c r="C141" s="13" t="s">
        <v>44</v>
      </c>
      <c r="D141" s="13" t="s">
        <v>45</v>
      </c>
      <c r="E141" s="13" t="s">
        <v>47</v>
      </c>
      <c r="F141" s="13" t="s">
        <v>48</v>
      </c>
      <c r="G141" s="14">
        <v>40725</v>
      </c>
      <c r="H141" s="13">
        <v>2011</v>
      </c>
      <c r="I141" s="13" t="s">
        <v>34</v>
      </c>
      <c r="J141" s="13" t="s">
        <v>49</v>
      </c>
      <c r="K141" s="15">
        <v>4150</v>
      </c>
      <c r="L141" s="13">
        <v>2011</v>
      </c>
      <c r="M141" s="15">
        <v>11694</v>
      </c>
      <c r="N141" s="15">
        <v>5291</v>
      </c>
      <c r="O141" s="16">
        <v>5689</v>
      </c>
      <c r="P141" s="17">
        <v>0.84</v>
      </c>
      <c r="Q141" s="13">
        <v>12</v>
      </c>
    </row>
    <row r="142" spans="3:17">
      <c r="C142" s="13" t="s">
        <v>44</v>
      </c>
      <c r="D142" s="13" t="s">
        <v>45</v>
      </c>
      <c r="E142" s="13" t="s">
        <v>50</v>
      </c>
      <c r="F142" s="13" t="s">
        <v>48</v>
      </c>
      <c r="G142" s="14">
        <v>40725</v>
      </c>
      <c r="H142" s="13">
        <v>2011</v>
      </c>
      <c r="I142" s="13" t="s">
        <v>34</v>
      </c>
      <c r="J142" s="13" t="s">
        <v>49</v>
      </c>
      <c r="K142" s="15">
        <v>3700</v>
      </c>
      <c r="L142" s="13">
        <v>2011</v>
      </c>
      <c r="M142" s="15">
        <v>10048</v>
      </c>
      <c r="N142" s="15">
        <v>4338</v>
      </c>
      <c r="O142" s="16">
        <v>8060</v>
      </c>
      <c r="P142" s="17">
        <v>0.88</v>
      </c>
      <c r="Q142" s="13">
        <v>22</v>
      </c>
    </row>
    <row r="143" spans="3:17">
      <c r="C143" s="13" t="s">
        <v>46</v>
      </c>
      <c r="D143" s="13" t="s">
        <v>31</v>
      </c>
      <c r="E143" s="13" t="s">
        <v>47</v>
      </c>
      <c r="F143" s="13" t="s">
        <v>48</v>
      </c>
      <c r="G143" s="14">
        <v>40725</v>
      </c>
      <c r="H143" s="13">
        <v>2011</v>
      </c>
      <c r="I143" s="13" t="s">
        <v>34</v>
      </c>
      <c r="J143" s="13" t="s">
        <v>49</v>
      </c>
      <c r="K143" s="15">
        <v>150</v>
      </c>
      <c r="L143" s="13">
        <v>2011</v>
      </c>
      <c r="M143" s="15">
        <v>525</v>
      </c>
      <c r="N143" s="15">
        <v>112</v>
      </c>
      <c r="O143" s="16">
        <v>49</v>
      </c>
      <c r="P143" s="17">
        <v>0.87</v>
      </c>
      <c r="Q143" s="13">
        <v>20</v>
      </c>
    </row>
    <row r="144" spans="3:17">
      <c r="C144" s="13" t="s">
        <v>30</v>
      </c>
      <c r="D144" s="13" t="s">
        <v>31</v>
      </c>
      <c r="E144" s="13" t="s">
        <v>32</v>
      </c>
      <c r="F144" s="13" t="s">
        <v>33</v>
      </c>
      <c r="G144" s="14">
        <v>40817</v>
      </c>
      <c r="H144" s="13">
        <v>2011</v>
      </c>
      <c r="I144" s="13" t="s">
        <v>36</v>
      </c>
      <c r="J144" s="13" t="s">
        <v>35</v>
      </c>
      <c r="K144" s="15">
        <v>450</v>
      </c>
      <c r="L144" s="13">
        <v>2011</v>
      </c>
      <c r="M144" s="15">
        <v>723</v>
      </c>
      <c r="N144" s="15">
        <v>109</v>
      </c>
      <c r="O144" s="16">
        <v>23</v>
      </c>
      <c r="P144" s="17">
        <v>0.95</v>
      </c>
      <c r="Q144" s="13">
        <v>13</v>
      </c>
    </row>
    <row r="145" spans="3:17">
      <c r="C145" s="13" t="s">
        <v>30</v>
      </c>
      <c r="D145" s="13" t="s">
        <v>31</v>
      </c>
      <c r="E145" s="13" t="s">
        <v>42</v>
      </c>
      <c r="F145" s="13" t="s">
        <v>40</v>
      </c>
      <c r="G145" s="14">
        <v>40817</v>
      </c>
      <c r="H145" s="13">
        <v>2011</v>
      </c>
      <c r="I145" s="13" t="s">
        <v>36</v>
      </c>
      <c r="J145" s="13" t="s">
        <v>41</v>
      </c>
      <c r="K145" s="15">
        <v>450</v>
      </c>
      <c r="L145" s="13">
        <v>2011</v>
      </c>
      <c r="M145" s="15">
        <v>664</v>
      </c>
      <c r="N145" s="15">
        <v>33</v>
      </c>
      <c r="O145" s="16">
        <v>33</v>
      </c>
      <c r="P145" s="17">
        <v>0.81</v>
      </c>
      <c r="Q145" s="13">
        <v>16</v>
      </c>
    </row>
    <row r="146" spans="3:17">
      <c r="C146" s="13" t="s">
        <v>44</v>
      </c>
      <c r="D146" s="13" t="s">
        <v>45</v>
      </c>
      <c r="E146" s="13" t="s">
        <v>32</v>
      </c>
      <c r="F146" s="13" t="s">
        <v>33</v>
      </c>
      <c r="G146" s="14">
        <v>40817</v>
      </c>
      <c r="H146" s="13">
        <v>2011</v>
      </c>
      <c r="I146" s="13" t="s">
        <v>36</v>
      </c>
      <c r="J146" s="13" t="s">
        <v>35</v>
      </c>
      <c r="K146" s="15">
        <v>700</v>
      </c>
      <c r="L146" s="13">
        <v>2011</v>
      </c>
      <c r="M146" s="15">
        <v>2594</v>
      </c>
      <c r="N146" s="15">
        <v>1028</v>
      </c>
      <c r="O146" s="16">
        <v>81</v>
      </c>
      <c r="P146" s="17">
        <v>0.94</v>
      </c>
      <c r="Q146" s="13">
        <v>21</v>
      </c>
    </row>
    <row r="147" spans="3:17">
      <c r="C147" s="13" t="s">
        <v>44</v>
      </c>
      <c r="D147" s="13" t="s">
        <v>45</v>
      </c>
      <c r="E147" s="13" t="s">
        <v>39</v>
      </c>
      <c r="F147" s="13" t="s">
        <v>40</v>
      </c>
      <c r="G147" s="14">
        <v>40817</v>
      </c>
      <c r="H147" s="13">
        <v>2011</v>
      </c>
      <c r="I147" s="13" t="s">
        <v>36</v>
      </c>
      <c r="J147" s="13" t="s">
        <v>41</v>
      </c>
      <c r="K147" s="15">
        <v>250</v>
      </c>
      <c r="L147" s="13">
        <v>2011</v>
      </c>
      <c r="M147" s="15">
        <v>1095</v>
      </c>
      <c r="N147" s="15">
        <v>415</v>
      </c>
      <c r="O147" s="16">
        <v>41</v>
      </c>
      <c r="P147" s="17">
        <v>0.89</v>
      </c>
      <c r="Q147" s="13">
        <v>20</v>
      </c>
    </row>
    <row r="148" spans="3:17">
      <c r="C148" s="13" t="s">
        <v>44</v>
      </c>
      <c r="D148" s="13" t="s">
        <v>45</v>
      </c>
      <c r="E148" s="13" t="s">
        <v>42</v>
      </c>
      <c r="F148" s="13" t="s">
        <v>40</v>
      </c>
      <c r="G148" s="14">
        <v>40817</v>
      </c>
      <c r="H148" s="13">
        <v>2011</v>
      </c>
      <c r="I148" s="13" t="s">
        <v>36</v>
      </c>
      <c r="J148" s="13" t="s">
        <v>41</v>
      </c>
      <c r="K148" s="15">
        <v>600</v>
      </c>
      <c r="L148" s="13">
        <v>2011</v>
      </c>
      <c r="M148" s="15">
        <v>2233</v>
      </c>
      <c r="N148" s="15">
        <v>850</v>
      </c>
      <c r="O148" s="16">
        <v>70</v>
      </c>
      <c r="P148" s="17">
        <v>0.82</v>
      </c>
      <c r="Q148" s="13">
        <v>16</v>
      </c>
    </row>
    <row r="149" spans="3:17">
      <c r="C149" s="13" t="s">
        <v>44</v>
      </c>
      <c r="D149" s="13" t="s">
        <v>45</v>
      </c>
      <c r="E149" s="13" t="s">
        <v>43</v>
      </c>
      <c r="F149" s="13" t="s">
        <v>33</v>
      </c>
      <c r="G149" s="14">
        <v>40817</v>
      </c>
      <c r="H149" s="13">
        <v>2011</v>
      </c>
      <c r="I149" s="13" t="s">
        <v>36</v>
      </c>
      <c r="J149" s="13" t="s">
        <v>35</v>
      </c>
      <c r="K149" s="15">
        <v>900</v>
      </c>
      <c r="L149" s="13">
        <v>2011</v>
      </c>
      <c r="M149" s="15">
        <v>3669</v>
      </c>
      <c r="N149" s="15">
        <v>1485</v>
      </c>
      <c r="O149" s="16">
        <v>206</v>
      </c>
      <c r="P149" s="17">
        <v>0.88</v>
      </c>
      <c r="Q149" s="13">
        <v>11</v>
      </c>
    </row>
    <row r="150" spans="3:17">
      <c r="C150" s="13" t="s">
        <v>30</v>
      </c>
      <c r="D150" s="13" t="s">
        <v>31</v>
      </c>
      <c r="E150" s="13" t="s">
        <v>47</v>
      </c>
      <c r="F150" s="13" t="s">
        <v>48</v>
      </c>
      <c r="G150" s="14">
        <v>40817</v>
      </c>
      <c r="H150" s="13">
        <v>2011</v>
      </c>
      <c r="I150" s="13" t="s">
        <v>36</v>
      </c>
      <c r="J150" s="13" t="s">
        <v>49</v>
      </c>
      <c r="K150" s="15">
        <v>250</v>
      </c>
      <c r="L150" s="13">
        <v>2011</v>
      </c>
      <c r="M150" s="15">
        <v>332</v>
      </c>
      <c r="N150" s="15">
        <v>17</v>
      </c>
      <c r="O150" s="16">
        <v>687</v>
      </c>
      <c r="P150" s="17">
        <v>0.83</v>
      </c>
      <c r="Q150" s="13">
        <v>23</v>
      </c>
    </row>
    <row r="151" spans="3:17">
      <c r="C151" s="13" t="s">
        <v>44</v>
      </c>
      <c r="D151" s="13" t="s">
        <v>45</v>
      </c>
      <c r="E151" s="13" t="s">
        <v>47</v>
      </c>
      <c r="F151" s="13" t="s">
        <v>48</v>
      </c>
      <c r="G151" s="14">
        <v>40817</v>
      </c>
      <c r="H151" s="13">
        <v>2011</v>
      </c>
      <c r="I151" s="13" t="s">
        <v>36</v>
      </c>
      <c r="J151" s="13" t="s">
        <v>49</v>
      </c>
      <c r="K151" s="15">
        <v>300</v>
      </c>
      <c r="L151" s="13">
        <v>2011</v>
      </c>
      <c r="M151" s="15">
        <v>1117</v>
      </c>
      <c r="N151" s="15">
        <v>425</v>
      </c>
      <c r="O151" s="16">
        <v>1330</v>
      </c>
      <c r="P151" s="17">
        <v>0.89</v>
      </c>
      <c r="Q151" s="13">
        <v>24</v>
      </c>
    </row>
    <row r="152" spans="3:17">
      <c r="C152" s="13" t="s">
        <v>44</v>
      </c>
      <c r="D152" s="13" t="s">
        <v>45</v>
      </c>
      <c r="E152" s="13" t="s">
        <v>50</v>
      </c>
      <c r="F152" s="13" t="s">
        <v>48</v>
      </c>
      <c r="G152" s="14">
        <v>40817</v>
      </c>
      <c r="H152" s="13">
        <v>2011</v>
      </c>
      <c r="I152" s="13" t="s">
        <v>36</v>
      </c>
      <c r="J152" s="13" t="s">
        <v>49</v>
      </c>
      <c r="K152" s="15">
        <v>450</v>
      </c>
      <c r="L152" s="13">
        <v>2011</v>
      </c>
      <c r="M152" s="15">
        <v>1835</v>
      </c>
      <c r="N152" s="15">
        <v>743</v>
      </c>
      <c r="O152" s="16">
        <v>2425</v>
      </c>
      <c r="P152" s="17">
        <v>0.87</v>
      </c>
      <c r="Q152" s="13">
        <v>22</v>
      </c>
    </row>
  </sheetData>
  <mergeCells count="2">
    <mergeCell ref="W1:X2"/>
    <mergeCell ref="W36:X3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5BFA-02C8-4749-922A-8C75368D66D4}">
  <dimension ref="G23:R126"/>
  <sheetViews>
    <sheetView showGridLines="0" topLeftCell="A56" zoomScale="50" zoomScaleNormal="50" workbookViewId="0">
      <selection activeCell="AV129" sqref="AV129"/>
    </sheetView>
  </sheetViews>
  <sheetFormatPr defaultRowHeight="14.5"/>
  <sheetData>
    <row r="23" spans="7:18">
      <c r="G23" t="s">
        <v>324</v>
      </c>
    </row>
    <row r="31" spans="7:18">
      <c r="I31" t="s">
        <v>326</v>
      </c>
      <c r="R31" t="s">
        <v>327</v>
      </c>
    </row>
    <row r="126" spans="18:18">
      <c r="R126" t="s">
        <v>325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E1A42-BCB5-418F-9A85-876F0B30A544}">
  <dimension ref="A1:N150"/>
  <sheetViews>
    <sheetView zoomScale="80" zoomScaleNormal="80" workbookViewId="0">
      <selection activeCell="H5" sqref="H5"/>
    </sheetView>
  </sheetViews>
  <sheetFormatPr defaultColWidth="11.08984375" defaultRowHeight="14.5"/>
  <cols>
    <col min="8" max="8" width="16.08984375" customWidth="1"/>
    <col min="9" max="9" width="18" customWidth="1"/>
    <col min="10" max="10" width="16.54296875" customWidth="1"/>
    <col min="11" max="11" width="16.08984375" customWidth="1"/>
    <col min="12" max="12" width="12.08984375" customWidth="1"/>
    <col min="13" max="13" width="13.08984375" customWidth="1"/>
    <col min="14" max="14" width="13.1796875" customWidth="1"/>
  </cols>
  <sheetData>
    <row r="1" spans="1:14" s="6" customFormat="1" ht="39" customHeight="1" thickBot="1">
      <c r="A1" s="5" t="s">
        <v>16</v>
      </c>
      <c r="B1" s="5" t="s">
        <v>17</v>
      </c>
      <c r="C1" s="5" t="s">
        <v>18</v>
      </c>
      <c r="D1" s="5" t="s">
        <v>19</v>
      </c>
      <c r="E1" s="5" t="s">
        <v>20</v>
      </c>
      <c r="F1" s="5" t="s">
        <v>21</v>
      </c>
      <c r="G1" s="5" t="s">
        <v>22</v>
      </c>
      <c r="H1" s="5" t="s">
        <v>23</v>
      </c>
      <c r="I1" s="5" t="s">
        <v>24</v>
      </c>
      <c r="J1" s="5" t="s">
        <v>25</v>
      </c>
      <c r="K1" s="5" t="s">
        <v>26</v>
      </c>
      <c r="L1" s="5" t="s">
        <v>27</v>
      </c>
      <c r="M1" s="5" t="s">
        <v>28</v>
      </c>
      <c r="N1" s="5" t="s">
        <v>29</v>
      </c>
    </row>
    <row r="2" spans="1:14" ht="15" thickBot="1">
      <c r="A2" s="7" t="s">
        <v>30</v>
      </c>
      <c r="B2" s="7" t="s">
        <v>31</v>
      </c>
      <c r="C2" s="7" t="s">
        <v>32</v>
      </c>
      <c r="D2" s="7" t="s">
        <v>33</v>
      </c>
      <c r="E2" s="8">
        <v>39995</v>
      </c>
      <c r="F2" s="7">
        <v>2009</v>
      </c>
      <c r="G2" s="7" t="s">
        <v>34</v>
      </c>
      <c r="H2" s="7" t="s">
        <v>35</v>
      </c>
      <c r="I2" s="9">
        <v>550</v>
      </c>
      <c r="J2" s="9">
        <v>1167</v>
      </c>
      <c r="K2" s="9">
        <v>440</v>
      </c>
      <c r="L2" s="10">
        <v>44</v>
      </c>
      <c r="M2" s="11">
        <v>0.93</v>
      </c>
      <c r="N2" s="7">
        <v>20</v>
      </c>
    </row>
    <row r="3" spans="1:14" ht="15" thickBot="1">
      <c r="A3" s="7" t="s">
        <v>30</v>
      </c>
      <c r="B3" s="7" t="s">
        <v>31</v>
      </c>
      <c r="C3" s="7" t="s">
        <v>32</v>
      </c>
      <c r="D3" s="7" t="s">
        <v>33</v>
      </c>
      <c r="E3" s="8">
        <v>40725</v>
      </c>
      <c r="F3" s="7">
        <v>2011</v>
      </c>
      <c r="G3" s="7" t="s">
        <v>34</v>
      </c>
      <c r="H3" s="7" t="s">
        <v>35</v>
      </c>
      <c r="I3" s="9">
        <v>400</v>
      </c>
      <c r="J3" s="9">
        <v>569</v>
      </c>
      <c r="K3" s="9">
        <v>68</v>
      </c>
      <c r="L3" s="10">
        <v>28</v>
      </c>
      <c r="M3" s="11">
        <v>0.92</v>
      </c>
      <c r="N3" s="7">
        <v>12</v>
      </c>
    </row>
    <row r="4" spans="1:14" ht="15" thickBot="1">
      <c r="A4" s="7" t="s">
        <v>30</v>
      </c>
      <c r="B4" s="7" t="s">
        <v>31</v>
      </c>
      <c r="C4" s="7" t="s">
        <v>32</v>
      </c>
      <c r="D4" s="7" t="s">
        <v>33</v>
      </c>
      <c r="E4" s="8">
        <v>40360</v>
      </c>
      <c r="F4" s="7">
        <v>2010</v>
      </c>
      <c r="G4" s="7" t="s">
        <v>34</v>
      </c>
      <c r="H4" s="7" t="s">
        <v>35</v>
      </c>
      <c r="I4" s="9">
        <v>1400</v>
      </c>
      <c r="J4" s="9">
        <v>4113</v>
      </c>
      <c r="K4" s="9">
        <v>1599</v>
      </c>
      <c r="L4" s="10">
        <v>206</v>
      </c>
      <c r="M4" s="11">
        <v>0.81</v>
      </c>
      <c r="N4" s="7">
        <v>21</v>
      </c>
    </row>
    <row r="5" spans="1:14" ht="15" thickBot="1">
      <c r="A5" s="7" t="s">
        <v>30</v>
      </c>
      <c r="B5" s="7" t="s">
        <v>31</v>
      </c>
      <c r="C5" s="7" t="s">
        <v>32</v>
      </c>
      <c r="D5" s="7" t="s">
        <v>33</v>
      </c>
      <c r="E5" s="8">
        <v>40087</v>
      </c>
      <c r="F5" s="7">
        <v>2009</v>
      </c>
      <c r="G5" s="7" t="s">
        <v>36</v>
      </c>
      <c r="H5" s="7" t="s">
        <v>35</v>
      </c>
      <c r="I5" s="9">
        <v>4300</v>
      </c>
      <c r="J5" s="9">
        <v>11195</v>
      </c>
      <c r="K5" s="9">
        <v>5916</v>
      </c>
      <c r="L5" s="10">
        <v>350</v>
      </c>
      <c r="M5" s="11">
        <v>0.86</v>
      </c>
      <c r="N5" s="7">
        <v>21</v>
      </c>
    </row>
    <row r="6" spans="1:14" ht="15" thickBot="1">
      <c r="A6" s="7" t="s">
        <v>30</v>
      </c>
      <c r="B6" s="7" t="s">
        <v>31</v>
      </c>
      <c r="C6" s="7" t="s">
        <v>32</v>
      </c>
      <c r="D6" s="7" t="s">
        <v>33</v>
      </c>
      <c r="E6" s="8">
        <v>40817</v>
      </c>
      <c r="F6" s="7">
        <v>2011</v>
      </c>
      <c r="G6" s="7" t="s">
        <v>36</v>
      </c>
      <c r="H6" s="7" t="s">
        <v>35</v>
      </c>
      <c r="I6" s="9">
        <v>450</v>
      </c>
      <c r="J6" s="9">
        <v>723</v>
      </c>
      <c r="K6" s="9">
        <v>109</v>
      </c>
      <c r="L6" s="10">
        <v>23</v>
      </c>
      <c r="M6" s="11">
        <v>0.95</v>
      </c>
      <c r="N6" s="7">
        <v>13</v>
      </c>
    </row>
    <row r="7" spans="1:14" ht="15" thickBot="1">
      <c r="A7" s="7" t="s">
        <v>30</v>
      </c>
      <c r="B7" s="7" t="s">
        <v>31</v>
      </c>
      <c r="C7" s="7" t="s">
        <v>32</v>
      </c>
      <c r="D7" s="7" t="s">
        <v>33</v>
      </c>
      <c r="E7" s="8">
        <v>40452</v>
      </c>
      <c r="F7" s="7">
        <v>2010</v>
      </c>
      <c r="G7" s="7" t="s">
        <v>36</v>
      </c>
      <c r="H7" s="7" t="s">
        <v>35</v>
      </c>
      <c r="I7" s="9">
        <v>8950</v>
      </c>
      <c r="J7" s="9">
        <v>26426</v>
      </c>
      <c r="K7" s="9">
        <v>11903</v>
      </c>
      <c r="L7" s="10">
        <v>1321</v>
      </c>
      <c r="M7" s="11"/>
      <c r="N7" s="7">
        <v>14</v>
      </c>
    </row>
    <row r="8" spans="1:14" ht="15" thickBot="1">
      <c r="A8" s="7" t="s">
        <v>30</v>
      </c>
      <c r="B8" s="7" t="s">
        <v>31</v>
      </c>
      <c r="C8" s="7" t="s">
        <v>32</v>
      </c>
      <c r="D8" s="7" t="s">
        <v>33</v>
      </c>
      <c r="E8" s="8">
        <v>40179</v>
      </c>
      <c r="F8" s="7">
        <v>2010</v>
      </c>
      <c r="G8" s="7" t="s">
        <v>37</v>
      </c>
      <c r="H8" s="7" t="s">
        <v>35</v>
      </c>
      <c r="I8" s="9">
        <v>5700</v>
      </c>
      <c r="J8" s="9">
        <v>12411</v>
      </c>
      <c r="K8" s="9">
        <v>4871</v>
      </c>
      <c r="L8" s="10">
        <v>543</v>
      </c>
      <c r="M8" s="11">
        <v>0.95</v>
      </c>
      <c r="N8" s="7">
        <v>19</v>
      </c>
    </row>
    <row r="9" spans="1:14" ht="15" thickBot="1">
      <c r="A9" s="7" t="s">
        <v>30</v>
      </c>
      <c r="B9" s="7" t="s">
        <v>31</v>
      </c>
      <c r="C9" s="7" t="s">
        <v>32</v>
      </c>
      <c r="D9" s="7" t="s">
        <v>33</v>
      </c>
      <c r="E9" s="8">
        <v>40544</v>
      </c>
      <c r="F9" s="7">
        <v>2011</v>
      </c>
      <c r="G9" s="7" t="s">
        <v>37</v>
      </c>
      <c r="H9" s="7" t="s">
        <v>35</v>
      </c>
      <c r="I9" s="9">
        <v>12550</v>
      </c>
      <c r="J9" s="9">
        <v>29763</v>
      </c>
      <c r="K9" s="9">
        <v>10129</v>
      </c>
      <c r="L9" s="10">
        <v>1488</v>
      </c>
      <c r="M9" s="11"/>
      <c r="N9" s="7">
        <v>12</v>
      </c>
    </row>
    <row r="10" spans="1:14" ht="15" thickBot="1">
      <c r="A10" s="7" t="s">
        <v>30</v>
      </c>
      <c r="B10" s="7" t="s">
        <v>31</v>
      </c>
      <c r="C10" s="7" t="s">
        <v>32</v>
      </c>
      <c r="D10" s="7" t="s">
        <v>33</v>
      </c>
      <c r="E10" s="8">
        <v>40269</v>
      </c>
      <c r="F10" s="7">
        <v>2010</v>
      </c>
      <c r="G10" s="7" t="s">
        <v>38</v>
      </c>
      <c r="H10" s="7" t="s">
        <v>35</v>
      </c>
      <c r="I10" s="9">
        <v>100</v>
      </c>
      <c r="J10" s="9">
        <v>87</v>
      </c>
      <c r="K10" s="9">
        <v>15</v>
      </c>
      <c r="L10" s="10">
        <v>5</v>
      </c>
      <c r="M10" s="11">
        <v>0.82</v>
      </c>
      <c r="N10" s="7">
        <v>13</v>
      </c>
    </row>
    <row r="11" spans="1:14" ht="15" thickBot="1">
      <c r="A11" s="7" t="s">
        <v>30</v>
      </c>
      <c r="B11" s="7" t="s">
        <v>31</v>
      </c>
      <c r="C11" s="7" t="s">
        <v>32</v>
      </c>
      <c r="D11" s="7" t="s">
        <v>33</v>
      </c>
      <c r="E11" s="8">
        <v>40634</v>
      </c>
      <c r="F11" s="7">
        <v>2011</v>
      </c>
      <c r="G11" s="7" t="s">
        <v>38</v>
      </c>
      <c r="H11" s="7" t="s">
        <v>35</v>
      </c>
      <c r="I11" s="9">
        <v>100</v>
      </c>
      <c r="J11" s="9">
        <v>95</v>
      </c>
      <c r="K11" s="9">
        <v>14</v>
      </c>
      <c r="L11" s="10">
        <v>4</v>
      </c>
      <c r="M11" s="11">
        <v>0.93</v>
      </c>
      <c r="N11" s="7">
        <v>23</v>
      </c>
    </row>
    <row r="12" spans="1:14" ht="15" thickBot="1">
      <c r="A12" s="7" t="s">
        <v>30</v>
      </c>
      <c r="B12" s="7" t="s">
        <v>31</v>
      </c>
      <c r="C12" s="7" t="s">
        <v>39</v>
      </c>
      <c r="D12" s="7" t="s">
        <v>40</v>
      </c>
      <c r="E12" s="8">
        <v>39995</v>
      </c>
      <c r="F12" s="7">
        <v>2009</v>
      </c>
      <c r="G12" s="7" t="s">
        <v>34</v>
      </c>
      <c r="H12" s="7" t="s">
        <v>41</v>
      </c>
      <c r="I12" s="9">
        <v>200</v>
      </c>
      <c r="J12" s="9">
        <v>492</v>
      </c>
      <c r="K12" s="9">
        <v>281</v>
      </c>
      <c r="L12" s="10">
        <v>28</v>
      </c>
      <c r="M12" s="11">
        <v>0.83</v>
      </c>
      <c r="N12" s="7">
        <v>22</v>
      </c>
    </row>
    <row r="13" spans="1:14" ht="15" thickBot="1">
      <c r="A13" s="7" t="s">
        <v>30</v>
      </c>
      <c r="B13" s="7" t="s">
        <v>31</v>
      </c>
      <c r="C13" s="7" t="s">
        <v>39</v>
      </c>
      <c r="D13" s="7" t="s">
        <v>40</v>
      </c>
      <c r="E13" s="8">
        <v>40360</v>
      </c>
      <c r="F13" s="7">
        <v>2010</v>
      </c>
      <c r="G13" s="7" t="s">
        <v>34</v>
      </c>
      <c r="H13" s="7" t="s">
        <v>41</v>
      </c>
      <c r="I13" s="9">
        <v>850</v>
      </c>
      <c r="J13" s="9">
        <v>2504</v>
      </c>
      <c r="K13" s="9">
        <v>989</v>
      </c>
      <c r="L13" s="10">
        <v>110</v>
      </c>
      <c r="M13" s="11">
        <v>0.93</v>
      </c>
      <c r="N13" s="7">
        <v>14</v>
      </c>
    </row>
    <row r="14" spans="1:14" ht="15" thickBot="1">
      <c r="A14" s="7" t="s">
        <v>30</v>
      </c>
      <c r="B14" s="7" t="s">
        <v>31</v>
      </c>
      <c r="C14" s="7" t="s">
        <v>39</v>
      </c>
      <c r="D14" s="7" t="s">
        <v>40</v>
      </c>
      <c r="E14" s="8">
        <v>40087</v>
      </c>
      <c r="F14" s="7">
        <v>2009</v>
      </c>
      <c r="G14" s="7" t="s">
        <v>36</v>
      </c>
      <c r="H14" s="7" t="s">
        <v>41</v>
      </c>
      <c r="I14" s="9">
        <v>2900</v>
      </c>
      <c r="J14" s="9">
        <v>7230</v>
      </c>
      <c r="K14" s="9">
        <v>3691</v>
      </c>
      <c r="L14" s="10">
        <v>226</v>
      </c>
      <c r="M14" s="11">
        <v>0.83</v>
      </c>
      <c r="N14" s="7">
        <v>25</v>
      </c>
    </row>
    <row r="15" spans="1:14" ht="15" thickBot="1">
      <c r="A15" s="7" t="s">
        <v>30</v>
      </c>
      <c r="B15" s="7" t="s">
        <v>31</v>
      </c>
      <c r="C15" s="7" t="s">
        <v>39</v>
      </c>
      <c r="D15" s="7" t="s">
        <v>40</v>
      </c>
      <c r="E15" s="8">
        <v>40452</v>
      </c>
      <c r="F15" s="7">
        <v>2010</v>
      </c>
      <c r="G15" s="7" t="s">
        <v>36</v>
      </c>
      <c r="H15" s="7" t="s">
        <v>41</v>
      </c>
      <c r="I15" s="9">
        <v>6250</v>
      </c>
      <c r="J15" s="9">
        <v>17503</v>
      </c>
      <c r="K15" s="9">
        <v>7545</v>
      </c>
      <c r="L15" s="10">
        <v>547</v>
      </c>
      <c r="M15" s="11">
        <v>0.93</v>
      </c>
      <c r="N15" s="7">
        <v>20</v>
      </c>
    </row>
    <row r="16" spans="1:14" ht="15" thickBot="1">
      <c r="A16" s="7" t="s">
        <v>30</v>
      </c>
      <c r="B16" s="7" t="s">
        <v>31</v>
      </c>
      <c r="C16" s="7" t="s">
        <v>39</v>
      </c>
      <c r="D16" s="7" t="s">
        <v>40</v>
      </c>
      <c r="E16" s="8">
        <v>40179</v>
      </c>
      <c r="F16" s="7">
        <v>2010</v>
      </c>
      <c r="G16" s="7" t="s">
        <v>37</v>
      </c>
      <c r="H16" s="7" t="s">
        <v>41</v>
      </c>
      <c r="I16" s="9">
        <v>3150</v>
      </c>
      <c r="J16" s="9">
        <v>6417</v>
      </c>
      <c r="K16" s="9">
        <v>2377</v>
      </c>
      <c r="L16" s="10">
        <v>361</v>
      </c>
      <c r="M16" s="11">
        <v>0.85</v>
      </c>
      <c r="N16" s="7">
        <v>13</v>
      </c>
    </row>
    <row r="17" spans="1:14" ht="15" thickBot="1">
      <c r="A17" s="7" t="s">
        <v>30</v>
      </c>
      <c r="B17" s="7" t="s">
        <v>31</v>
      </c>
      <c r="C17" s="7" t="s">
        <v>39</v>
      </c>
      <c r="D17" s="7" t="s">
        <v>40</v>
      </c>
      <c r="E17" s="8">
        <v>40544</v>
      </c>
      <c r="F17" s="7">
        <v>2011</v>
      </c>
      <c r="G17" s="7" t="s">
        <v>37</v>
      </c>
      <c r="H17" s="7" t="s">
        <v>41</v>
      </c>
      <c r="I17" s="9">
        <v>5300</v>
      </c>
      <c r="J17" s="9">
        <v>11192</v>
      </c>
      <c r="K17" s="9">
        <v>3154</v>
      </c>
      <c r="L17" s="10">
        <v>700</v>
      </c>
      <c r="M17" s="11">
        <v>0.91</v>
      </c>
      <c r="N17" s="7">
        <v>20</v>
      </c>
    </row>
    <row r="18" spans="1:14" ht="15" thickBot="1">
      <c r="A18" s="7" t="s">
        <v>30</v>
      </c>
      <c r="B18" s="7" t="s">
        <v>31</v>
      </c>
      <c r="C18" s="7" t="s">
        <v>42</v>
      </c>
      <c r="D18" s="7" t="s">
        <v>40</v>
      </c>
      <c r="E18" s="8">
        <v>39995</v>
      </c>
      <c r="F18" s="7">
        <v>2009</v>
      </c>
      <c r="G18" s="7" t="s">
        <v>34</v>
      </c>
      <c r="H18" s="7" t="s">
        <v>41</v>
      </c>
      <c r="I18" s="9">
        <v>700</v>
      </c>
      <c r="J18" s="9">
        <v>1802</v>
      </c>
      <c r="K18" s="9">
        <v>789</v>
      </c>
      <c r="L18" s="10">
        <v>79</v>
      </c>
      <c r="M18" s="11">
        <v>0.86</v>
      </c>
      <c r="N18" s="7">
        <v>15</v>
      </c>
    </row>
    <row r="19" spans="1:14" ht="15" thickBot="1">
      <c r="A19" s="7" t="s">
        <v>30</v>
      </c>
      <c r="B19" s="7" t="s">
        <v>31</v>
      </c>
      <c r="C19" s="7" t="s">
        <v>42</v>
      </c>
      <c r="D19" s="7" t="s">
        <v>40</v>
      </c>
      <c r="E19" s="8">
        <v>40725</v>
      </c>
      <c r="F19" s="7">
        <v>2011</v>
      </c>
      <c r="G19" s="7" t="s">
        <v>34</v>
      </c>
      <c r="H19" s="7" t="s">
        <v>41</v>
      </c>
      <c r="I19" s="9">
        <v>100</v>
      </c>
      <c r="J19" s="9">
        <v>104</v>
      </c>
      <c r="K19" s="9">
        <v>20</v>
      </c>
      <c r="L19" s="10">
        <v>4</v>
      </c>
      <c r="M19" s="11"/>
      <c r="N19" s="7">
        <v>24</v>
      </c>
    </row>
    <row r="20" spans="1:14" ht="15" thickBot="1">
      <c r="A20" s="7" t="s">
        <v>30</v>
      </c>
      <c r="B20" s="7" t="s">
        <v>31</v>
      </c>
      <c r="C20" s="7" t="s">
        <v>42</v>
      </c>
      <c r="D20" s="7" t="s">
        <v>40</v>
      </c>
      <c r="E20" s="8">
        <v>40360</v>
      </c>
      <c r="F20" s="7">
        <v>2010</v>
      </c>
      <c r="G20" s="7" t="s">
        <v>34</v>
      </c>
      <c r="H20" s="7" t="s">
        <v>41</v>
      </c>
      <c r="I20" s="9">
        <v>1350</v>
      </c>
      <c r="J20" s="9">
        <v>3907</v>
      </c>
      <c r="K20" s="9">
        <v>1506</v>
      </c>
      <c r="L20" s="10">
        <v>171</v>
      </c>
      <c r="M20" s="11">
        <v>0.85</v>
      </c>
      <c r="N20" s="7">
        <v>20</v>
      </c>
    </row>
    <row r="21" spans="1:14" ht="15" thickBot="1">
      <c r="A21" s="7" t="s">
        <v>30</v>
      </c>
      <c r="B21" s="7" t="s">
        <v>31</v>
      </c>
      <c r="C21" s="7" t="s">
        <v>42</v>
      </c>
      <c r="D21" s="7" t="s">
        <v>40</v>
      </c>
      <c r="E21" s="8">
        <v>40087</v>
      </c>
      <c r="F21" s="7">
        <v>2009</v>
      </c>
      <c r="G21" s="7" t="s">
        <v>36</v>
      </c>
      <c r="H21" s="7" t="s">
        <v>41</v>
      </c>
      <c r="I21" s="9">
        <v>6600</v>
      </c>
      <c r="J21" s="9">
        <v>17233</v>
      </c>
      <c r="K21" s="9">
        <v>8232</v>
      </c>
      <c r="L21" s="10">
        <v>862</v>
      </c>
      <c r="M21" s="11">
        <v>0.88</v>
      </c>
      <c r="N21" s="7">
        <v>14</v>
      </c>
    </row>
    <row r="22" spans="1:14" ht="15" thickBot="1">
      <c r="A22" s="7" t="s">
        <v>30</v>
      </c>
      <c r="B22" s="7" t="s">
        <v>31</v>
      </c>
      <c r="C22" s="7" t="s">
        <v>42</v>
      </c>
      <c r="D22" s="7" t="s">
        <v>40</v>
      </c>
      <c r="E22" s="8">
        <v>40817</v>
      </c>
      <c r="F22" s="7">
        <v>2011</v>
      </c>
      <c r="G22" s="7" t="s">
        <v>36</v>
      </c>
      <c r="H22" s="7" t="s">
        <v>41</v>
      </c>
      <c r="I22" s="9">
        <v>450</v>
      </c>
      <c r="J22" s="9">
        <v>664</v>
      </c>
      <c r="K22" s="9">
        <v>33</v>
      </c>
      <c r="L22" s="10">
        <v>33</v>
      </c>
      <c r="M22" s="11">
        <v>0.81</v>
      </c>
      <c r="N22" s="7">
        <v>16</v>
      </c>
    </row>
    <row r="23" spans="1:14" ht="15" thickBot="1">
      <c r="A23" s="7" t="s">
        <v>30</v>
      </c>
      <c r="B23" s="7" t="s">
        <v>31</v>
      </c>
      <c r="C23" s="7" t="s">
        <v>42</v>
      </c>
      <c r="D23" s="7" t="s">
        <v>40</v>
      </c>
      <c r="E23" s="8">
        <v>40452</v>
      </c>
      <c r="F23" s="7">
        <v>2010</v>
      </c>
      <c r="G23" s="7" t="s">
        <v>36</v>
      </c>
      <c r="H23" s="7" t="s">
        <v>41</v>
      </c>
      <c r="I23" s="9">
        <v>13650</v>
      </c>
      <c r="J23" s="9">
        <v>39861</v>
      </c>
      <c r="K23" s="9">
        <v>16224</v>
      </c>
      <c r="L23" s="10">
        <v>2491</v>
      </c>
      <c r="M23" s="11">
        <v>0.84</v>
      </c>
      <c r="N23" s="7">
        <v>14</v>
      </c>
    </row>
    <row r="24" spans="1:14" ht="15" thickBot="1">
      <c r="A24" s="7" t="s">
        <v>30</v>
      </c>
      <c r="B24" s="7" t="s">
        <v>31</v>
      </c>
      <c r="C24" s="7" t="s">
        <v>42</v>
      </c>
      <c r="D24" s="7" t="s">
        <v>40</v>
      </c>
      <c r="E24" s="8">
        <v>40179</v>
      </c>
      <c r="F24" s="7">
        <v>2010</v>
      </c>
      <c r="G24" s="7" t="s">
        <v>37</v>
      </c>
      <c r="H24" s="7" t="s">
        <v>41</v>
      </c>
      <c r="I24" s="9">
        <v>7000</v>
      </c>
      <c r="J24" s="9">
        <v>14673</v>
      </c>
      <c r="K24" s="9">
        <v>5335</v>
      </c>
      <c r="L24" s="10">
        <v>825</v>
      </c>
      <c r="M24" s="11">
        <v>0.87</v>
      </c>
      <c r="N24" s="7">
        <v>19</v>
      </c>
    </row>
    <row r="25" spans="1:14" ht="15" thickBot="1">
      <c r="A25" s="7" t="s">
        <v>30</v>
      </c>
      <c r="B25" s="7" t="s">
        <v>31</v>
      </c>
      <c r="C25" s="7" t="s">
        <v>42</v>
      </c>
      <c r="D25" s="7" t="s">
        <v>40</v>
      </c>
      <c r="E25" s="8">
        <v>40544</v>
      </c>
      <c r="F25" s="7">
        <v>2011</v>
      </c>
      <c r="G25" s="7" t="s">
        <v>37</v>
      </c>
      <c r="H25" s="7" t="s">
        <v>41</v>
      </c>
      <c r="I25" s="9">
        <v>13350</v>
      </c>
      <c r="J25" s="9">
        <v>30327</v>
      </c>
      <c r="K25" s="9">
        <v>9244</v>
      </c>
      <c r="L25" s="10">
        <v>1706</v>
      </c>
      <c r="M25" s="11">
        <v>0.88</v>
      </c>
      <c r="N25" s="7">
        <v>24</v>
      </c>
    </row>
    <row r="26" spans="1:14" ht="15" thickBot="1">
      <c r="A26" s="7" t="s">
        <v>30</v>
      </c>
      <c r="B26" s="7" t="s">
        <v>31</v>
      </c>
      <c r="C26" s="7" t="s">
        <v>43</v>
      </c>
      <c r="D26" s="7" t="s">
        <v>33</v>
      </c>
      <c r="E26" s="8">
        <v>39995</v>
      </c>
      <c r="F26" s="7">
        <v>2009</v>
      </c>
      <c r="G26" s="7" t="s">
        <v>34</v>
      </c>
      <c r="H26" s="7" t="s">
        <v>35</v>
      </c>
      <c r="I26" s="9">
        <v>600</v>
      </c>
      <c r="J26" s="9">
        <v>1638</v>
      </c>
      <c r="K26" s="9">
        <v>624</v>
      </c>
      <c r="L26" s="10">
        <v>72</v>
      </c>
      <c r="M26" s="11">
        <v>0.88</v>
      </c>
      <c r="N26" s="7">
        <v>15</v>
      </c>
    </row>
    <row r="27" spans="1:14" ht="15" thickBot="1">
      <c r="A27" s="7" t="s">
        <v>30</v>
      </c>
      <c r="B27" s="7" t="s">
        <v>31</v>
      </c>
      <c r="C27" s="7" t="s">
        <v>43</v>
      </c>
      <c r="D27" s="7" t="s">
        <v>33</v>
      </c>
      <c r="E27" s="8">
        <v>40360</v>
      </c>
      <c r="F27" s="7">
        <v>2010</v>
      </c>
      <c r="G27" s="7" t="s">
        <v>34</v>
      </c>
      <c r="H27" s="7" t="s">
        <v>35</v>
      </c>
      <c r="I27" s="9">
        <v>1200</v>
      </c>
      <c r="J27" s="9">
        <v>3576</v>
      </c>
      <c r="K27" s="9">
        <v>1401</v>
      </c>
      <c r="L27" s="10">
        <v>156</v>
      </c>
      <c r="M27" s="11">
        <v>0.86</v>
      </c>
      <c r="N27" s="7">
        <v>22</v>
      </c>
    </row>
    <row r="28" spans="1:14" ht="15" thickBot="1">
      <c r="A28" s="7" t="s">
        <v>30</v>
      </c>
      <c r="B28" s="7" t="s">
        <v>31</v>
      </c>
      <c r="C28" s="7" t="s">
        <v>43</v>
      </c>
      <c r="D28" s="7" t="s">
        <v>33</v>
      </c>
      <c r="E28" s="8">
        <v>40087</v>
      </c>
      <c r="F28" s="7">
        <v>2009</v>
      </c>
      <c r="G28" s="7" t="s">
        <v>36</v>
      </c>
      <c r="H28" s="7" t="s">
        <v>35</v>
      </c>
      <c r="I28" s="9">
        <v>3750</v>
      </c>
      <c r="J28" s="9">
        <v>10097</v>
      </c>
      <c r="K28" s="9">
        <v>5328</v>
      </c>
      <c r="L28" s="10">
        <v>568</v>
      </c>
      <c r="M28" s="11">
        <v>0.85</v>
      </c>
      <c r="N28" s="7">
        <v>13</v>
      </c>
    </row>
    <row r="29" spans="1:14" ht="15" thickBot="1">
      <c r="A29" s="7" t="s">
        <v>30</v>
      </c>
      <c r="B29" s="7" t="s">
        <v>31</v>
      </c>
      <c r="C29" s="7" t="s">
        <v>43</v>
      </c>
      <c r="D29" s="7" t="s">
        <v>33</v>
      </c>
      <c r="E29" s="8">
        <v>40452</v>
      </c>
      <c r="F29" s="7">
        <v>2010</v>
      </c>
      <c r="G29" s="7" t="s">
        <v>36</v>
      </c>
      <c r="H29" s="7" t="s">
        <v>35</v>
      </c>
      <c r="I29" s="9">
        <v>8250</v>
      </c>
      <c r="J29" s="9">
        <v>24316</v>
      </c>
      <c r="K29" s="9">
        <v>10865</v>
      </c>
      <c r="L29" s="10">
        <v>1368</v>
      </c>
      <c r="M29" s="11">
        <v>0.87</v>
      </c>
      <c r="N29" s="7">
        <v>20</v>
      </c>
    </row>
    <row r="30" spans="1:14" ht="15" thickBot="1">
      <c r="A30" s="7" t="s">
        <v>30</v>
      </c>
      <c r="B30" s="7" t="s">
        <v>31</v>
      </c>
      <c r="C30" s="7" t="s">
        <v>43</v>
      </c>
      <c r="D30" s="7" t="s">
        <v>33</v>
      </c>
      <c r="E30" s="8">
        <v>40179</v>
      </c>
      <c r="F30" s="7">
        <v>2010</v>
      </c>
      <c r="G30" s="7" t="s">
        <v>37</v>
      </c>
      <c r="H30" s="7" t="s">
        <v>35</v>
      </c>
      <c r="I30" s="9">
        <v>5500</v>
      </c>
      <c r="J30" s="9">
        <v>10311</v>
      </c>
      <c r="K30" s="9">
        <v>3228</v>
      </c>
      <c r="L30" s="10">
        <v>580</v>
      </c>
      <c r="M30" s="11">
        <v>0.83</v>
      </c>
      <c r="N30" s="7">
        <v>15</v>
      </c>
    </row>
    <row r="31" spans="1:14" ht="15" thickBot="1">
      <c r="A31" s="7" t="s">
        <v>30</v>
      </c>
      <c r="B31" s="7" t="s">
        <v>31</v>
      </c>
      <c r="C31" s="7" t="s">
        <v>43</v>
      </c>
      <c r="D31" s="7" t="s">
        <v>33</v>
      </c>
      <c r="E31" s="8">
        <v>40544</v>
      </c>
      <c r="F31" s="7">
        <v>2011</v>
      </c>
      <c r="G31" s="7" t="s">
        <v>37</v>
      </c>
      <c r="H31" s="7" t="s">
        <v>35</v>
      </c>
      <c r="I31" s="9">
        <v>12400</v>
      </c>
      <c r="J31" s="9">
        <v>25666</v>
      </c>
      <c r="K31" s="9">
        <v>6936</v>
      </c>
      <c r="L31" s="10">
        <v>802</v>
      </c>
      <c r="M31" s="11">
        <v>0.95</v>
      </c>
      <c r="N31" s="7">
        <v>17</v>
      </c>
    </row>
    <row r="32" spans="1:14" ht="15" thickBot="1">
      <c r="A32" s="7" t="s">
        <v>44</v>
      </c>
      <c r="B32" s="7" t="s">
        <v>45</v>
      </c>
      <c r="C32" s="7" t="s">
        <v>32</v>
      </c>
      <c r="D32" s="7" t="s">
        <v>33</v>
      </c>
      <c r="E32" s="8">
        <v>39995</v>
      </c>
      <c r="F32" s="7">
        <v>2009</v>
      </c>
      <c r="G32" s="7" t="s">
        <v>34</v>
      </c>
      <c r="H32" s="7" t="s">
        <v>35</v>
      </c>
      <c r="I32" s="9">
        <v>4950</v>
      </c>
      <c r="J32" s="9">
        <v>11310</v>
      </c>
      <c r="K32" s="9">
        <v>4623</v>
      </c>
      <c r="L32" s="10">
        <v>424</v>
      </c>
      <c r="M32" s="11">
        <v>0.85</v>
      </c>
      <c r="N32" s="7">
        <v>20</v>
      </c>
    </row>
    <row r="33" spans="1:14" ht="15" thickBot="1">
      <c r="A33" s="7" t="s">
        <v>44</v>
      </c>
      <c r="B33" s="7" t="s">
        <v>45</v>
      </c>
      <c r="C33" s="7" t="s">
        <v>32</v>
      </c>
      <c r="D33" s="7" t="s">
        <v>33</v>
      </c>
      <c r="E33" s="8">
        <v>40725</v>
      </c>
      <c r="F33" s="7">
        <v>2011</v>
      </c>
      <c r="G33" s="7" t="s">
        <v>34</v>
      </c>
      <c r="H33" s="7" t="s">
        <v>35</v>
      </c>
      <c r="I33" s="9">
        <v>6900</v>
      </c>
      <c r="J33" s="9">
        <v>17480</v>
      </c>
      <c r="K33" s="9">
        <v>7015</v>
      </c>
      <c r="L33" s="10">
        <v>546</v>
      </c>
      <c r="M33" s="11">
        <v>0.89</v>
      </c>
      <c r="N33" s="7">
        <v>24</v>
      </c>
    </row>
    <row r="34" spans="1:14" ht="15" thickBot="1">
      <c r="A34" s="7" t="s">
        <v>44</v>
      </c>
      <c r="B34" s="7" t="s">
        <v>45</v>
      </c>
      <c r="C34" s="7" t="s">
        <v>32</v>
      </c>
      <c r="D34" s="7" t="s">
        <v>33</v>
      </c>
      <c r="E34" s="8">
        <v>40087</v>
      </c>
      <c r="F34" s="7">
        <v>2009</v>
      </c>
      <c r="G34" s="7" t="s">
        <v>36</v>
      </c>
      <c r="H34" s="7" t="s">
        <v>35</v>
      </c>
      <c r="I34" s="9">
        <v>250</v>
      </c>
      <c r="J34" s="9">
        <v>931</v>
      </c>
      <c r="K34" s="9">
        <v>439</v>
      </c>
      <c r="L34" s="10">
        <v>52</v>
      </c>
      <c r="M34" s="11">
        <v>0.95</v>
      </c>
      <c r="N34" s="7">
        <v>21</v>
      </c>
    </row>
    <row r="35" spans="1:14" ht="15" thickBot="1">
      <c r="A35" s="7" t="s">
        <v>44</v>
      </c>
      <c r="B35" s="7" t="s">
        <v>45</v>
      </c>
      <c r="C35" s="7" t="s">
        <v>32</v>
      </c>
      <c r="D35" s="7" t="s">
        <v>33</v>
      </c>
      <c r="E35" s="8">
        <v>40817</v>
      </c>
      <c r="F35" s="7">
        <v>2011</v>
      </c>
      <c r="G35" s="7" t="s">
        <v>36</v>
      </c>
      <c r="H35" s="7" t="s">
        <v>35</v>
      </c>
      <c r="I35" s="9">
        <v>700</v>
      </c>
      <c r="J35" s="9">
        <v>2594</v>
      </c>
      <c r="K35" s="9">
        <v>1028</v>
      </c>
      <c r="L35" s="10">
        <v>81</v>
      </c>
      <c r="M35" s="11">
        <v>0.94</v>
      </c>
      <c r="N35" s="7">
        <v>21</v>
      </c>
    </row>
    <row r="36" spans="1:14" ht="15" thickBot="1">
      <c r="A36" s="7" t="s">
        <v>44</v>
      </c>
      <c r="B36" s="7" t="s">
        <v>45</v>
      </c>
      <c r="C36" s="7" t="s">
        <v>32</v>
      </c>
      <c r="D36" s="7" t="s">
        <v>33</v>
      </c>
      <c r="E36" s="8">
        <v>40179</v>
      </c>
      <c r="F36" s="7">
        <v>2010</v>
      </c>
      <c r="G36" s="7" t="s">
        <v>37</v>
      </c>
      <c r="H36" s="7" t="s">
        <v>35</v>
      </c>
      <c r="I36" s="9">
        <v>550</v>
      </c>
      <c r="J36" s="9">
        <v>1475</v>
      </c>
      <c r="K36" s="9">
        <v>755</v>
      </c>
      <c r="L36" s="10">
        <v>65</v>
      </c>
      <c r="M36" s="11">
        <v>0.93</v>
      </c>
      <c r="N36" s="7">
        <v>25</v>
      </c>
    </row>
    <row r="37" spans="1:14" ht="15" thickBot="1">
      <c r="A37" s="7" t="s">
        <v>44</v>
      </c>
      <c r="B37" s="7" t="s">
        <v>45</v>
      </c>
      <c r="C37" s="7" t="s">
        <v>32</v>
      </c>
      <c r="D37" s="7" t="s">
        <v>33</v>
      </c>
      <c r="E37" s="8">
        <v>40544</v>
      </c>
      <c r="F37" s="7">
        <v>2011</v>
      </c>
      <c r="G37" s="7" t="s">
        <v>37</v>
      </c>
      <c r="H37" s="7" t="s">
        <v>35</v>
      </c>
      <c r="I37" s="9">
        <v>1900</v>
      </c>
      <c r="J37" s="9">
        <v>5543</v>
      </c>
      <c r="K37" s="9">
        <v>2373</v>
      </c>
      <c r="L37" s="10">
        <v>208</v>
      </c>
      <c r="M37" s="11">
        <v>0.89</v>
      </c>
      <c r="N37" s="7">
        <v>15</v>
      </c>
    </row>
    <row r="38" spans="1:14" ht="15" thickBot="1">
      <c r="A38" s="7" t="s">
        <v>44</v>
      </c>
      <c r="B38" s="7" t="s">
        <v>45</v>
      </c>
      <c r="C38" s="7" t="s">
        <v>32</v>
      </c>
      <c r="D38" s="7" t="s">
        <v>33</v>
      </c>
      <c r="E38" s="8">
        <v>40269</v>
      </c>
      <c r="F38" s="7">
        <v>2010</v>
      </c>
      <c r="G38" s="7" t="s">
        <v>38</v>
      </c>
      <c r="H38" s="7" t="s">
        <v>35</v>
      </c>
      <c r="I38" s="9">
        <v>9400</v>
      </c>
      <c r="J38" s="9">
        <v>24194</v>
      </c>
      <c r="K38" s="9">
        <v>11668</v>
      </c>
      <c r="L38" s="10">
        <v>1059</v>
      </c>
      <c r="M38" s="11">
        <v>0.86</v>
      </c>
      <c r="N38" s="7">
        <v>24</v>
      </c>
    </row>
    <row r="39" spans="1:14" ht="15" thickBot="1">
      <c r="A39" s="7" t="s">
        <v>44</v>
      </c>
      <c r="B39" s="7" t="s">
        <v>45</v>
      </c>
      <c r="C39" s="7" t="s">
        <v>32</v>
      </c>
      <c r="D39" s="7" t="s">
        <v>33</v>
      </c>
      <c r="E39" s="8">
        <v>40634</v>
      </c>
      <c r="F39" s="7">
        <v>2011</v>
      </c>
      <c r="G39" s="7" t="s">
        <v>38</v>
      </c>
      <c r="H39" s="7" t="s">
        <v>35</v>
      </c>
      <c r="I39" s="9">
        <v>18250</v>
      </c>
      <c r="J39" s="9">
        <v>50992</v>
      </c>
      <c r="K39" s="9">
        <v>20340</v>
      </c>
      <c r="L39" s="10">
        <v>2231</v>
      </c>
      <c r="M39" s="11">
        <v>0.83</v>
      </c>
      <c r="N39" s="7">
        <v>24</v>
      </c>
    </row>
    <row r="40" spans="1:14" ht="15" thickBot="1">
      <c r="A40" s="7" t="s">
        <v>44</v>
      </c>
      <c r="B40" s="7" t="s">
        <v>45</v>
      </c>
      <c r="C40" s="7" t="s">
        <v>39</v>
      </c>
      <c r="D40" s="7" t="s">
        <v>40</v>
      </c>
      <c r="E40" s="8">
        <v>39995</v>
      </c>
      <c r="F40" s="7">
        <v>2009</v>
      </c>
      <c r="G40" s="7" t="s">
        <v>34</v>
      </c>
      <c r="H40" s="7" t="s">
        <v>41</v>
      </c>
      <c r="I40" s="9">
        <v>2700</v>
      </c>
      <c r="J40" s="9">
        <v>6491</v>
      </c>
      <c r="K40" s="9">
        <v>2822</v>
      </c>
      <c r="L40" s="10">
        <v>243</v>
      </c>
      <c r="M40" s="11">
        <v>0.85</v>
      </c>
      <c r="N40" s="7">
        <v>15</v>
      </c>
    </row>
    <row r="41" spans="1:14" ht="15" thickBot="1">
      <c r="A41" s="7" t="s">
        <v>44</v>
      </c>
      <c r="B41" s="7" t="s">
        <v>45</v>
      </c>
      <c r="C41" s="7" t="s">
        <v>39</v>
      </c>
      <c r="D41" s="7" t="s">
        <v>40</v>
      </c>
      <c r="E41" s="8">
        <v>40725</v>
      </c>
      <c r="F41" s="7">
        <v>2011</v>
      </c>
      <c r="G41" s="7" t="s">
        <v>34</v>
      </c>
      <c r="H41" s="7" t="s">
        <v>41</v>
      </c>
      <c r="I41" s="9">
        <v>4600</v>
      </c>
      <c r="J41" s="9">
        <v>12177</v>
      </c>
      <c r="K41" s="9">
        <v>5158</v>
      </c>
      <c r="L41" s="10">
        <v>533</v>
      </c>
      <c r="M41" s="11">
        <v>0.87</v>
      </c>
      <c r="N41" s="7">
        <v>18</v>
      </c>
    </row>
    <row r="42" spans="1:14" ht="15" thickBot="1">
      <c r="A42" s="7" t="s">
        <v>44</v>
      </c>
      <c r="B42" s="7" t="s">
        <v>45</v>
      </c>
      <c r="C42" s="7" t="s">
        <v>39</v>
      </c>
      <c r="D42" s="7" t="s">
        <v>40</v>
      </c>
      <c r="E42" s="8">
        <v>40817</v>
      </c>
      <c r="F42" s="7">
        <v>2011</v>
      </c>
      <c r="G42" s="7" t="s">
        <v>36</v>
      </c>
      <c r="H42" s="7" t="s">
        <v>41</v>
      </c>
      <c r="I42" s="9">
        <v>250</v>
      </c>
      <c r="J42" s="9">
        <v>1095</v>
      </c>
      <c r="K42" s="9">
        <v>415</v>
      </c>
      <c r="L42" s="10">
        <v>41</v>
      </c>
      <c r="M42" s="11">
        <v>0.89</v>
      </c>
      <c r="N42" s="7">
        <v>20</v>
      </c>
    </row>
    <row r="43" spans="1:14" ht="15" thickBot="1">
      <c r="A43" s="7" t="s">
        <v>44</v>
      </c>
      <c r="B43" s="7" t="s">
        <v>45</v>
      </c>
      <c r="C43" s="7" t="s">
        <v>39</v>
      </c>
      <c r="D43" s="7" t="s">
        <v>40</v>
      </c>
      <c r="E43" s="8">
        <v>40179</v>
      </c>
      <c r="F43" s="7">
        <v>2010</v>
      </c>
      <c r="G43" s="7" t="s">
        <v>37</v>
      </c>
      <c r="H43" s="7" t="s">
        <v>41</v>
      </c>
      <c r="I43" s="9">
        <v>850</v>
      </c>
      <c r="J43" s="9">
        <v>2250</v>
      </c>
      <c r="K43" s="9">
        <v>1112</v>
      </c>
      <c r="L43" s="10">
        <v>112</v>
      </c>
      <c r="M43" s="11">
        <v>0.83</v>
      </c>
      <c r="N43" s="7">
        <v>24</v>
      </c>
    </row>
    <row r="44" spans="1:14" ht="15" thickBot="1">
      <c r="A44" s="7" t="s">
        <v>44</v>
      </c>
      <c r="B44" s="7" t="s">
        <v>45</v>
      </c>
      <c r="C44" s="7" t="s">
        <v>39</v>
      </c>
      <c r="D44" s="7" t="s">
        <v>40</v>
      </c>
      <c r="E44" s="8">
        <v>40544</v>
      </c>
      <c r="F44" s="7">
        <v>2011</v>
      </c>
      <c r="G44" s="7" t="s">
        <v>37</v>
      </c>
      <c r="H44" s="7" t="s">
        <v>41</v>
      </c>
      <c r="I44" s="9">
        <v>2700</v>
      </c>
      <c r="J44" s="9">
        <v>7643</v>
      </c>
      <c r="K44" s="9">
        <v>3043</v>
      </c>
      <c r="L44" s="10">
        <v>287</v>
      </c>
      <c r="M44" s="11">
        <v>0.94</v>
      </c>
      <c r="N44" s="7">
        <v>22</v>
      </c>
    </row>
    <row r="45" spans="1:14" ht="15" thickBot="1">
      <c r="A45" s="7" t="s">
        <v>44</v>
      </c>
      <c r="B45" s="7" t="s">
        <v>45</v>
      </c>
      <c r="C45" s="7" t="s">
        <v>39</v>
      </c>
      <c r="D45" s="7" t="s">
        <v>40</v>
      </c>
      <c r="E45" s="8">
        <v>40269</v>
      </c>
      <c r="F45" s="7">
        <v>2010</v>
      </c>
      <c r="G45" s="7" t="s">
        <v>38</v>
      </c>
      <c r="H45" s="7" t="s">
        <v>41</v>
      </c>
      <c r="I45" s="9">
        <v>5500</v>
      </c>
      <c r="J45" s="9">
        <v>13782</v>
      </c>
      <c r="K45" s="9">
        <v>6491</v>
      </c>
      <c r="L45" s="10">
        <v>603</v>
      </c>
      <c r="M45" s="11">
        <v>0.89</v>
      </c>
      <c r="N45" s="7">
        <v>19</v>
      </c>
    </row>
    <row r="46" spans="1:14" ht="15" thickBot="1">
      <c r="A46" s="7" t="s">
        <v>44</v>
      </c>
      <c r="B46" s="7" t="s">
        <v>45</v>
      </c>
      <c r="C46" s="7" t="s">
        <v>39</v>
      </c>
      <c r="D46" s="7" t="s">
        <v>40</v>
      </c>
      <c r="E46" s="8">
        <v>40634</v>
      </c>
      <c r="F46" s="7">
        <v>2011</v>
      </c>
      <c r="G46" s="7" t="s">
        <v>38</v>
      </c>
      <c r="H46" s="7" t="s">
        <v>41</v>
      </c>
      <c r="I46" s="9">
        <v>11500</v>
      </c>
      <c r="J46" s="9">
        <v>31809</v>
      </c>
      <c r="K46" s="9">
        <v>12612</v>
      </c>
      <c r="L46" s="10">
        <v>1193</v>
      </c>
      <c r="M46" s="11">
        <v>0.95</v>
      </c>
      <c r="N46" s="7">
        <v>17</v>
      </c>
    </row>
    <row r="47" spans="1:14" ht="15" thickBot="1">
      <c r="A47" s="7" t="s">
        <v>44</v>
      </c>
      <c r="B47" s="7" t="s">
        <v>45</v>
      </c>
      <c r="C47" s="7" t="s">
        <v>42</v>
      </c>
      <c r="D47" s="7" t="s">
        <v>40</v>
      </c>
      <c r="E47" s="8">
        <v>39995</v>
      </c>
      <c r="F47" s="7">
        <v>2009</v>
      </c>
      <c r="G47" s="7" t="s">
        <v>34</v>
      </c>
      <c r="H47" s="7" t="s">
        <v>41</v>
      </c>
      <c r="I47" s="9">
        <v>4150</v>
      </c>
      <c r="J47" s="9">
        <v>10415</v>
      </c>
      <c r="K47" s="9">
        <v>4714</v>
      </c>
      <c r="L47" s="10">
        <v>586</v>
      </c>
      <c r="M47" s="11">
        <v>0.81</v>
      </c>
      <c r="N47" s="7">
        <v>17</v>
      </c>
    </row>
    <row r="48" spans="1:14" ht="15" thickBot="1">
      <c r="A48" s="7" t="s">
        <v>44</v>
      </c>
      <c r="B48" s="7" t="s">
        <v>45</v>
      </c>
      <c r="C48" s="7" t="s">
        <v>42</v>
      </c>
      <c r="D48" s="7" t="s">
        <v>40</v>
      </c>
      <c r="E48" s="8">
        <v>40725</v>
      </c>
      <c r="F48" s="7">
        <v>2011</v>
      </c>
      <c r="G48" s="7" t="s">
        <v>34</v>
      </c>
      <c r="H48" s="7" t="s">
        <v>41</v>
      </c>
      <c r="I48" s="9">
        <v>8300</v>
      </c>
      <c r="J48" s="9">
        <v>23387</v>
      </c>
      <c r="K48" s="9">
        <v>10582</v>
      </c>
      <c r="L48" s="10">
        <v>877</v>
      </c>
      <c r="M48" s="11">
        <v>0.92</v>
      </c>
      <c r="N48" s="7">
        <v>22</v>
      </c>
    </row>
    <row r="49" spans="1:14" ht="15" thickBot="1">
      <c r="A49" s="7" t="s">
        <v>44</v>
      </c>
      <c r="B49" s="7" t="s">
        <v>45</v>
      </c>
      <c r="C49" s="7" t="s">
        <v>42</v>
      </c>
      <c r="D49" s="7" t="s">
        <v>40</v>
      </c>
      <c r="E49" s="8">
        <v>40087</v>
      </c>
      <c r="F49" s="7">
        <v>2009</v>
      </c>
      <c r="G49" s="7" t="s">
        <v>36</v>
      </c>
      <c r="H49" s="7" t="s">
        <v>41</v>
      </c>
      <c r="I49" s="9">
        <v>300</v>
      </c>
      <c r="J49" s="9">
        <v>986</v>
      </c>
      <c r="K49" s="9">
        <v>422</v>
      </c>
      <c r="L49" s="10">
        <v>49</v>
      </c>
      <c r="M49" s="11">
        <v>0.91</v>
      </c>
      <c r="N49" s="7">
        <v>14</v>
      </c>
    </row>
    <row r="50" spans="1:14" ht="15" thickBot="1">
      <c r="A50" s="7" t="s">
        <v>44</v>
      </c>
      <c r="B50" s="7" t="s">
        <v>45</v>
      </c>
      <c r="C50" s="7" t="s">
        <v>42</v>
      </c>
      <c r="D50" s="7" t="s">
        <v>40</v>
      </c>
      <c r="E50" s="8">
        <v>40817</v>
      </c>
      <c r="F50" s="7">
        <v>2011</v>
      </c>
      <c r="G50" s="7" t="s">
        <v>36</v>
      </c>
      <c r="H50" s="7" t="s">
        <v>41</v>
      </c>
      <c r="I50" s="9">
        <v>600</v>
      </c>
      <c r="J50" s="9">
        <v>2233</v>
      </c>
      <c r="K50" s="9">
        <v>850</v>
      </c>
      <c r="L50" s="10">
        <v>70</v>
      </c>
      <c r="M50" s="11">
        <v>0.82</v>
      </c>
      <c r="N50" s="7">
        <v>16</v>
      </c>
    </row>
    <row r="51" spans="1:14" ht="15" thickBot="1">
      <c r="A51" s="7" t="s">
        <v>44</v>
      </c>
      <c r="B51" s="7" t="s">
        <v>45</v>
      </c>
      <c r="C51" s="7" t="s">
        <v>42</v>
      </c>
      <c r="D51" s="7" t="s">
        <v>40</v>
      </c>
      <c r="E51" s="8">
        <v>40179</v>
      </c>
      <c r="F51" s="7">
        <v>2010</v>
      </c>
      <c r="G51" s="7" t="s">
        <v>37</v>
      </c>
      <c r="H51" s="7" t="s">
        <v>41</v>
      </c>
      <c r="I51" s="9">
        <v>3600</v>
      </c>
      <c r="J51" s="9">
        <v>9742</v>
      </c>
      <c r="K51" s="9">
        <v>4889</v>
      </c>
      <c r="L51" s="10">
        <v>487</v>
      </c>
      <c r="M51" s="11">
        <v>0.88</v>
      </c>
      <c r="N51" s="7">
        <v>17</v>
      </c>
    </row>
    <row r="52" spans="1:14" ht="15" thickBot="1">
      <c r="A52" s="7" t="s">
        <v>44</v>
      </c>
      <c r="B52" s="7" t="s">
        <v>45</v>
      </c>
      <c r="C52" s="7" t="s">
        <v>42</v>
      </c>
      <c r="D52" s="7" t="s">
        <v>40</v>
      </c>
      <c r="E52" s="8">
        <v>40544</v>
      </c>
      <c r="F52" s="7">
        <v>2011</v>
      </c>
      <c r="G52" s="7" t="s">
        <v>37</v>
      </c>
      <c r="H52" s="7" t="s">
        <v>41</v>
      </c>
      <c r="I52" s="9">
        <v>6550</v>
      </c>
      <c r="J52" s="9">
        <v>19265</v>
      </c>
      <c r="K52" s="9">
        <v>8052</v>
      </c>
      <c r="L52" s="10">
        <v>602</v>
      </c>
      <c r="M52" s="11">
        <v>0.82</v>
      </c>
      <c r="N52" s="7">
        <v>15</v>
      </c>
    </row>
    <row r="53" spans="1:14" ht="15" thickBot="1">
      <c r="A53" s="7" t="s">
        <v>44</v>
      </c>
      <c r="B53" s="7" t="s">
        <v>45</v>
      </c>
      <c r="C53" s="7" t="s">
        <v>42</v>
      </c>
      <c r="D53" s="7" t="s">
        <v>40</v>
      </c>
      <c r="E53" s="8">
        <v>40269</v>
      </c>
      <c r="F53" s="7">
        <v>2010</v>
      </c>
      <c r="G53" s="7" t="s">
        <v>38</v>
      </c>
      <c r="H53" s="7" t="s">
        <v>41</v>
      </c>
      <c r="I53" s="9">
        <v>10750</v>
      </c>
      <c r="J53" s="9">
        <v>27677</v>
      </c>
      <c r="K53" s="9">
        <v>13359</v>
      </c>
      <c r="L53" s="10">
        <v>1557</v>
      </c>
      <c r="M53" s="11">
        <v>0.87</v>
      </c>
      <c r="N53" s="7">
        <v>18</v>
      </c>
    </row>
    <row r="54" spans="1:14" ht="15" thickBot="1">
      <c r="A54" s="7" t="s">
        <v>44</v>
      </c>
      <c r="B54" s="7" t="s">
        <v>45</v>
      </c>
      <c r="C54" s="7" t="s">
        <v>42</v>
      </c>
      <c r="D54" s="7" t="s">
        <v>40</v>
      </c>
      <c r="E54" s="8">
        <v>40634</v>
      </c>
      <c r="F54" s="7">
        <v>2011</v>
      </c>
      <c r="G54" s="7" t="s">
        <v>38</v>
      </c>
      <c r="H54" s="7" t="s">
        <v>41</v>
      </c>
      <c r="I54" s="9">
        <v>23650</v>
      </c>
      <c r="J54" s="9">
        <v>67265</v>
      </c>
      <c r="K54" s="9">
        <v>27440</v>
      </c>
      <c r="L54" s="10">
        <v>2943</v>
      </c>
      <c r="M54" s="11">
        <v>0.86</v>
      </c>
      <c r="N54" s="7">
        <v>22</v>
      </c>
    </row>
    <row r="55" spans="1:14" ht="15" thickBot="1">
      <c r="A55" s="7" t="s">
        <v>44</v>
      </c>
      <c r="B55" s="7" t="s">
        <v>45</v>
      </c>
      <c r="C55" s="7" t="s">
        <v>43</v>
      </c>
      <c r="D55" s="7" t="s">
        <v>33</v>
      </c>
      <c r="E55" s="8">
        <v>39995</v>
      </c>
      <c r="F55" s="7">
        <v>2009</v>
      </c>
      <c r="G55" s="7" t="s">
        <v>34</v>
      </c>
      <c r="H55" s="7" t="s">
        <v>35</v>
      </c>
      <c r="I55" s="9">
        <v>4750</v>
      </c>
      <c r="J55" s="9">
        <v>11461</v>
      </c>
      <c r="K55" s="9">
        <v>5061</v>
      </c>
      <c r="L55" s="10">
        <v>645</v>
      </c>
      <c r="M55" s="11">
        <v>0.94</v>
      </c>
      <c r="N55" s="7">
        <v>20</v>
      </c>
    </row>
    <row r="56" spans="1:14" ht="15" thickBot="1">
      <c r="A56" s="7" t="s">
        <v>44</v>
      </c>
      <c r="B56" s="7" t="s">
        <v>45</v>
      </c>
      <c r="C56" s="7" t="s">
        <v>43</v>
      </c>
      <c r="D56" s="7" t="s">
        <v>33</v>
      </c>
      <c r="E56" s="8">
        <v>40725</v>
      </c>
      <c r="F56" s="7">
        <v>2011</v>
      </c>
      <c r="G56" s="7" t="s">
        <v>34</v>
      </c>
      <c r="H56" s="7" t="s">
        <v>35</v>
      </c>
      <c r="I56" s="9">
        <v>7350</v>
      </c>
      <c r="J56" s="9">
        <v>20095</v>
      </c>
      <c r="K56" s="9">
        <v>8675</v>
      </c>
      <c r="L56" s="10">
        <v>1005</v>
      </c>
      <c r="M56" s="11">
        <v>0.82</v>
      </c>
      <c r="N56" s="7">
        <v>24</v>
      </c>
    </row>
    <row r="57" spans="1:14" ht="15" thickBot="1">
      <c r="A57" s="7" t="s">
        <v>44</v>
      </c>
      <c r="B57" s="7" t="s">
        <v>45</v>
      </c>
      <c r="C57" s="7" t="s">
        <v>43</v>
      </c>
      <c r="D57" s="7" t="s">
        <v>33</v>
      </c>
      <c r="E57" s="8">
        <v>40087</v>
      </c>
      <c r="F57" s="7">
        <v>2009</v>
      </c>
      <c r="G57" s="7" t="s">
        <v>36</v>
      </c>
      <c r="H57" s="7" t="s">
        <v>35</v>
      </c>
      <c r="I57" s="9">
        <v>500</v>
      </c>
      <c r="J57" s="9">
        <v>1971</v>
      </c>
      <c r="K57" s="9">
        <v>994</v>
      </c>
      <c r="L57" s="10">
        <v>74</v>
      </c>
      <c r="M57" s="11">
        <v>0.91</v>
      </c>
      <c r="N57" s="7">
        <v>23</v>
      </c>
    </row>
    <row r="58" spans="1:14" ht="15" thickBot="1">
      <c r="A58" s="7" t="s">
        <v>44</v>
      </c>
      <c r="B58" s="7" t="s">
        <v>45</v>
      </c>
      <c r="C58" s="7" t="s">
        <v>43</v>
      </c>
      <c r="D58" s="7" t="s">
        <v>33</v>
      </c>
      <c r="E58" s="8">
        <v>40817</v>
      </c>
      <c r="F58" s="7">
        <v>2011</v>
      </c>
      <c r="G58" s="7" t="s">
        <v>36</v>
      </c>
      <c r="H58" s="7" t="s">
        <v>35</v>
      </c>
      <c r="I58" s="9">
        <v>900</v>
      </c>
      <c r="J58" s="9">
        <v>3669</v>
      </c>
      <c r="K58" s="9">
        <v>1485</v>
      </c>
      <c r="L58" s="10">
        <v>206</v>
      </c>
      <c r="M58" s="11">
        <v>0.88</v>
      </c>
      <c r="N58" s="7">
        <v>11</v>
      </c>
    </row>
    <row r="59" spans="1:14" ht="15" thickBot="1">
      <c r="A59" s="7" t="s">
        <v>44</v>
      </c>
      <c r="B59" s="7" t="s">
        <v>45</v>
      </c>
      <c r="C59" s="7" t="s">
        <v>43</v>
      </c>
      <c r="D59" s="7" t="s">
        <v>33</v>
      </c>
      <c r="E59" s="8">
        <v>40179</v>
      </c>
      <c r="F59" s="7">
        <v>2010</v>
      </c>
      <c r="G59" s="7" t="s">
        <v>37</v>
      </c>
      <c r="H59" s="7" t="s">
        <v>35</v>
      </c>
      <c r="I59" s="9">
        <v>3100</v>
      </c>
      <c r="J59" s="9">
        <v>8168</v>
      </c>
      <c r="K59" s="9">
        <v>3880</v>
      </c>
      <c r="L59" s="10">
        <v>511</v>
      </c>
      <c r="M59" s="11">
        <v>0.88</v>
      </c>
      <c r="N59" s="7">
        <v>17</v>
      </c>
    </row>
    <row r="60" spans="1:14" ht="15" thickBot="1">
      <c r="A60" s="7" t="s">
        <v>44</v>
      </c>
      <c r="B60" s="7" t="s">
        <v>45</v>
      </c>
      <c r="C60" s="7" t="s">
        <v>43</v>
      </c>
      <c r="D60" s="7" t="s">
        <v>33</v>
      </c>
      <c r="E60" s="8">
        <v>40544</v>
      </c>
      <c r="F60" s="7">
        <v>2011</v>
      </c>
      <c r="G60" s="7" t="s">
        <v>37</v>
      </c>
      <c r="H60" s="7" t="s">
        <v>35</v>
      </c>
      <c r="I60" s="9">
        <v>7650</v>
      </c>
      <c r="J60" s="9">
        <v>22644</v>
      </c>
      <c r="K60" s="9">
        <v>9553</v>
      </c>
      <c r="L60" s="10">
        <v>991</v>
      </c>
      <c r="M60" s="11">
        <v>0.85</v>
      </c>
      <c r="N60" s="7">
        <v>11</v>
      </c>
    </row>
    <row r="61" spans="1:14" ht="15" thickBot="1">
      <c r="A61" s="7" t="s">
        <v>44</v>
      </c>
      <c r="B61" s="7" t="s">
        <v>45</v>
      </c>
      <c r="C61" s="7" t="s">
        <v>43</v>
      </c>
      <c r="D61" s="7" t="s">
        <v>33</v>
      </c>
      <c r="E61" s="8">
        <v>40269</v>
      </c>
      <c r="F61" s="7">
        <v>2010</v>
      </c>
      <c r="G61" s="7" t="s">
        <v>38</v>
      </c>
      <c r="H61" s="7" t="s">
        <v>35</v>
      </c>
      <c r="I61" s="9">
        <v>11650</v>
      </c>
      <c r="J61" s="9">
        <v>31180</v>
      </c>
      <c r="K61" s="9">
        <v>15610</v>
      </c>
      <c r="L61" s="10">
        <v>1949</v>
      </c>
      <c r="M61" s="11">
        <v>0.95</v>
      </c>
      <c r="N61" s="7">
        <v>25</v>
      </c>
    </row>
    <row r="62" spans="1:14" ht="15" thickBot="1">
      <c r="A62" s="7" t="s">
        <v>44</v>
      </c>
      <c r="B62" s="7" t="s">
        <v>45</v>
      </c>
      <c r="C62" s="7" t="s">
        <v>43</v>
      </c>
      <c r="D62" s="7" t="s">
        <v>33</v>
      </c>
      <c r="E62" s="8">
        <v>40634</v>
      </c>
      <c r="F62" s="7">
        <v>2011</v>
      </c>
      <c r="G62" s="7" t="s">
        <v>38</v>
      </c>
      <c r="H62" s="7" t="s">
        <v>35</v>
      </c>
      <c r="I62" s="9">
        <v>29500</v>
      </c>
      <c r="J62" s="9">
        <v>83378</v>
      </c>
      <c r="K62" s="9">
        <v>33768</v>
      </c>
      <c r="L62" s="10">
        <v>3127</v>
      </c>
      <c r="M62" s="11">
        <v>0.84</v>
      </c>
      <c r="N62" s="7">
        <v>15</v>
      </c>
    </row>
    <row r="63" spans="1:14" ht="15" thickBot="1">
      <c r="A63" s="7" t="s">
        <v>46</v>
      </c>
      <c r="B63" s="7" t="s">
        <v>31</v>
      </c>
      <c r="C63" s="7" t="s">
        <v>32</v>
      </c>
      <c r="D63" s="7" t="s">
        <v>33</v>
      </c>
      <c r="E63" s="8">
        <v>39995</v>
      </c>
      <c r="F63" s="7">
        <v>2009</v>
      </c>
      <c r="G63" s="7" t="s">
        <v>34</v>
      </c>
      <c r="H63" s="7" t="s">
        <v>35</v>
      </c>
      <c r="I63" s="9">
        <v>150</v>
      </c>
      <c r="J63" s="9">
        <v>328</v>
      </c>
      <c r="K63" s="9">
        <v>60</v>
      </c>
      <c r="L63" s="10">
        <v>12</v>
      </c>
      <c r="M63" s="11">
        <v>0.81</v>
      </c>
      <c r="N63" s="7">
        <v>20</v>
      </c>
    </row>
    <row r="64" spans="1:14" ht="15" thickBot="1">
      <c r="A64" s="7" t="s">
        <v>46</v>
      </c>
      <c r="B64" s="7" t="s">
        <v>31</v>
      </c>
      <c r="C64" s="7" t="s">
        <v>32</v>
      </c>
      <c r="D64" s="7" t="s">
        <v>33</v>
      </c>
      <c r="E64" s="8">
        <v>40725</v>
      </c>
      <c r="F64" s="7">
        <v>2011</v>
      </c>
      <c r="G64" s="7" t="s">
        <v>34</v>
      </c>
      <c r="H64" s="7" t="s">
        <v>35</v>
      </c>
      <c r="I64" s="9">
        <v>250</v>
      </c>
      <c r="J64" s="9">
        <v>716</v>
      </c>
      <c r="K64" s="9">
        <v>129</v>
      </c>
      <c r="L64" s="10">
        <v>45</v>
      </c>
      <c r="M64" s="11">
        <v>0.82</v>
      </c>
      <c r="N64" s="7">
        <v>20</v>
      </c>
    </row>
    <row r="65" spans="1:14" ht="15" thickBot="1">
      <c r="A65" s="7" t="s">
        <v>46</v>
      </c>
      <c r="B65" s="7" t="s">
        <v>31</v>
      </c>
      <c r="C65" s="7" t="s">
        <v>32</v>
      </c>
      <c r="D65" s="7" t="s">
        <v>33</v>
      </c>
      <c r="E65" s="8">
        <v>40544</v>
      </c>
      <c r="F65" s="7">
        <v>2011</v>
      </c>
      <c r="G65" s="7" t="s">
        <v>37</v>
      </c>
      <c r="H65" s="7" t="s">
        <v>35</v>
      </c>
      <c r="I65" s="9">
        <v>100</v>
      </c>
      <c r="J65" s="9">
        <v>323</v>
      </c>
      <c r="K65" s="9">
        <v>163</v>
      </c>
      <c r="L65" s="10">
        <v>10</v>
      </c>
      <c r="M65" s="11">
        <v>0.87</v>
      </c>
      <c r="N65" s="7">
        <v>19</v>
      </c>
    </row>
    <row r="66" spans="1:14" ht="15" thickBot="1">
      <c r="A66" s="7" t="s">
        <v>46</v>
      </c>
      <c r="B66" s="7" t="s">
        <v>31</v>
      </c>
      <c r="C66" s="7" t="s">
        <v>32</v>
      </c>
      <c r="D66" s="7" t="s">
        <v>33</v>
      </c>
      <c r="E66" s="8">
        <v>40269</v>
      </c>
      <c r="F66" s="7">
        <v>2010</v>
      </c>
      <c r="G66" s="7" t="s">
        <v>38</v>
      </c>
      <c r="H66" s="7" t="s">
        <v>35</v>
      </c>
      <c r="I66" s="9">
        <v>200</v>
      </c>
      <c r="J66" s="9">
        <v>828</v>
      </c>
      <c r="K66" s="9">
        <v>423</v>
      </c>
      <c r="L66" s="10">
        <v>52</v>
      </c>
      <c r="M66" s="11">
        <v>0.86</v>
      </c>
      <c r="N66" s="7">
        <v>11</v>
      </c>
    </row>
    <row r="67" spans="1:14" ht="15" thickBot="1">
      <c r="A67" s="7" t="s">
        <v>46</v>
      </c>
      <c r="B67" s="7" t="s">
        <v>31</v>
      </c>
      <c r="C67" s="7" t="s">
        <v>32</v>
      </c>
      <c r="D67" s="7" t="s">
        <v>33</v>
      </c>
      <c r="E67" s="8">
        <v>40634</v>
      </c>
      <c r="F67" s="7">
        <v>2011</v>
      </c>
      <c r="G67" s="7" t="s">
        <v>38</v>
      </c>
      <c r="H67" s="7" t="s">
        <v>35</v>
      </c>
      <c r="I67" s="9">
        <v>250</v>
      </c>
      <c r="J67" s="9">
        <v>1227</v>
      </c>
      <c r="K67" s="9">
        <v>533</v>
      </c>
      <c r="L67" s="10">
        <v>69</v>
      </c>
      <c r="M67" s="11">
        <v>0.94</v>
      </c>
      <c r="N67" s="7">
        <v>22</v>
      </c>
    </row>
    <row r="68" spans="1:14" ht="15" thickBot="1">
      <c r="A68" s="7" t="s">
        <v>46</v>
      </c>
      <c r="B68" s="7" t="s">
        <v>31</v>
      </c>
      <c r="C68" s="7" t="s">
        <v>39</v>
      </c>
      <c r="D68" s="7" t="s">
        <v>40</v>
      </c>
      <c r="E68" s="8">
        <v>40725</v>
      </c>
      <c r="F68" s="7">
        <v>2011</v>
      </c>
      <c r="G68" s="7" t="s">
        <v>34</v>
      </c>
      <c r="H68" s="7" t="s">
        <v>41</v>
      </c>
      <c r="I68" s="9">
        <v>100</v>
      </c>
      <c r="J68" s="9">
        <v>155</v>
      </c>
      <c r="K68" s="9"/>
      <c r="L68" s="10">
        <v>10</v>
      </c>
      <c r="M68" s="11">
        <v>0.85</v>
      </c>
      <c r="N68" s="7">
        <v>15</v>
      </c>
    </row>
    <row r="69" spans="1:14" ht="15" thickBot="1">
      <c r="A69" s="7" t="s">
        <v>46</v>
      </c>
      <c r="B69" s="7" t="s">
        <v>31</v>
      </c>
      <c r="C69" s="7" t="s">
        <v>39</v>
      </c>
      <c r="D69" s="7" t="s">
        <v>40</v>
      </c>
      <c r="E69" s="8">
        <v>40179</v>
      </c>
      <c r="F69" s="7">
        <v>2010</v>
      </c>
      <c r="G69" s="7" t="s">
        <v>37</v>
      </c>
      <c r="H69" s="7" t="s">
        <v>41</v>
      </c>
      <c r="I69" s="9">
        <v>100</v>
      </c>
      <c r="J69" s="9">
        <v>296</v>
      </c>
      <c r="K69" s="9">
        <v>169</v>
      </c>
      <c r="L69" s="10">
        <v>9</v>
      </c>
      <c r="M69" s="11">
        <v>0.93</v>
      </c>
      <c r="N69" s="7">
        <v>17</v>
      </c>
    </row>
    <row r="70" spans="1:14" ht="15" thickBot="1">
      <c r="A70" s="7" t="s">
        <v>46</v>
      </c>
      <c r="B70" s="7" t="s">
        <v>31</v>
      </c>
      <c r="C70" s="7" t="s">
        <v>39</v>
      </c>
      <c r="D70" s="7" t="s">
        <v>40</v>
      </c>
      <c r="E70" s="8">
        <v>40544</v>
      </c>
      <c r="F70" s="7">
        <v>2011</v>
      </c>
      <c r="G70" s="7" t="s">
        <v>37</v>
      </c>
      <c r="H70" s="7" t="s">
        <v>41</v>
      </c>
      <c r="I70" s="9">
        <v>200</v>
      </c>
      <c r="J70" s="9">
        <v>969</v>
      </c>
      <c r="K70" s="9">
        <v>456</v>
      </c>
      <c r="L70" s="10">
        <v>30</v>
      </c>
      <c r="M70" s="11">
        <v>0.87</v>
      </c>
      <c r="N70" s="7">
        <v>17</v>
      </c>
    </row>
    <row r="71" spans="1:14" ht="15" thickBot="1">
      <c r="A71" s="7" t="s">
        <v>46</v>
      </c>
      <c r="B71" s="7" t="s">
        <v>31</v>
      </c>
      <c r="C71" s="7" t="s">
        <v>39</v>
      </c>
      <c r="D71" s="7" t="s">
        <v>40</v>
      </c>
      <c r="E71" s="8">
        <v>40269</v>
      </c>
      <c r="F71" s="7">
        <v>2010</v>
      </c>
      <c r="G71" s="7" t="s">
        <v>38</v>
      </c>
      <c r="H71" s="7" t="s">
        <v>41</v>
      </c>
      <c r="I71" s="9">
        <v>250</v>
      </c>
      <c r="J71" s="9">
        <v>710</v>
      </c>
      <c r="K71" s="9">
        <v>144</v>
      </c>
      <c r="L71" s="10">
        <v>40</v>
      </c>
      <c r="M71" s="11">
        <v>0.92</v>
      </c>
      <c r="N71" s="7">
        <v>18</v>
      </c>
    </row>
    <row r="72" spans="1:14" ht="15" thickBot="1">
      <c r="A72" s="7" t="s">
        <v>46</v>
      </c>
      <c r="B72" s="7" t="s">
        <v>31</v>
      </c>
      <c r="C72" s="7" t="s">
        <v>39</v>
      </c>
      <c r="D72" s="7" t="s">
        <v>40</v>
      </c>
      <c r="E72" s="8">
        <v>40634</v>
      </c>
      <c r="F72" s="7">
        <v>2011</v>
      </c>
      <c r="G72" s="7" t="s">
        <v>38</v>
      </c>
      <c r="H72" s="7" t="s">
        <v>41</v>
      </c>
      <c r="I72" s="9">
        <v>400</v>
      </c>
      <c r="J72" s="9">
        <v>1421</v>
      </c>
      <c r="K72" s="9">
        <v>411</v>
      </c>
      <c r="L72" s="10">
        <v>89</v>
      </c>
      <c r="M72" s="11">
        <v>0.91</v>
      </c>
      <c r="N72" s="7">
        <v>18</v>
      </c>
    </row>
    <row r="73" spans="1:14" ht="15" thickBot="1">
      <c r="A73" s="7" t="s">
        <v>46</v>
      </c>
      <c r="B73" s="7" t="s">
        <v>31</v>
      </c>
      <c r="C73" s="7" t="s">
        <v>42</v>
      </c>
      <c r="D73" s="7" t="s">
        <v>40</v>
      </c>
      <c r="E73" s="8">
        <v>40725</v>
      </c>
      <c r="F73" s="7">
        <v>2011</v>
      </c>
      <c r="G73" s="7" t="s">
        <v>34</v>
      </c>
      <c r="H73" s="7" t="s">
        <v>41</v>
      </c>
      <c r="I73" s="9">
        <v>300</v>
      </c>
      <c r="J73" s="9">
        <v>1050</v>
      </c>
      <c r="K73" s="9">
        <v>223</v>
      </c>
      <c r="L73" s="10">
        <v>33</v>
      </c>
      <c r="M73" s="11">
        <v>0.85</v>
      </c>
      <c r="N73" s="7">
        <v>22</v>
      </c>
    </row>
    <row r="74" spans="1:14" ht="15" thickBot="1">
      <c r="A74" s="7" t="s">
        <v>46</v>
      </c>
      <c r="B74" s="7" t="s">
        <v>31</v>
      </c>
      <c r="C74" s="7" t="s">
        <v>42</v>
      </c>
      <c r="D74" s="7" t="s">
        <v>40</v>
      </c>
      <c r="E74" s="8">
        <v>40179</v>
      </c>
      <c r="F74" s="7">
        <v>2010</v>
      </c>
      <c r="G74" s="7" t="s">
        <v>37</v>
      </c>
      <c r="H74" s="7" t="s">
        <v>41</v>
      </c>
      <c r="I74" s="9">
        <v>150</v>
      </c>
      <c r="J74" s="9">
        <v>533</v>
      </c>
      <c r="K74" s="9">
        <v>280</v>
      </c>
      <c r="L74" s="10">
        <v>20</v>
      </c>
      <c r="M74" s="11">
        <v>0.81</v>
      </c>
      <c r="N74" s="7">
        <v>24</v>
      </c>
    </row>
    <row r="75" spans="1:14" ht="15" thickBot="1">
      <c r="A75" s="7" t="s">
        <v>46</v>
      </c>
      <c r="B75" s="7" t="s">
        <v>31</v>
      </c>
      <c r="C75" s="7" t="s">
        <v>42</v>
      </c>
      <c r="D75" s="7" t="s">
        <v>40</v>
      </c>
      <c r="E75" s="8">
        <v>40544</v>
      </c>
      <c r="F75" s="7">
        <v>2011</v>
      </c>
      <c r="G75" s="7" t="s">
        <v>37</v>
      </c>
      <c r="H75" s="7" t="s">
        <v>41</v>
      </c>
      <c r="I75" s="9">
        <v>300</v>
      </c>
      <c r="J75" s="9">
        <v>1550</v>
      </c>
      <c r="K75" s="9">
        <v>683</v>
      </c>
      <c r="L75" s="10">
        <v>87</v>
      </c>
      <c r="M75" s="11">
        <v>0.85</v>
      </c>
      <c r="N75" s="7">
        <v>12</v>
      </c>
    </row>
    <row r="76" spans="1:14" ht="15" thickBot="1">
      <c r="A76" s="7" t="s">
        <v>46</v>
      </c>
      <c r="B76" s="7" t="s">
        <v>31</v>
      </c>
      <c r="C76" s="7" t="s">
        <v>42</v>
      </c>
      <c r="D76" s="7" t="s">
        <v>40</v>
      </c>
      <c r="E76" s="8">
        <v>40269</v>
      </c>
      <c r="F76" s="7">
        <v>2010</v>
      </c>
      <c r="G76" s="7" t="s">
        <v>38</v>
      </c>
      <c r="H76" s="7" t="s">
        <v>41</v>
      </c>
      <c r="I76" s="9">
        <v>150</v>
      </c>
      <c r="J76" s="9">
        <v>592</v>
      </c>
      <c r="K76" s="9">
        <v>283</v>
      </c>
      <c r="L76" s="10">
        <v>33</v>
      </c>
      <c r="M76" s="11">
        <v>0.91</v>
      </c>
      <c r="N76" s="7">
        <v>20</v>
      </c>
    </row>
    <row r="77" spans="1:14" ht="15" thickBot="1">
      <c r="A77" s="7" t="s">
        <v>46</v>
      </c>
      <c r="B77" s="7" t="s">
        <v>31</v>
      </c>
      <c r="C77" s="7" t="s">
        <v>42</v>
      </c>
      <c r="D77" s="7" t="s">
        <v>40</v>
      </c>
      <c r="E77" s="8">
        <v>40634</v>
      </c>
      <c r="F77" s="7">
        <v>2011</v>
      </c>
      <c r="G77" s="7" t="s">
        <v>38</v>
      </c>
      <c r="H77" s="7" t="s">
        <v>41</v>
      </c>
      <c r="I77" s="9">
        <v>500</v>
      </c>
      <c r="J77" s="9">
        <v>2451</v>
      </c>
      <c r="K77" s="9">
        <v>923</v>
      </c>
      <c r="L77" s="10">
        <v>92</v>
      </c>
      <c r="M77" s="11">
        <v>0.86</v>
      </c>
      <c r="N77" s="7">
        <v>17</v>
      </c>
    </row>
    <row r="78" spans="1:14" ht="15" thickBot="1">
      <c r="A78" s="7" t="s">
        <v>46</v>
      </c>
      <c r="B78" s="7" t="s">
        <v>31</v>
      </c>
      <c r="C78" s="7" t="s">
        <v>43</v>
      </c>
      <c r="D78" s="7" t="s">
        <v>33</v>
      </c>
      <c r="E78" s="8">
        <v>40179</v>
      </c>
      <c r="F78" s="7">
        <v>2010</v>
      </c>
      <c r="G78" s="7" t="s">
        <v>37</v>
      </c>
      <c r="H78" s="7" t="s">
        <v>35</v>
      </c>
      <c r="I78" s="9">
        <v>150</v>
      </c>
      <c r="J78" s="9">
        <v>592</v>
      </c>
      <c r="K78" s="9">
        <v>312</v>
      </c>
      <c r="L78" s="10">
        <v>26</v>
      </c>
      <c r="M78" s="11">
        <v>0.87</v>
      </c>
      <c r="N78" s="7">
        <v>14</v>
      </c>
    </row>
    <row r="79" spans="1:14" ht="15" thickBot="1">
      <c r="A79" s="7" t="s">
        <v>46</v>
      </c>
      <c r="B79" s="7" t="s">
        <v>31</v>
      </c>
      <c r="C79" s="7" t="s">
        <v>43</v>
      </c>
      <c r="D79" s="7" t="s">
        <v>33</v>
      </c>
      <c r="E79" s="8">
        <v>40544</v>
      </c>
      <c r="F79" s="7">
        <v>2011</v>
      </c>
      <c r="G79" s="7" t="s">
        <v>37</v>
      </c>
      <c r="H79" s="7" t="s">
        <v>35</v>
      </c>
      <c r="I79" s="9">
        <v>300</v>
      </c>
      <c r="J79" s="9">
        <v>1614</v>
      </c>
      <c r="K79" s="9">
        <v>734</v>
      </c>
      <c r="L79" s="10">
        <v>71</v>
      </c>
      <c r="M79" s="11">
        <v>0.95</v>
      </c>
      <c r="N79" s="7">
        <v>19</v>
      </c>
    </row>
    <row r="80" spans="1:14" ht="15" thickBot="1">
      <c r="A80" s="7" t="s">
        <v>46</v>
      </c>
      <c r="B80" s="7" t="s">
        <v>31</v>
      </c>
      <c r="C80" s="7" t="s">
        <v>43</v>
      </c>
      <c r="D80" s="7" t="s">
        <v>33</v>
      </c>
      <c r="E80" s="8">
        <v>40269</v>
      </c>
      <c r="F80" s="7">
        <v>2010</v>
      </c>
      <c r="G80" s="7" t="s">
        <v>38</v>
      </c>
      <c r="H80" s="7" t="s">
        <v>35</v>
      </c>
      <c r="I80" s="9">
        <v>300</v>
      </c>
      <c r="J80" s="9">
        <v>1479</v>
      </c>
      <c r="K80" s="9">
        <v>677</v>
      </c>
      <c r="L80" s="10">
        <v>83</v>
      </c>
      <c r="M80" s="11">
        <v>0.93</v>
      </c>
      <c r="N80" s="7">
        <v>21</v>
      </c>
    </row>
    <row r="81" spans="1:14" ht="15" thickBot="1">
      <c r="A81" s="7" t="s">
        <v>46</v>
      </c>
      <c r="B81" s="7" t="s">
        <v>31</v>
      </c>
      <c r="C81" s="7" t="s">
        <v>43</v>
      </c>
      <c r="D81" s="7" t="s">
        <v>33</v>
      </c>
      <c r="E81" s="8">
        <v>40634</v>
      </c>
      <c r="F81" s="7">
        <v>2011</v>
      </c>
      <c r="G81" s="7" t="s">
        <v>38</v>
      </c>
      <c r="H81" s="7" t="s">
        <v>35</v>
      </c>
      <c r="I81" s="9">
        <v>400</v>
      </c>
      <c r="J81" s="9">
        <v>1937</v>
      </c>
      <c r="K81" s="9">
        <v>728</v>
      </c>
      <c r="L81" s="10">
        <v>85</v>
      </c>
      <c r="M81" s="11">
        <v>0.82</v>
      </c>
      <c r="N81" s="7">
        <v>14</v>
      </c>
    </row>
    <row r="82" spans="1:14" ht="15" thickBot="1">
      <c r="A82" s="7" t="s">
        <v>30</v>
      </c>
      <c r="B82" s="7" t="s">
        <v>31</v>
      </c>
      <c r="C82" s="7" t="s">
        <v>47</v>
      </c>
      <c r="D82" s="7" t="s">
        <v>48</v>
      </c>
      <c r="E82" s="8">
        <v>39995</v>
      </c>
      <c r="F82" s="7">
        <v>2009</v>
      </c>
      <c r="G82" s="7" t="s">
        <v>34</v>
      </c>
      <c r="H82" s="7" t="s">
        <v>49</v>
      </c>
      <c r="I82" s="9">
        <v>350</v>
      </c>
      <c r="J82" s="9">
        <v>901</v>
      </c>
      <c r="K82" s="9">
        <v>395</v>
      </c>
      <c r="L82" s="10">
        <v>1832</v>
      </c>
      <c r="M82" s="11">
        <v>0.94</v>
      </c>
      <c r="N82" s="7">
        <v>24</v>
      </c>
    </row>
    <row r="83" spans="1:14" ht="15" thickBot="1">
      <c r="A83" s="7" t="s">
        <v>30</v>
      </c>
      <c r="B83" s="7" t="s">
        <v>31</v>
      </c>
      <c r="C83" s="7" t="s">
        <v>47</v>
      </c>
      <c r="D83" s="7" t="s">
        <v>48</v>
      </c>
      <c r="E83" s="8">
        <v>40725</v>
      </c>
      <c r="F83" s="7">
        <v>2011</v>
      </c>
      <c r="G83" s="7" t="s">
        <v>34</v>
      </c>
      <c r="H83" s="7" t="s">
        <v>49</v>
      </c>
      <c r="I83" s="9">
        <v>50</v>
      </c>
      <c r="J83" s="9">
        <v>52</v>
      </c>
      <c r="K83" s="9">
        <v>11</v>
      </c>
      <c r="L83" s="10">
        <v>151</v>
      </c>
      <c r="M83" s="11">
        <v>0.89</v>
      </c>
      <c r="N83" s="7">
        <v>18</v>
      </c>
    </row>
    <row r="84" spans="1:14" ht="15" thickBot="1">
      <c r="A84" s="7" t="s">
        <v>30</v>
      </c>
      <c r="B84" s="7" t="s">
        <v>31</v>
      </c>
      <c r="C84" s="7" t="s">
        <v>47</v>
      </c>
      <c r="D84" s="7" t="s">
        <v>48</v>
      </c>
      <c r="E84" s="8">
        <v>40360</v>
      </c>
      <c r="F84" s="7">
        <v>2010</v>
      </c>
      <c r="G84" s="7" t="s">
        <v>34</v>
      </c>
      <c r="H84" s="7" t="s">
        <v>49</v>
      </c>
      <c r="I84" s="9">
        <v>700</v>
      </c>
      <c r="J84" s="9">
        <v>1954</v>
      </c>
      <c r="K84" s="9">
        <v>753</v>
      </c>
      <c r="L84" s="10">
        <v>67</v>
      </c>
      <c r="M84" s="11">
        <v>0.88</v>
      </c>
      <c r="N84" s="7">
        <v>22</v>
      </c>
    </row>
    <row r="85" spans="1:14" ht="15" thickBot="1">
      <c r="A85" s="7" t="s">
        <v>30</v>
      </c>
      <c r="B85" s="7" t="s">
        <v>31</v>
      </c>
      <c r="C85" s="7" t="s">
        <v>47</v>
      </c>
      <c r="D85" s="7" t="s">
        <v>48</v>
      </c>
      <c r="E85" s="8">
        <v>40087</v>
      </c>
      <c r="F85" s="7">
        <v>2009</v>
      </c>
      <c r="G85" s="7" t="s">
        <v>36</v>
      </c>
      <c r="H85" s="7" t="s">
        <v>49</v>
      </c>
      <c r="I85" s="9">
        <v>3300</v>
      </c>
      <c r="J85" s="9">
        <v>8617</v>
      </c>
      <c r="K85" s="9">
        <v>4116</v>
      </c>
      <c r="L85" s="10">
        <v>202</v>
      </c>
      <c r="M85" s="11">
        <v>0.92</v>
      </c>
      <c r="N85" s="7">
        <v>13</v>
      </c>
    </row>
    <row r="86" spans="1:14" ht="15" thickBot="1">
      <c r="A86" s="7" t="s">
        <v>30</v>
      </c>
      <c r="B86" s="7" t="s">
        <v>31</v>
      </c>
      <c r="C86" s="7" t="s">
        <v>47</v>
      </c>
      <c r="D86" s="7" t="s">
        <v>48</v>
      </c>
      <c r="E86" s="8">
        <v>40817</v>
      </c>
      <c r="F86" s="7">
        <v>2011</v>
      </c>
      <c r="G86" s="7" t="s">
        <v>36</v>
      </c>
      <c r="H86" s="7" t="s">
        <v>49</v>
      </c>
      <c r="I86" s="9">
        <v>250</v>
      </c>
      <c r="J86" s="9">
        <v>332</v>
      </c>
      <c r="K86" s="9">
        <v>17</v>
      </c>
      <c r="L86" s="10">
        <v>687</v>
      </c>
      <c r="M86" s="11">
        <v>0.83</v>
      </c>
      <c r="N86" s="7">
        <v>23</v>
      </c>
    </row>
    <row r="87" spans="1:14" ht="15" thickBot="1">
      <c r="A87" s="7" t="s">
        <v>30</v>
      </c>
      <c r="B87" s="7" t="s">
        <v>31</v>
      </c>
      <c r="C87" s="7" t="s">
        <v>47</v>
      </c>
      <c r="D87" s="7" t="s">
        <v>48</v>
      </c>
      <c r="E87" s="8">
        <v>40452</v>
      </c>
      <c r="F87" s="7">
        <v>2010</v>
      </c>
      <c r="G87" s="7" t="s">
        <v>36</v>
      </c>
      <c r="H87" s="7" t="s">
        <v>49</v>
      </c>
      <c r="I87" s="9">
        <v>6850</v>
      </c>
      <c r="J87" s="9">
        <v>19931</v>
      </c>
      <c r="K87" s="9">
        <v>8112</v>
      </c>
      <c r="L87" s="10">
        <v>1953</v>
      </c>
      <c r="M87" s="11">
        <v>0.81</v>
      </c>
      <c r="N87" s="7">
        <v>14</v>
      </c>
    </row>
    <row r="88" spans="1:14" ht="15" thickBot="1">
      <c r="A88" s="7" t="s">
        <v>30</v>
      </c>
      <c r="B88" s="7" t="s">
        <v>31</v>
      </c>
      <c r="C88" s="7" t="s">
        <v>47</v>
      </c>
      <c r="D88" s="7" t="s">
        <v>48</v>
      </c>
      <c r="E88" s="8">
        <v>40179</v>
      </c>
      <c r="F88" s="7">
        <v>2010</v>
      </c>
      <c r="G88" s="7" t="s">
        <v>37</v>
      </c>
      <c r="H88" s="7" t="s">
        <v>49</v>
      </c>
      <c r="I88" s="9">
        <v>3500</v>
      </c>
      <c r="J88" s="9">
        <v>7337</v>
      </c>
      <c r="K88" s="9">
        <v>2668</v>
      </c>
      <c r="L88" s="10">
        <v>637</v>
      </c>
      <c r="M88" s="11">
        <v>0.81</v>
      </c>
      <c r="N88" s="7">
        <v>19</v>
      </c>
    </row>
    <row r="89" spans="1:14" ht="15" thickBot="1">
      <c r="A89" s="7" t="s">
        <v>30</v>
      </c>
      <c r="B89" s="7" t="s">
        <v>31</v>
      </c>
      <c r="C89" s="7" t="s">
        <v>47</v>
      </c>
      <c r="D89" s="7" t="s">
        <v>48</v>
      </c>
      <c r="E89" s="8">
        <v>40544</v>
      </c>
      <c r="F89" s="7">
        <v>2011</v>
      </c>
      <c r="G89" s="7" t="s">
        <v>37</v>
      </c>
      <c r="H89" s="7" t="s">
        <v>49</v>
      </c>
      <c r="I89" s="9">
        <v>6700</v>
      </c>
      <c r="J89" s="9">
        <v>15164</v>
      </c>
      <c r="K89" s="9">
        <v>4622</v>
      </c>
      <c r="L89" s="10">
        <v>1820</v>
      </c>
      <c r="M89" s="11">
        <v>0.92</v>
      </c>
      <c r="N89" s="7">
        <v>21</v>
      </c>
    </row>
    <row r="90" spans="1:14" ht="15" thickBot="1">
      <c r="A90" s="7" t="s">
        <v>30</v>
      </c>
      <c r="B90" s="7" t="s">
        <v>31</v>
      </c>
      <c r="C90" s="7" t="s">
        <v>50</v>
      </c>
      <c r="D90" s="7" t="s">
        <v>48</v>
      </c>
      <c r="E90" s="8">
        <v>39995</v>
      </c>
      <c r="F90" s="7">
        <v>2009</v>
      </c>
      <c r="G90" s="7" t="s">
        <v>34</v>
      </c>
      <c r="H90" s="7" t="s">
        <v>49</v>
      </c>
      <c r="I90" s="9">
        <v>300</v>
      </c>
      <c r="J90" s="9">
        <v>819</v>
      </c>
      <c r="K90" s="9">
        <v>312</v>
      </c>
      <c r="L90" s="10">
        <v>272</v>
      </c>
      <c r="M90" s="11">
        <v>0.86</v>
      </c>
      <c r="N90" s="7">
        <v>19</v>
      </c>
    </row>
    <row r="91" spans="1:14" ht="15" thickBot="1">
      <c r="A91" s="7" t="s">
        <v>30</v>
      </c>
      <c r="B91" s="7" t="s">
        <v>31</v>
      </c>
      <c r="C91" s="7" t="s">
        <v>50</v>
      </c>
      <c r="D91" s="7" t="s">
        <v>48</v>
      </c>
      <c r="E91" s="8">
        <v>40360</v>
      </c>
      <c r="F91" s="7">
        <v>2010</v>
      </c>
      <c r="G91" s="7" t="s">
        <v>34</v>
      </c>
      <c r="H91" s="7" t="s">
        <v>49</v>
      </c>
      <c r="I91" s="9">
        <v>600</v>
      </c>
      <c r="J91" s="9">
        <v>1788</v>
      </c>
      <c r="K91" s="9">
        <v>701</v>
      </c>
      <c r="L91" s="10">
        <v>657</v>
      </c>
      <c r="M91" s="11">
        <v>0.81</v>
      </c>
      <c r="N91" s="7">
        <v>13</v>
      </c>
    </row>
    <row r="92" spans="1:14" ht="15" thickBot="1">
      <c r="A92" s="7" t="s">
        <v>30</v>
      </c>
      <c r="B92" s="7" t="s">
        <v>31</v>
      </c>
      <c r="C92" s="7" t="s">
        <v>50</v>
      </c>
      <c r="D92" s="7" t="s">
        <v>48</v>
      </c>
      <c r="E92" s="8">
        <v>40087</v>
      </c>
      <c r="F92" s="7">
        <v>2009</v>
      </c>
      <c r="G92" s="7" t="s">
        <v>36</v>
      </c>
      <c r="H92" s="7" t="s">
        <v>49</v>
      </c>
      <c r="I92" s="9">
        <v>1900</v>
      </c>
      <c r="J92" s="9">
        <v>5049</v>
      </c>
      <c r="K92" s="9">
        <v>2664</v>
      </c>
      <c r="L92" s="10">
        <v>92</v>
      </c>
      <c r="M92" s="11">
        <v>0.94</v>
      </c>
      <c r="N92" s="7">
        <v>17</v>
      </c>
    </row>
    <row r="93" spans="1:14" ht="15" thickBot="1">
      <c r="A93" s="7" t="s">
        <v>30</v>
      </c>
      <c r="B93" s="7" t="s">
        <v>31</v>
      </c>
      <c r="C93" s="7" t="s">
        <v>50</v>
      </c>
      <c r="D93" s="7" t="s">
        <v>48</v>
      </c>
      <c r="E93" s="8">
        <v>40452</v>
      </c>
      <c r="F93" s="7">
        <v>2010</v>
      </c>
      <c r="G93" s="7" t="s">
        <v>36</v>
      </c>
      <c r="H93" s="7" t="s">
        <v>49</v>
      </c>
      <c r="I93" s="9">
        <v>4150</v>
      </c>
      <c r="J93" s="9">
        <v>12158</v>
      </c>
      <c r="K93" s="9">
        <v>5433</v>
      </c>
      <c r="L93" s="10">
        <v>1581</v>
      </c>
      <c r="M93" s="11">
        <v>0.89</v>
      </c>
      <c r="N93" s="7">
        <v>25</v>
      </c>
    </row>
    <row r="94" spans="1:14" ht="15" thickBot="1">
      <c r="A94" s="7" t="s">
        <v>30</v>
      </c>
      <c r="B94" s="7" t="s">
        <v>31</v>
      </c>
      <c r="C94" s="7" t="s">
        <v>50</v>
      </c>
      <c r="D94" s="7" t="s">
        <v>48</v>
      </c>
      <c r="E94" s="8">
        <v>40179</v>
      </c>
      <c r="F94" s="7">
        <v>2010</v>
      </c>
      <c r="G94" s="7" t="s">
        <v>37</v>
      </c>
      <c r="H94" s="7" t="s">
        <v>49</v>
      </c>
      <c r="I94" s="9">
        <v>2750</v>
      </c>
      <c r="J94" s="9">
        <v>5156</v>
      </c>
      <c r="K94" s="9">
        <v>1614</v>
      </c>
      <c r="L94" s="10">
        <v>1372</v>
      </c>
      <c r="M94" s="11">
        <v>0.92</v>
      </c>
      <c r="N94" s="7">
        <v>22</v>
      </c>
    </row>
    <row r="95" spans="1:14" ht="15" thickBot="1">
      <c r="A95" s="7" t="s">
        <v>30</v>
      </c>
      <c r="B95" s="7" t="s">
        <v>31</v>
      </c>
      <c r="C95" s="7" t="s">
        <v>50</v>
      </c>
      <c r="D95" s="7" t="s">
        <v>48</v>
      </c>
      <c r="E95" s="8">
        <v>40544</v>
      </c>
      <c r="F95" s="7">
        <v>2011</v>
      </c>
      <c r="G95" s="7" t="s">
        <v>37</v>
      </c>
      <c r="H95" s="7" t="s">
        <v>49</v>
      </c>
      <c r="I95" s="9">
        <v>6200</v>
      </c>
      <c r="J95" s="9">
        <v>12833</v>
      </c>
      <c r="K95" s="9">
        <v>3468</v>
      </c>
      <c r="L95" s="10">
        <v>2350</v>
      </c>
      <c r="M95" s="11">
        <v>0.94</v>
      </c>
      <c r="N95" s="7">
        <v>18</v>
      </c>
    </row>
    <row r="96" spans="1:14" ht="15" thickBot="1">
      <c r="A96" s="7" t="s">
        <v>44</v>
      </c>
      <c r="B96" s="7" t="s">
        <v>45</v>
      </c>
      <c r="C96" s="7" t="s">
        <v>47</v>
      </c>
      <c r="D96" s="7" t="s">
        <v>48</v>
      </c>
      <c r="E96" s="8">
        <v>39995</v>
      </c>
      <c r="F96" s="7">
        <v>2009</v>
      </c>
      <c r="G96" s="7" t="s">
        <v>34</v>
      </c>
      <c r="H96" s="7" t="s">
        <v>49</v>
      </c>
      <c r="I96" s="9">
        <v>2100</v>
      </c>
      <c r="J96" s="9">
        <v>5208</v>
      </c>
      <c r="K96" s="9">
        <v>2357</v>
      </c>
      <c r="L96" s="10">
        <v>615</v>
      </c>
      <c r="M96" s="11">
        <v>0.84</v>
      </c>
      <c r="N96" s="7">
        <v>17</v>
      </c>
    </row>
    <row r="97" spans="1:14" ht="15" thickBot="1">
      <c r="A97" s="7" t="s">
        <v>44</v>
      </c>
      <c r="B97" s="7" t="s">
        <v>45</v>
      </c>
      <c r="C97" s="7" t="s">
        <v>47</v>
      </c>
      <c r="D97" s="7" t="s">
        <v>48</v>
      </c>
      <c r="E97" s="8">
        <v>40725</v>
      </c>
      <c r="F97" s="7">
        <v>2011</v>
      </c>
      <c r="G97" s="7" t="s">
        <v>34</v>
      </c>
      <c r="H97" s="7" t="s">
        <v>49</v>
      </c>
      <c r="I97" s="9">
        <v>4150</v>
      </c>
      <c r="J97" s="9">
        <v>11694</v>
      </c>
      <c r="K97" s="9">
        <v>5291</v>
      </c>
      <c r="L97" s="10">
        <v>5689</v>
      </c>
      <c r="M97" s="11">
        <v>0.84</v>
      </c>
      <c r="N97" s="7">
        <v>12</v>
      </c>
    </row>
    <row r="98" spans="1:14" ht="15" thickBot="1">
      <c r="A98" s="7" t="s">
        <v>44</v>
      </c>
      <c r="B98" s="7" t="s">
        <v>45</v>
      </c>
      <c r="C98" s="7" t="s">
        <v>47</v>
      </c>
      <c r="D98" s="7" t="s">
        <v>48</v>
      </c>
      <c r="E98" s="8">
        <v>40087</v>
      </c>
      <c r="F98" s="7">
        <v>2009</v>
      </c>
      <c r="G98" s="7" t="s">
        <v>36</v>
      </c>
      <c r="H98" s="7" t="s">
        <v>49</v>
      </c>
      <c r="I98" s="9">
        <v>150</v>
      </c>
      <c r="J98" s="9">
        <v>493</v>
      </c>
      <c r="K98" s="9">
        <v>211</v>
      </c>
      <c r="L98" s="10">
        <v>528</v>
      </c>
      <c r="M98" s="11">
        <v>0.94</v>
      </c>
      <c r="N98" s="7">
        <v>23</v>
      </c>
    </row>
    <row r="99" spans="1:14" ht="15" thickBot="1">
      <c r="A99" s="7" t="s">
        <v>44</v>
      </c>
      <c r="B99" s="7" t="s">
        <v>45</v>
      </c>
      <c r="C99" s="7" t="s">
        <v>47</v>
      </c>
      <c r="D99" s="7" t="s">
        <v>48</v>
      </c>
      <c r="E99" s="8">
        <v>40817</v>
      </c>
      <c r="F99" s="7">
        <v>2011</v>
      </c>
      <c r="G99" s="7" t="s">
        <v>36</v>
      </c>
      <c r="H99" s="7" t="s">
        <v>49</v>
      </c>
      <c r="I99" s="9">
        <v>300</v>
      </c>
      <c r="J99" s="9">
        <v>1117</v>
      </c>
      <c r="K99" s="9">
        <v>425</v>
      </c>
      <c r="L99" s="10">
        <v>1330</v>
      </c>
      <c r="M99" s="11">
        <v>0.89</v>
      </c>
      <c r="N99" s="7">
        <v>24</v>
      </c>
    </row>
    <row r="100" spans="1:14" ht="15" thickBot="1">
      <c r="A100" s="7" t="s">
        <v>44</v>
      </c>
      <c r="B100" s="7" t="s">
        <v>45</v>
      </c>
      <c r="C100" s="7" t="s">
        <v>47</v>
      </c>
      <c r="D100" s="7" t="s">
        <v>48</v>
      </c>
      <c r="E100" s="8">
        <v>40179</v>
      </c>
      <c r="F100" s="7">
        <v>2010</v>
      </c>
      <c r="G100" s="7" t="s">
        <v>37</v>
      </c>
      <c r="H100" s="7" t="s">
        <v>49</v>
      </c>
      <c r="I100" s="9">
        <v>1800</v>
      </c>
      <c r="J100" s="9">
        <v>4871</v>
      </c>
      <c r="K100" s="9">
        <v>2445</v>
      </c>
      <c r="L100" s="10">
        <v>48</v>
      </c>
      <c r="M100" s="11">
        <v>0.85</v>
      </c>
      <c r="N100" s="7">
        <v>20</v>
      </c>
    </row>
    <row r="101" spans="1:14" ht="15" thickBot="1">
      <c r="A101" s="7" t="s">
        <v>44</v>
      </c>
      <c r="B101" s="7" t="s">
        <v>45</v>
      </c>
      <c r="C101" s="7" t="s">
        <v>47</v>
      </c>
      <c r="D101" s="7" t="s">
        <v>48</v>
      </c>
      <c r="E101" s="8">
        <v>40544</v>
      </c>
      <c r="F101" s="7">
        <v>2011</v>
      </c>
      <c r="G101" s="7" t="s">
        <v>37</v>
      </c>
      <c r="H101" s="7" t="s">
        <v>49</v>
      </c>
      <c r="I101" s="9">
        <v>3300</v>
      </c>
      <c r="J101" s="9">
        <v>9633</v>
      </c>
      <c r="K101" s="9">
        <v>4026</v>
      </c>
      <c r="L101" s="10">
        <v>127</v>
      </c>
      <c r="M101" s="11">
        <v>0.92</v>
      </c>
      <c r="N101" s="7">
        <v>14</v>
      </c>
    </row>
    <row r="102" spans="1:14" ht="15" thickBot="1">
      <c r="A102" s="7" t="s">
        <v>44</v>
      </c>
      <c r="B102" s="7" t="s">
        <v>45</v>
      </c>
      <c r="C102" s="7" t="s">
        <v>47</v>
      </c>
      <c r="D102" s="7" t="s">
        <v>48</v>
      </c>
      <c r="E102" s="8">
        <v>40269</v>
      </c>
      <c r="F102" s="7">
        <v>2010</v>
      </c>
      <c r="G102" s="7" t="s">
        <v>38</v>
      </c>
      <c r="H102" s="7" t="s">
        <v>49</v>
      </c>
      <c r="I102" s="9">
        <v>5400</v>
      </c>
      <c r="J102" s="9">
        <v>13839</v>
      </c>
      <c r="K102" s="9">
        <v>6680</v>
      </c>
      <c r="L102" s="10">
        <v>794</v>
      </c>
      <c r="M102" s="11"/>
      <c r="N102" s="7">
        <v>18</v>
      </c>
    </row>
    <row r="103" spans="1:14" ht="15" thickBot="1">
      <c r="A103" s="7" t="s">
        <v>44</v>
      </c>
      <c r="B103" s="7" t="s">
        <v>45</v>
      </c>
      <c r="C103" s="7" t="s">
        <v>47</v>
      </c>
      <c r="D103" s="7" t="s">
        <v>48</v>
      </c>
      <c r="E103" s="8">
        <v>40634</v>
      </c>
      <c r="F103" s="7">
        <v>2011</v>
      </c>
      <c r="G103" s="7" t="s">
        <v>38</v>
      </c>
      <c r="H103" s="7" t="s">
        <v>49</v>
      </c>
      <c r="I103" s="9">
        <v>11850</v>
      </c>
      <c r="J103" s="9">
        <v>33633</v>
      </c>
      <c r="K103" s="9">
        <v>13720</v>
      </c>
      <c r="L103" s="10">
        <v>1918</v>
      </c>
      <c r="M103" s="11">
        <v>0.95</v>
      </c>
      <c r="N103" s="7">
        <v>11</v>
      </c>
    </row>
    <row r="104" spans="1:14" ht="15" thickBot="1">
      <c r="A104" s="7" t="s">
        <v>44</v>
      </c>
      <c r="B104" s="7" t="s">
        <v>45</v>
      </c>
      <c r="C104" s="7" t="s">
        <v>50</v>
      </c>
      <c r="D104" s="7" t="s">
        <v>48</v>
      </c>
      <c r="E104" s="8">
        <v>39995</v>
      </c>
      <c r="F104" s="7">
        <v>2009</v>
      </c>
      <c r="G104" s="7" t="s">
        <v>34</v>
      </c>
      <c r="H104" s="7" t="s">
        <v>49</v>
      </c>
      <c r="I104" s="9">
        <v>2400</v>
      </c>
      <c r="J104" s="9">
        <v>5731</v>
      </c>
      <c r="K104" s="9">
        <v>2531</v>
      </c>
      <c r="L104" s="10">
        <v>567</v>
      </c>
      <c r="M104" s="11">
        <v>0.86</v>
      </c>
      <c r="N104" s="7">
        <v>12</v>
      </c>
    </row>
    <row r="105" spans="1:14" ht="15" thickBot="1">
      <c r="A105" s="7" t="s">
        <v>44</v>
      </c>
      <c r="B105" s="7" t="s">
        <v>45</v>
      </c>
      <c r="C105" s="7" t="s">
        <v>50</v>
      </c>
      <c r="D105" s="7" t="s">
        <v>48</v>
      </c>
      <c r="E105" s="8">
        <v>40725</v>
      </c>
      <c r="F105" s="7">
        <v>2011</v>
      </c>
      <c r="G105" s="7" t="s">
        <v>34</v>
      </c>
      <c r="H105" s="7" t="s">
        <v>49</v>
      </c>
      <c r="I105" s="9">
        <v>3700</v>
      </c>
      <c r="J105" s="9">
        <v>10048</v>
      </c>
      <c r="K105" s="9">
        <v>4338</v>
      </c>
      <c r="L105" s="10">
        <v>8060</v>
      </c>
      <c r="M105" s="11">
        <v>0.88</v>
      </c>
      <c r="N105" s="7">
        <v>22</v>
      </c>
    </row>
    <row r="106" spans="1:14" ht="15" thickBot="1">
      <c r="A106" s="7" t="s">
        <v>44</v>
      </c>
      <c r="B106" s="7" t="s">
        <v>45</v>
      </c>
      <c r="C106" s="7" t="s">
        <v>50</v>
      </c>
      <c r="D106" s="7" t="s">
        <v>48</v>
      </c>
      <c r="E106" s="8">
        <v>40087</v>
      </c>
      <c r="F106" s="7">
        <v>2009</v>
      </c>
      <c r="G106" s="7" t="s">
        <v>36</v>
      </c>
      <c r="H106" s="7" t="s">
        <v>49</v>
      </c>
      <c r="I106" s="9">
        <v>250</v>
      </c>
      <c r="J106" s="9">
        <v>986</v>
      </c>
      <c r="K106" s="9">
        <v>497</v>
      </c>
      <c r="L106" s="10">
        <v>823</v>
      </c>
      <c r="M106" s="11">
        <v>0.93</v>
      </c>
      <c r="N106" s="7">
        <v>16</v>
      </c>
    </row>
    <row r="107" spans="1:14" ht="15" thickBot="1">
      <c r="A107" s="7" t="s">
        <v>44</v>
      </c>
      <c r="B107" s="7" t="s">
        <v>45</v>
      </c>
      <c r="C107" s="7" t="s">
        <v>50</v>
      </c>
      <c r="D107" s="7" t="s">
        <v>48</v>
      </c>
      <c r="E107" s="8">
        <v>40817</v>
      </c>
      <c r="F107" s="7">
        <v>2011</v>
      </c>
      <c r="G107" s="7" t="s">
        <v>36</v>
      </c>
      <c r="H107" s="7" t="s">
        <v>49</v>
      </c>
      <c r="I107" s="9">
        <v>450</v>
      </c>
      <c r="J107" s="9">
        <v>1835</v>
      </c>
      <c r="K107" s="9">
        <v>743</v>
      </c>
      <c r="L107" s="10">
        <v>2425</v>
      </c>
      <c r="M107" s="11">
        <v>0.87</v>
      </c>
      <c r="N107" s="7">
        <v>22</v>
      </c>
    </row>
    <row r="108" spans="1:14" ht="15" thickBot="1">
      <c r="A108" s="7" t="s">
        <v>44</v>
      </c>
      <c r="B108" s="7" t="s">
        <v>45</v>
      </c>
      <c r="C108" s="7" t="s">
        <v>50</v>
      </c>
      <c r="D108" s="7" t="s">
        <v>48</v>
      </c>
      <c r="E108" s="8">
        <v>40179</v>
      </c>
      <c r="F108" s="7">
        <v>2010</v>
      </c>
      <c r="G108" s="7" t="s">
        <v>37</v>
      </c>
      <c r="H108" s="7" t="s">
        <v>49</v>
      </c>
      <c r="I108" s="9">
        <v>1550</v>
      </c>
      <c r="J108" s="9">
        <v>4084</v>
      </c>
      <c r="K108" s="9">
        <v>1940</v>
      </c>
      <c r="L108" s="10">
        <v>186</v>
      </c>
      <c r="M108" s="11">
        <v>0.93</v>
      </c>
      <c r="N108" s="7">
        <v>18</v>
      </c>
    </row>
    <row r="109" spans="1:14" ht="15" thickBot="1">
      <c r="A109" s="7" t="s">
        <v>44</v>
      </c>
      <c r="B109" s="7" t="s">
        <v>45</v>
      </c>
      <c r="C109" s="7" t="s">
        <v>50</v>
      </c>
      <c r="D109" s="7" t="s">
        <v>48</v>
      </c>
      <c r="E109" s="8">
        <v>40544</v>
      </c>
      <c r="F109" s="7">
        <v>2011</v>
      </c>
      <c r="G109" s="7" t="s">
        <v>37</v>
      </c>
      <c r="H109" s="7" t="s">
        <v>49</v>
      </c>
      <c r="I109" s="9">
        <v>3850</v>
      </c>
      <c r="J109" s="9">
        <v>11322</v>
      </c>
      <c r="K109" s="9">
        <v>4777</v>
      </c>
      <c r="L109" s="10">
        <v>746</v>
      </c>
      <c r="M109" s="11"/>
      <c r="N109" s="7">
        <v>23</v>
      </c>
    </row>
    <row r="110" spans="1:14" ht="15" thickBot="1">
      <c r="A110" s="7" t="s">
        <v>44</v>
      </c>
      <c r="B110" s="7" t="s">
        <v>45</v>
      </c>
      <c r="C110" s="7" t="s">
        <v>50</v>
      </c>
      <c r="D110" s="7" t="s">
        <v>48</v>
      </c>
      <c r="E110" s="8">
        <v>40269</v>
      </c>
      <c r="F110" s="7">
        <v>2010</v>
      </c>
      <c r="G110" s="7" t="s">
        <v>38</v>
      </c>
      <c r="H110" s="7" t="s">
        <v>49</v>
      </c>
      <c r="I110" s="9">
        <v>5850</v>
      </c>
      <c r="J110" s="9">
        <v>15590</v>
      </c>
      <c r="K110" s="9">
        <v>7805</v>
      </c>
      <c r="L110" s="10">
        <v>998</v>
      </c>
      <c r="M110" s="11">
        <v>0.92</v>
      </c>
      <c r="N110" s="7">
        <v>14</v>
      </c>
    </row>
    <row r="111" spans="1:14" ht="15" thickBot="1">
      <c r="A111" s="7" t="s">
        <v>44</v>
      </c>
      <c r="B111" s="7" t="s">
        <v>45</v>
      </c>
      <c r="C111" s="7" t="s">
        <v>50</v>
      </c>
      <c r="D111" s="7" t="s">
        <v>48</v>
      </c>
      <c r="E111" s="8">
        <v>40634</v>
      </c>
      <c r="F111" s="7">
        <v>2011</v>
      </c>
      <c r="G111" s="7" t="s">
        <v>38</v>
      </c>
      <c r="H111" s="7" t="s">
        <v>49</v>
      </c>
      <c r="I111" s="9">
        <v>14750</v>
      </c>
      <c r="J111" s="9">
        <v>41689</v>
      </c>
      <c r="K111" s="9">
        <v>16884</v>
      </c>
      <c r="L111" s="10">
        <v>2366</v>
      </c>
      <c r="M111" s="11">
        <v>0.87</v>
      </c>
      <c r="N111" s="7">
        <v>12</v>
      </c>
    </row>
    <row r="112" spans="1:14" ht="15" thickBot="1">
      <c r="A112" s="7" t="s">
        <v>46</v>
      </c>
      <c r="B112" s="7" t="s">
        <v>31</v>
      </c>
      <c r="C112" s="7" t="s">
        <v>47</v>
      </c>
      <c r="D112" s="7" t="s">
        <v>48</v>
      </c>
      <c r="E112" s="8">
        <v>40725</v>
      </c>
      <c r="F112" s="7">
        <v>2011</v>
      </c>
      <c r="G112" s="7" t="s">
        <v>34</v>
      </c>
      <c r="H112" s="7" t="s">
        <v>49</v>
      </c>
      <c r="I112" s="9">
        <v>150</v>
      </c>
      <c r="J112" s="9">
        <v>525</v>
      </c>
      <c r="K112" s="9">
        <v>112</v>
      </c>
      <c r="L112" s="10">
        <v>49</v>
      </c>
      <c r="M112" s="11">
        <v>0.87</v>
      </c>
      <c r="N112" s="7">
        <v>20</v>
      </c>
    </row>
    <row r="113" spans="1:14" ht="15" thickBot="1">
      <c r="A113" s="7" t="s">
        <v>46</v>
      </c>
      <c r="B113" s="7" t="s">
        <v>31</v>
      </c>
      <c r="C113" s="7" t="s">
        <v>47</v>
      </c>
      <c r="D113" s="7" t="s">
        <v>48</v>
      </c>
      <c r="E113" s="8">
        <v>40179</v>
      </c>
      <c r="F113" s="7">
        <v>2010</v>
      </c>
      <c r="G113" s="7" t="s">
        <v>37</v>
      </c>
      <c r="H113" s="7" t="s">
        <v>49</v>
      </c>
      <c r="I113" s="9">
        <v>100</v>
      </c>
      <c r="J113" s="9">
        <v>267</v>
      </c>
      <c r="K113" s="9">
        <v>140</v>
      </c>
      <c r="L113" s="10">
        <v>78</v>
      </c>
      <c r="M113" s="11"/>
      <c r="N113" s="7">
        <v>15</v>
      </c>
    </row>
    <row r="114" spans="1:14" ht="15" thickBot="1">
      <c r="A114" s="7" t="s">
        <v>46</v>
      </c>
      <c r="B114" s="7" t="s">
        <v>31</v>
      </c>
      <c r="C114" s="7" t="s">
        <v>47</v>
      </c>
      <c r="D114" s="7" t="s">
        <v>48</v>
      </c>
      <c r="E114" s="8">
        <v>40544</v>
      </c>
      <c r="F114" s="7">
        <v>2011</v>
      </c>
      <c r="G114" s="7" t="s">
        <v>37</v>
      </c>
      <c r="H114" s="7" t="s">
        <v>49</v>
      </c>
      <c r="I114" s="9">
        <v>150</v>
      </c>
      <c r="J114" s="9">
        <v>775</v>
      </c>
      <c r="K114" s="9">
        <v>342</v>
      </c>
      <c r="L114" s="10">
        <v>50</v>
      </c>
      <c r="M114" s="11">
        <v>0.89</v>
      </c>
      <c r="N114" s="7">
        <v>16</v>
      </c>
    </row>
    <row r="115" spans="1:14" ht="15" thickBot="1">
      <c r="A115" s="7" t="s">
        <v>46</v>
      </c>
      <c r="B115" s="7" t="s">
        <v>31</v>
      </c>
      <c r="C115" s="7" t="s">
        <v>47</v>
      </c>
      <c r="D115" s="7" t="s">
        <v>48</v>
      </c>
      <c r="E115" s="8">
        <v>40269</v>
      </c>
      <c r="F115" s="7">
        <v>2010</v>
      </c>
      <c r="G115" s="7" t="s">
        <v>38</v>
      </c>
      <c r="H115" s="7" t="s">
        <v>49</v>
      </c>
      <c r="I115" s="9">
        <v>100</v>
      </c>
      <c r="J115" s="9">
        <v>296</v>
      </c>
      <c r="K115" s="9">
        <v>142</v>
      </c>
      <c r="L115" s="10">
        <v>32</v>
      </c>
      <c r="M115" s="11">
        <v>0.83</v>
      </c>
      <c r="N115" s="7">
        <v>15</v>
      </c>
    </row>
    <row r="116" spans="1:14" ht="15" thickBot="1">
      <c r="A116" s="7" t="s">
        <v>46</v>
      </c>
      <c r="B116" s="7" t="s">
        <v>31</v>
      </c>
      <c r="C116" s="7" t="s">
        <v>47</v>
      </c>
      <c r="D116" s="7" t="s">
        <v>48</v>
      </c>
      <c r="E116" s="8">
        <v>40634</v>
      </c>
      <c r="F116" s="7">
        <v>2011</v>
      </c>
      <c r="G116" s="7" t="s">
        <v>38</v>
      </c>
      <c r="H116" s="7" t="s">
        <v>49</v>
      </c>
      <c r="I116" s="9">
        <v>250</v>
      </c>
      <c r="J116" s="9">
        <v>1226</v>
      </c>
      <c r="K116" s="9">
        <v>462</v>
      </c>
      <c r="L116" s="10">
        <v>80</v>
      </c>
      <c r="M116" s="11">
        <v>0.94</v>
      </c>
      <c r="N116" s="7">
        <v>22</v>
      </c>
    </row>
    <row r="117" spans="1:14" ht="15" thickBot="1">
      <c r="A117" s="7" t="s">
        <v>46</v>
      </c>
      <c r="B117" s="7" t="s">
        <v>31</v>
      </c>
      <c r="C117" s="7" t="s">
        <v>50</v>
      </c>
      <c r="D117" s="7" t="s">
        <v>48</v>
      </c>
      <c r="E117" s="8">
        <v>40179</v>
      </c>
      <c r="F117" s="7">
        <v>2010</v>
      </c>
      <c r="G117" s="7" t="s">
        <v>37</v>
      </c>
      <c r="H117" s="7" t="s">
        <v>49</v>
      </c>
      <c r="I117" s="9">
        <v>100</v>
      </c>
      <c r="J117" s="9">
        <v>296</v>
      </c>
      <c r="K117" s="9">
        <v>156</v>
      </c>
      <c r="L117" s="10">
        <v>64</v>
      </c>
      <c r="M117" s="11">
        <v>0.88</v>
      </c>
      <c r="N117" s="7">
        <v>16</v>
      </c>
    </row>
    <row r="118" spans="1:14" ht="15" thickBot="1">
      <c r="A118" s="7" t="s">
        <v>46</v>
      </c>
      <c r="B118" s="7" t="s">
        <v>31</v>
      </c>
      <c r="C118" s="7" t="s">
        <v>50</v>
      </c>
      <c r="D118" s="7" t="s">
        <v>48</v>
      </c>
      <c r="E118" s="8">
        <v>40544</v>
      </c>
      <c r="F118" s="7">
        <v>2011</v>
      </c>
      <c r="G118" s="7" t="s">
        <v>37</v>
      </c>
      <c r="H118" s="7" t="s">
        <v>49</v>
      </c>
      <c r="I118" s="9">
        <v>150</v>
      </c>
      <c r="J118" s="9">
        <v>807</v>
      </c>
      <c r="K118" s="9">
        <v>367</v>
      </c>
      <c r="L118" s="10">
        <v>55</v>
      </c>
      <c r="M118" s="11">
        <v>0.93</v>
      </c>
      <c r="N118" s="7">
        <v>15</v>
      </c>
    </row>
    <row r="119" spans="1:14" ht="15" thickBot="1">
      <c r="A119" s="7" t="s">
        <v>46</v>
      </c>
      <c r="B119" s="7" t="s">
        <v>31</v>
      </c>
      <c r="C119" s="7" t="s">
        <v>50</v>
      </c>
      <c r="D119" s="7" t="s">
        <v>48</v>
      </c>
      <c r="E119" s="8">
        <v>40269</v>
      </c>
      <c r="F119" s="7">
        <v>2010</v>
      </c>
      <c r="G119" s="7" t="s">
        <v>38</v>
      </c>
      <c r="H119" s="7" t="s">
        <v>49</v>
      </c>
      <c r="I119" s="9">
        <v>150</v>
      </c>
      <c r="J119" s="9">
        <v>740</v>
      </c>
      <c r="K119" s="9">
        <v>339</v>
      </c>
      <c r="L119" s="10">
        <v>21</v>
      </c>
      <c r="M119" s="11">
        <v>0.93</v>
      </c>
      <c r="N119" s="7">
        <v>11</v>
      </c>
    </row>
    <row r="120" spans="1:14" ht="15" thickBot="1">
      <c r="A120" s="7" t="s">
        <v>46</v>
      </c>
      <c r="B120" s="7" t="s">
        <v>31</v>
      </c>
      <c r="C120" s="7" t="s">
        <v>50</v>
      </c>
      <c r="D120" s="7" t="s">
        <v>48</v>
      </c>
      <c r="E120" s="8">
        <v>40634</v>
      </c>
      <c r="F120" s="7">
        <v>2011</v>
      </c>
      <c r="G120" s="7" t="s">
        <v>38</v>
      </c>
      <c r="H120" s="7" t="s">
        <v>49</v>
      </c>
      <c r="I120" s="9">
        <v>200</v>
      </c>
      <c r="J120" s="9">
        <v>969</v>
      </c>
      <c r="K120" s="9">
        <v>364</v>
      </c>
      <c r="L120" s="10">
        <v>159</v>
      </c>
      <c r="M120" s="11">
        <v>0.86</v>
      </c>
      <c r="N120" s="7">
        <v>12</v>
      </c>
    </row>
    <row r="121" spans="1:14" ht="15" thickBot="1">
      <c r="A121" s="7" t="s">
        <v>30</v>
      </c>
      <c r="B121" s="7" t="s">
        <v>31</v>
      </c>
      <c r="C121" s="7" t="s">
        <v>32</v>
      </c>
      <c r="D121" s="7" t="s">
        <v>33</v>
      </c>
      <c r="E121" s="8">
        <v>39814</v>
      </c>
      <c r="F121" s="7">
        <v>2009</v>
      </c>
      <c r="G121" s="7" t="s">
        <v>37</v>
      </c>
      <c r="H121" s="7" t="s">
        <v>35</v>
      </c>
      <c r="I121" s="9">
        <v>5700</v>
      </c>
      <c r="J121" s="9">
        <v>12411</v>
      </c>
      <c r="K121" s="9">
        <v>4871</v>
      </c>
      <c r="L121" s="10">
        <v>59</v>
      </c>
      <c r="M121" s="11"/>
      <c r="N121" s="7">
        <v>12</v>
      </c>
    </row>
    <row r="122" spans="1:14" ht="15" thickBot="1">
      <c r="A122" s="7" t="s">
        <v>30</v>
      </c>
      <c r="B122" s="7" t="s">
        <v>31</v>
      </c>
      <c r="C122" s="7" t="s">
        <v>32</v>
      </c>
      <c r="D122" s="7" t="s">
        <v>33</v>
      </c>
      <c r="E122" s="8">
        <v>39904</v>
      </c>
      <c r="F122" s="7">
        <v>2009</v>
      </c>
      <c r="G122" s="7" t="s">
        <v>38</v>
      </c>
      <c r="H122" s="7" t="s">
        <v>35</v>
      </c>
      <c r="I122" s="9">
        <v>100</v>
      </c>
      <c r="J122" s="9">
        <v>87</v>
      </c>
      <c r="K122" s="9">
        <v>15</v>
      </c>
      <c r="L122" s="10">
        <v>113</v>
      </c>
      <c r="M122" s="11">
        <v>0.89</v>
      </c>
      <c r="N122" s="7">
        <v>11</v>
      </c>
    </row>
    <row r="123" spans="1:14" ht="15" thickBot="1">
      <c r="A123" s="7" t="s">
        <v>30</v>
      </c>
      <c r="B123" s="7" t="s">
        <v>31</v>
      </c>
      <c r="C123" s="7" t="s">
        <v>39</v>
      </c>
      <c r="D123" s="7" t="s">
        <v>40</v>
      </c>
      <c r="E123" s="8">
        <v>39814</v>
      </c>
      <c r="F123" s="7">
        <v>2009</v>
      </c>
      <c r="G123" s="7" t="s">
        <v>37</v>
      </c>
      <c r="H123" s="7" t="s">
        <v>41</v>
      </c>
      <c r="I123" s="9">
        <v>3150</v>
      </c>
      <c r="J123" s="9">
        <v>6417</v>
      </c>
      <c r="K123" s="9">
        <v>2377</v>
      </c>
      <c r="L123" s="10">
        <v>36</v>
      </c>
      <c r="M123" s="11">
        <v>0.82</v>
      </c>
      <c r="N123" s="7">
        <v>18</v>
      </c>
    </row>
    <row r="124" spans="1:14" ht="15" thickBot="1">
      <c r="A124" s="7" t="s">
        <v>30</v>
      </c>
      <c r="B124" s="7" t="s">
        <v>31</v>
      </c>
      <c r="C124" s="7" t="s">
        <v>42</v>
      </c>
      <c r="D124" s="7" t="s">
        <v>40</v>
      </c>
      <c r="E124" s="8">
        <v>39814</v>
      </c>
      <c r="F124" s="7">
        <v>2009</v>
      </c>
      <c r="G124" s="7" t="s">
        <v>37</v>
      </c>
      <c r="H124" s="7" t="s">
        <v>41</v>
      </c>
      <c r="I124" s="9">
        <v>7000</v>
      </c>
      <c r="J124" s="9">
        <v>14673</v>
      </c>
      <c r="K124" s="9">
        <v>5335</v>
      </c>
      <c r="L124" s="10">
        <v>170</v>
      </c>
      <c r="M124" s="11">
        <v>0.91</v>
      </c>
      <c r="N124" s="7">
        <v>20</v>
      </c>
    </row>
    <row r="125" spans="1:14" ht="15" thickBot="1">
      <c r="A125" s="7" t="s">
        <v>30</v>
      </c>
      <c r="B125" s="7" t="s">
        <v>31</v>
      </c>
      <c r="C125" s="7" t="s">
        <v>43</v>
      </c>
      <c r="D125" s="7" t="s">
        <v>33</v>
      </c>
      <c r="E125" s="8">
        <v>39814</v>
      </c>
      <c r="F125" s="7">
        <v>2009</v>
      </c>
      <c r="G125" s="7" t="s">
        <v>37</v>
      </c>
      <c r="H125" s="7" t="s">
        <v>35</v>
      </c>
      <c r="I125" s="9">
        <v>5500</v>
      </c>
      <c r="J125" s="9">
        <v>10311</v>
      </c>
      <c r="K125" s="9">
        <v>3228</v>
      </c>
      <c r="L125" s="10">
        <v>246</v>
      </c>
      <c r="M125" s="11">
        <v>0.81</v>
      </c>
      <c r="N125" s="7">
        <v>16</v>
      </c>
    </row>
    <row r="126" spans="1:14" ht="15" thickBot="1">
      <c r="A126" s="7" t="s">
        <v>44</v>
      </c>
      <c r="B126" s="7" t="s">
        <v>45</v>
      </c>
      <c r="C126" s="7" t="s">
        <v>32</v>
      </c>
      <c r="D126" s="7" t="s">
        <v>33</v>
      </c>
      <c r="E126" s="8">
        <v>39814</v>
      </c>
      <c r="F126" s="7">
        <v>2009</v>
      </c>
      <c r="G126" s="7" t="s">
        <v>37</v>
      </c>
      <c r="H126" s="7" t="s">
        <v>35</v>
      </c>
      <c r="I126" s="9">
        <v>550</v>
      </c>
      <c r="J126" s="9">
        <v>1475</v>
      </c>
      <c r="K126" s="9">
        <v>755</v>
      </c>
      <c r="L126" s="10">
        <v>42</v>
      </c>
      <c r="M126" s="11">
        <v>0.88</v>
      </c>
      <c r="N126" s="7">
        <v>25</v>
      </c>
    </row>
    <row r="127" spans="1:14" ht="15" thickBot="1">
      <c r="A127" s="7" t="s">
        <v>44</v>
      </c>
      <c r="B127" s="7" t="s">
        <v>45</v>
      </c>
      <c r="C127" s="7" t="s">
        <v>32</v>
      </c>
      <c r="D127" s="7" t="s">
        <v>33</v>
      </c>
      <c r="E127" s="8">
        <v>39904</v>
      </c>
      <c r="F127" s="7">
        <v>2009</v>
      </c>
      <c r="G127" s="7" t="s">
        <v>38</v>
      </c>
      <c r="H127" s="7" t="s">
        <v>35</v>
      </c>
      <c r="I127" s="9">
        <v>9400</v>
      </c>
      <c r="J127" s="9">
        <v>24194</v>
      </c>
      <c r="K127" s="9">
        <v>11668</v>
      </c>
      <c r="L127" s="10">
        <v>156</v>
      </c>
      <c r="M127" s="11">
        <v>0.94</v>
      </c>
      <c r="N127" s="7">
        <v>23</v>
      </c>
    </row>
    <row r="128" spans="1:14" ht="15" thickBot="1">
      <c r="A128" s="7" t="s">
        <v>44</v>
      </c>
      <c r="B128" s="7" t="s">
        <v>45</v>
      </c>
      <c r="C128" s="7" t="s">
        <v>39</v>
      </c>
      <c r="D128" s="7" t="s">
        <v>40</v>
      </c>
      <c r="E128" s="8">
        <v>39814</v>
      </c>
      <c r="F128" s="7">
        <v>2009</v>
      </c>
      <c r="G128" s="7" t="s">
        <v>37</v>
      </c>
      <c r="H128" s="7" t="s">
        <v>41</v>
      </c>
      <c r="I128" s="9">
        <v>850</v>
      </c>
      <c r="J128" s="9">
        <v>2250</v>
      </c>
      <c r="K128" s="9">
        <v>1112</v>
      </c>
      <c r="L128" s="10">
        <v>1832</v>
      </c>
      <c r="M128" s="11">
        <v>0.87</v>
      </c>
      <c r="N128" s="7">
        <v>17</v>
      </c>
    </row>
    <row r="129" spans="1:14" ht="15" thickBot="1">
      <c r="A129" s="7" t="s">
        <v>44</v>
      </c>
      <c r="B129" s="7" t="s">
        <v>45</v>
      </c>
      <c r="C129" s="7" t="s">
        <v>39</v>
      </c>
      <c r="D129" s="7" t="s">
        <v>40</v>
      </c>
      <c r="E129" s="8">
        <v>39904</v>
      </c>
      <c r="F129" s="7">
        <v>2009</v>
      </c>
      <c r="G129" s="7" t="s">
        <v>38</v>
      </c>
      <c r="H129" s="7" t="s">
        <v>41</v>
      </c>
      <c r="I129" s="9">
        <v>5500</v>
      </c>
      <c r="J129" s="9">
        <v>13782</v>
      </c>
      <c r="K129" s="9">
        <v>6491</v>
      </c>
      <c r="L129" s="10">
        <v>107</v>
      </c>
      <c r="M129" s="11">
        <v>0.94</v>
      </c>
      <c r="N129" s="7">
        <v>23</v>
      </c>
    </row>
    <row r="130" spans="1:14" ht="15" thickBot="1">
      <c r="A130" s="7" t="s">
        <v>44</v>
      </c>
      <c r="B130" s="7" t="s">
        <v>45</v>
      </c>
      <c r="C130" s="7" t="s">
        <v>42</v>
      </c>
      <c r="D130" s="7" t="s">
        <v>40</v>
      </c>
      <c r="E130" s="8">
        <v>39814</v>
      </c>
      <c r="F130" s="7">
        <v>2009</v>
      </c>
      <c r="G130" s="7" t="s">
        <v>37</v>
      </c>
      <c r="H130" s="7" t="s">
        <v>41</v>
      </c>
      <c r="I130" s="9">
        <v>3600</v>
      </c>
      <c r="J130" s="9">
        <v>9742</v>
      </c>
      <c r="K130" s="9">
        <v>4889</v>
      </c>
      <c r="L130" s="10">
        <v>22</v>
      </c>
      <c r="M130" s="11">
        <v>0.95</v>
      </c>
      <c r="N130" s="7">
        <v>19</v>
      </c>
    </row>
    <row r="131" spans="1:14" ht="15" thickBot="1">
      <c r="A131" s="7" t="s">
        <v>44</v>
      </c>
      <c r="B131" s="7" t="s">
        <v>45</v>
      </c>
      <c r="C131" s="7" t="s">
        <v>42</v>
      </c>
      <c r="D131" s="7" t="s">
        <v>40</v>
      </c>
      <c r="E131" s="8">
        <v>39904</v>
      </c>
      <c r="F131" s="7">
        <v>2009</v>
      </c>
      <c r="G131" s="7" t="s">
        <v>38</v>
      </c>
      <c r="H131" s="7" t="s">
        <v>41</v>
      </c>
      <c r="I131" s="9">
        <v>10750</v>
      </c>
      <c r="J131" s="9">
        <v>27677</v>
      </c>
      <c r="K131" s="9">
        <v>13359</v>
      </c>
      <c r="L131" s="10">
        <v>444</v>
      </c>
      <c r="M131" s="11">
        <v>0.84</v>
      </c>
      <c r="N131" s="7">
        <v>12</v>
      </c>
    </row>
    <row r="132" spans="1:14" ht="15" thickBot="1">
      <c r="A132" s="7" t="s">
        <v>44</v>
      </c>
      <c r="B132" s="7" t="s">
        <v>45</v>
      </c>
      <c r="C132" s="7" t="s">
        <v>43</v>
      </c>
      <c r="D132" s="7" t="s">
        <v>33</v>
      </c>
      <c r="E132" s="8">
        <v>39814</v>
      </c>
      <c r="F132" s="7">
        <v>2009</v>
      </c>
      <c r="G132" s="7" t="s">
        <v>37</v>
      </c>
      <c r="H132" s="7" t="s">
        <v>35</v>
      </c>
      <c r="I132" s="9">
        <v>3100</v>
      </c>
      <c r="J132" s="9">
        <v>8168</v>
      </c>
      <c r="K132" s="9">
        <v>3880</v>
      </c>
      <c r="L132" s="10">
        <v>127</v>
      </c>
      <c r="M132" s="11">
        <v>0.95</v>
      </c>
      <c r="N132" s="7">
        <v>18</v>
      </c>
    </row>
    <row r="133" spans="1:14" ht="15" thickBot="1">
      <c r="A133" s="7" t="s">
        <v>44</v>
      </c>
      <c r="B133" s="7" t="s">
        <v>45</v>
      </c>
      <c r="C133" s="7" t="s">
        <v>43</v>
      </c>
      <c r="D133" s="7" t="s">
        <v>33</v>
      </c>
      <c r="E133" s="8">
        <v>39904</v>
      </c>
      <c r="F133" s="7">
        <v>2009</v>
      </c>
      <c r="G133" s="7" t="s">
        <v>38</v>
      </c>
      <c r="H133" s="7" t="s">
        <v>35</v>
      </c>
      <c r="I133" s="9">
        <v>11650</v>
      </c>
      <c r="J133" s="9">
        <v>31180</v>
      </c>
      <c r="K133" s="9">
        <v>15610</v>
      </c>
      <c r="L133" s="10">
        <v>4913</v>
      </c>
      <c r="M133" s="11">
        <v>0.87</v>
      </c>
      <c r="N133" s="7">
        <v>19</v>
      </c>
    </row>
    <row r="134" spans="1:14" ht="15" thickBot="1">
      <c r="A134" s="7" t="s">
        <v>46</v>
      </c>
      <c r="B134" s="7" t="s">
        <v>31</v>
      </c>
      <c r="C134" s="7" t="s">
        <v>32</v>
      </c>
      <c r="D134" s="7" t="s">
        <v>33</v>
      </c>
      <c r="E134" s="8">
        <v>39904</v>
      </c>
      <c r="F134" s="7">
        <v>2009</v>
      </c>
      <c r="G134" s="7" t="s">
        <v>38</v>
      </c>
      <c r="H134" s="7" t="s">
        <v>35</v>
      </c>
      <c r="I134" s="9">
        <v>200</v>
      </c>
      <c r="J134" s="9">
        <v>828</v>
      </c>
      <c r="K134" s="9">
        <v>423</v>
      </c>
      <c r="L134" s="10">
        <v>120</v>
      </c>
      <c r="M134" s="11">
        <v>0.95</v>
      </c>
      <c r="N134" s="7">
        <v>21</v>
      </c>
    </row>
    <row r="135" spans="1:14" ht="15" thickBot="1">
      <c r="A135" s="7" t="s">
        <v>46</v>
      </c>
      <c r="B135" s="7" t="s">
        <v>31</v>
      </c>
      <c r="C135" s="7" t="s">
        <v>39</v>
      </c>
      <c r="D135" s="7" t="s">
        <v>40</v>
      </c>
      <c r="E135" s="8">
        <v>39814</v>
      </c>
      <c r="F135" s="7">
        <v>2009</v>
      </c>
      <c r="G135" s="7" t="s">
        <v>37</v>
      </c>
      <c r="H135" s="7" t="s">
        <v>41</v>
      </c>
      <c r="I135" s="9">
        <v>100</v>
      </c>
      <c r="J135" s="9">
        <v>296</v>
      </c>
      <c r="K135" s="9">
        <v>169</v>
      </c>
      <c r="L135" s="10">
        <v>190</v>
      </c>
      <c r="M135" s="11">
        <v>0.85</v>
      </c>
      <c r="N135" s="7">
        <v>12</v>
      </c>
    </row>
    <row r="136" spans="1:14" ht="15" thickBot="1">
      <c r="A136" s="7" t="s">
        <v>46</v>
      </c>
      <c r="B136" s="7" t="s">
        <v>31</v>
      </c>
      <c r="C136" s="7" t="s">
        <v>39</v>
      </c>
      <c r="D136" s="7" t="s">
        <v>40</v>
      </c>
      <c r="E136" s="8">
        <v>39904</v>
      </c>
      <c r="F136" s="7">
        <v>2009</v>
      </c>
      <c r="G136" s="7" t="s">
        <v>38</v>
      </c>
      <c r="H136" s="7" t="s">
        <v>41</v>
      </c>
      <c r="I136" s="9">
        <v>250</v>
      </c>
      <c r="J136" s="9">
        <v>710</v>
      </c>
      <c r="K136" s="9">
        <v>144</v>
      </c>
      <c r="L136" s="10">
        <v>183</v>
      </c>
      <c r="M136" s="11">
        <v>0.84</v>
      </c>
      <c r="N136" s="7">
        <v>24</v>
      </c>
    </row>
    <row r="137" spans="1:14" ht="15" thickBot="1">
      <c r="A137" s="7" t="s">
        <v>46</v>
      </c>
      <c r="B137" s="7" t="s">
        <v>31</v>
      </c>
      <c r="C137" s="7" t="s">
        <v>42</v>
      </c>
      <c r="D137" s="7" t="s">
        <v>40</v>
      </c>
      <c r="E137" s="8">
        <v>39814</v>
      </c>
      <c r="F137" s="7">
        <v>2009</v>
      </c>
      <c r="G137" s="7" t="s">
        <v>37</v>
      </c>
      <c r="H137" s="7" t="s">
        <v>41</v>
      </c>
      <c r="I137" s="9">
        <v>150</v>
      </c>
      <c r="J137" s="9">
        <v>533</v>
      </c>
      <c r="K137" s="9">
        <v>280</v>
      </c>
      <c r="L137" s="10">
        <v>430</v>
      </c>
      <c r="M137" s="11"/>
      <c r="N137" s="7">
        <v>12</v>
      </c>
    </row>
    <row r="138" spans="1:14" ht="15" thickBot="1">
      <c r="A138" s="7" t="s">
        <v>46</v>
      </c>
      <c r="B138" s="7" t="s">
        <v>31</v>
      </c>
      <c r="C138" s="7" t="s">
        <v>42</v>
      </c>
      <c r="D138" s="7" t="s">
        <v>40</v>
      </c>
      <c r="E138" s="8">
        <v>39904</v>
      </c>
      <c r="F138" s="7">
        <v>2009</v>
      </c>
      <c r="G138" s="7" t="s">
        <v>38</v>
      </c>
      <c r="H138" s="7" t="s">
        <v>41</v>
      </c>
      <c r="I138" s="9">
        <v>150</v>
      </c>
      <c r="J138" s="9">
        <v>592</v>
      </c>
      <c r="K138" s="9">
        <v>283</v>
      </c>
      <c r="L138" s="10">
        <v>12</v>
      </c>
      <c r="M138" s="11">
        <v>0.85</v>
      </c>
      <c r="N138" s="7">
        <v>25</v>
      </c>
    </row>
    <row r="139" spans="1:14" ht="15" thickBot="1">
      <c r="A139" s="7" t="s">
        <v>46</v>
      </c>
      <c r="B139" s="7" t="s">
        <v>31</v>
      </c>
      <c r="C139" s="7" t="s">
        <v>43</v>
      </c>
      <c r="D139" s="7" t="s">
        <v>33</v>
      </c>
      <c r="E139" s="8">
        <v>39814</v>
      </c>
      <c r="F139" s="7">
        <v>2009</v>
      </c>
      <c r="G139" s="7" t="s">
        <v>37</v>
      </c>
      <c r="H139" s="7" t="s">
        <v>35</v>
      </c>
      <c r="I139" s="9">
        <v>150</v>
      </c>
      <c r="J139" s="9">
        <v>592</v>
      </c>
      <c r="K139" s="9">
        <v>312</v>
      </c>
      <c r="L139" s="10">
        <v>21</v>
      </c>
      <c r="M139" s="11">
        <v>0.89</v>
      </c>
      <c r="N139" s="7">
        <v>17</v>
      </c>
    </row>
    <row r="140" spans="1:14" ht="15" thickBot="1">
      <c r="A140" s="7" t="s">
        <v>46</v>
      </c>
      <c r="B140" s="7" t="s">
        <v>31</v>
      </c>
      <c r="C140" s="7" t="s">
        <v>43</v>
      </c>
      <c r="D140" s="7" t="s">
        <v>33</v>
      </c>
      <c r="E140" s="8">
        <v>39904</v>
      </c>
      <c r="F140" s="7">
        <v>2009</v>
      </c>
      <c r="G140" s="7" t="s">
        <v>38</v>
      </c>
      <c r="H140" s="7" t="s">
        <v>35</v>
      </c>
      <c r="I140" s="9">
        <v>300</v>
      </c>
      <c r="J140" s="9">
        <v>1479</v>
      </c>
      <c r="K140" s="9">
        <v>677</v>
      </c>
      <c r="L140" s="10">
        <v>66</v>
      </c>
      <c r="M140" s="11">
        <v>0.91</v>
      </c>
      <c r="N140" s="7">
        <v>11</v>
      </c>
    </row>
    <row r="141" spans="1:14" ht="15" thickBot="1">
      <c r="A141" s="7" t="s">
        <v>30</v>
      </c>
      <c r="B141" s="7" t="s">
        <v>31</v>
      </c>
      <c r="C141" s="7" t="s">
        <v>47</v>
      </c>
      <c r="D141" s="7" t="s">
        <v>48</v>
      </c>
      <c r="E141" s="8">
        <v>39814</v>
      </c>
      <c r="F141" s="7">
        <v>2009</v>
      </c>
      <c r="G141" s="7" t="s">
        <v>37</v>
      </c>
      <c r="H141" s="7" t="s">
        <v>49</v>
      </c>
      <c r="I141" s="9">
        <v>3500</v>
      </c>
      <c r="J141" s="9">
        <v>7337</v>
      </c>
      <c r="K141" s="9">
        <v>2668</v>
      </c>
      <c r="L141" s="10">
        <v>237</v>
      </c>
      <c r="M141" s="11">
        <v>0.85</v>
      </c>
      <c r="N141" s="7">
        <v>17</v>
      </c>
    </row>
    <row r="142" spans="1:14" ht="15" thickBot="1">
      <c r="A142" s="7" t="s">
        <v>30</v>
      </c>
      <c r="B142" s="7" t="s">
        <v>31</v>
      </c>
      <c r="C142" s="7" t="s">
        <v>50</v>
      </c>
      <c r="D142" s="7" t="s">
        <v>48</v>
      </c>
      <c r="E142" s="8">
        <v>39814</v>
      </c>
      <c r="F142" s="7">
        <v>2009</v>
      </c>
      <c r="G142" s="7" t="s">
        <v>37</v>
      </c>
      <c r="H142" s="7" t="s">
        <v>49</v>
      </c>
      <c r="I142" s="9">
        <v>2750</v>
      </c>
      <c r="J142" s="9">
        <v>5156</v>
      </c>
      <c r="K142" s="9">
        <v>1614</v>
      </c>
      <c r="L142" s="10">
        <v>235</v>
      </c>
      <c r="M142" s="11">
        <v>0.92</v>
      </c>
      <c r="N142" s="7">
        <v>20</v>
      </c>
    </row>
    <row r="143" spans="1:14" ht="15" thickBot="1">
      <c r="A143" s="7" t="s">
        <v>44</v>
      </c>
      <c r="B143" s="7" t="s">
        <v>45</v>
      </c>
      <c r="C143" s="7" t="s">
        <v>47</v>
      </c>
      <c r="D143" s="7" t="s">
        <v>48</v>
      </c>
      <c r="E143" s="8">
        <v>39814</v>
      </c>
      <c r="F143" s="7">
        <v>2009</v>
      </c>
      <c r="G143" s="7" t="s">
        <v>37</v>
      </c>
      <c r="H143" s="7" t="s">
        <v>49</v>
      </c>
      <c r="I143" s="9">
        <v>1800</v>
      </c>
      <c r="J143" s="9">
        <v>4871</v>
      </c>
      <c r="K143" s="9">
        <v>2445</v>
      </c>
      <c r="L143" s="10">
        <v>110</v>
      </c>
      <c r="M143" s="11">
        <v>0.87</v>
      </c>
      <c r="N143" s="7">
        <v>15</v>
      </c>
    </row>
    <row r="144" spans="1:14" ht="15" thickBot="1">
      <c r="A144" s="7" t="s">
        <v>44</v>
      </c>
      <c r="B144" s="7" t="s">
        <v>45</v>
      </c>
      <c r="C144" s="7" t="s">
        <v>47</v>
      </c>
      <c r="D144" s="7" t="s">
        <v>48</v>
      </c>
      <c r="E144" s="8">
        <v>39904</v>
      </c>
      <c r="F144" s="7">
        <v>2009</v>
      </c>
      <c r="G144" s="7" t="s">
        <v>38</v>
      </c>
      <c r="H144" s="7" t="s">
        <v>49</v>
      </c>
      <c r="I144" s="9">
        <v>5400</v>
      </c>
      <c r="J144" s="9">
        <v>13839</v>
      </c>
      <c r="K144" s="9">
        <v>6680</v>
      </c>
      <c r="L144" s="10">
        <v>950</v>
      </c>
      <c r="M144" s="11">
        <v>0.86</v>
      </c>
      <c r="N144" s="7">
        <v>23</v>
      </c>
    </row>
    <row r="145" spans="1:14" ht="15" thickBot="1">
      <c r="A145" s="7" t="s">
        <v>44</v>
      </c>
      <c r="B145" s="7" t="s">
        <v>45</v>
      </c>
      <c r="C145" s="7" t="s">
        <v>50</v>
      </c>
      <c r="D145" s="7" t="s">
        <v>48</v>
      </c>
      <c r="E145" s="8">
        <v>39814</v>
      </c>
      <c r="F145" s="7">
        <v>2009</v>
      </c>
      <c r="G145" s="7" t="s">
        <v>37</v>
      </c>
      <c r="H145" s="7" t="s">
        <v>49</v>
      </c>
      <c r="I145" s="9">
        <v>1550</v>
      </c>
      <c r="J145" s="9">
        <v>4084</v>
      </c>
      <c r="K145" s="9">
        <v>1940</v>
      </c>
      <c r="L145" s="10">
        <v>564</v>
      </c>
      <c r="M145" s="11">
        <v>0.87</v>
      </c>
      <c r="N145" s="7">
        <v>16</v>
      </c>
    </row>
    <row r="146" spans="1:14" ht="15" thickBot="1">
      <c r="A146" s="7" t="s">
        <v>44</v>
      </c>
      <c r="B146" s="7" t="s">
        <v>45</v>
      </c>
      <c r="C146" s="7" t="s">
        <v>50</v>
      </c>
      <c r="D146" s="7" t="s">
        <v>48</v>
      </c>
      <c r="E146" s="8">
        <v>39904</v>
      </c>
      <c r="F146" s="7">
        <v>2009</v>
      </c>
      <c r="G146" s="7" t="s">
        <v>38</v>
      </c>
      <c r="H146" s="7" t="s">
        <v>49</v>
      </c>
      <c r="I146" s="9">
        <v>5850</v>
      </c>
      <c r="J146" s="9">
        <v>15590</v>
      </c>
      <c r="K146" s="9">
        <v>7805</v>
      </c>
      <c r="L146" s="10">
        <v>284</v>
      </c>
      <c r="M146" s="11">
        <v>0.86</v>
      </c>
      <c r="N146" s="7">
        <v>15</v>
      </c>
    </row>
    <row r="147" spans="1:14" ht="15" thickBot="1">
      <c r="A147" s="7" t="s">
        <v>46</v>
      </c>
      <c r="B147" s="7" t="s">
        <v>31</v>
      </c>
      <c r="C147" s="7" t="s">
        <v>47</v>
      </c>
      <c r="D147" s="7" t="s">
        <v>48</v>
      </c>
      <c r="E147" s="8">
        <v>39814</v>
      </c>
      <c r="F147" s="7">
        <v>2009</v>
      </c>
      <c r="G147" s="7" t="s">
        <v>37</v>
      </c>
      <c r="H147" s="7" t="s">
        <v>49</v>
      </c>
      <c r="I147" s="9">
        <v>100</v>
      </c>
      <c r="J147" s="9">
        <v>267</v>
      </c>
      <c r="K147" s="9">
        <v>140</v>
      </c>
      <c r="L147" s="10">
        <v>6</v>
      </c>
      <c r="M147" s="11">
        <v>0.94</v>
      </c>
      <c r="N147" s="7">
        <v>21</v>
      </c>
    </row>
    <row r="148" spans="1:14" ht="15" thickBot="1">
      <c r="A148" s="7" t="s">
        <v>46</v>
      </c>
      <c r="B148" s="7" t="s">
        <v>31</v>
      </c>
      <c r="C148" s="7" t="s">
        <v>47</v>
      </c>
      <c r="D148" s="7" t="s">
        <v>48</v>
      </c>
      <c r="E148" s="8">
        <v>39904</v>
      </c>
      <c r="F148" s="7">
        <v>2009</v>
      </c>
      <c r="G148" s="7" t="s">
        <v>38</v>
      </c>
      <c r="H148" s="7" t="s">
        <v>49</v>
      </c>
      <c r="I148" s="9">
        <v>100</v>
      </c>
      <c r="J148" s="9">
        <v>296</v>
      </c>
      <c r="K148" s="9">
        <v>142</v>
      </c>
      <c r="L148" s="10">
        <v>1028</v>
      </c>
      <c r="M148" s="11">
        <v>0.93</v>
      </c>
      <c r="N148" s="7">
        <v>17</v>
      </c>
    </row>
    <row r="149" spans="1:14" ht="15" thickBot="1">
      <c r="A149" s="7" t="s">
        <v>46</v>
      </c>
      <c r="B149" s="7" t="s">
        <v>31</v>
      </c>
      <c r="C149" s="7" t="s">
        <v>50</v>
      </c>
      <c r="D149" s="7" t="s">
        <v>48</v>
      </c>
      <c r="E149" s="8">
        <v>39814</v>
      </c>
      <c r="F149" s="7">
        <v>2009</v>
      </c>
      <c r="G149" s="7" t="s">
        <v>37</v>
      </c>
      <c r="H149" s="7" t="s">
        <v>49</v>
      </c>
      <c r="I149" s="9">
        <v>100</v>
      </c>
      <c r="J149" s="9">
        <v>296</v>
      </c>
      <c r="K149" s="9">
        <v>156</v>
      </c>
      <c r="L149" s="10">
        <v>38</v>
      </c>
      <c r="M149" s="11">
        <v>0.95</v>
      </c>
      <c r="N149" s="7">
        <v>16</v>
      </c>
    </row>
    <row r="150" spans="1:14" ht="15" thickBot="1">
      <c r="A150" s="7" t="s">
        <v>46</v>
      </c>
      <c r="B150" s="7" t="s">
        <v>31</v>
      </c>
      <c r="C150" s="7" t="s">
        <v>50</v>
      </c>
      <c r="D150" s="7" t="s">
        <v>48</v>
      </c>
      <c r="E150" s="8">
        <v>39904</v>
      </c>
      <c r="F150" s="7">
        <v>2009</v>
      </c>
      <c r="G150" s="7" t="s">
        <v>38</v>
      </c>
      <c r="H150" s="7" t="s">
        <v>49</v>
      </c>
      <c r="I150" s="9">
        <v>150</v>
      </c>
      <c r="J150" s="9">
        <v>740</v>
      </c>
      <c r="K150" s="9">
        <v>339</v>
      </c>
      <c r="L150" s="10">
        <v>689</v>
      </c>
      <c r="M150" s="11">
        <v>0.86</v>
      </c>
      <c r="N150" s="7">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3E8E-0D08-43B4-A364-8BE036A3C322}">
  <dimension ref="A1:AI281"/>
  <sheetViews>
    <sheetView topLeftCell="E1" zoomScale="80" zoomScaleNormal="80" workbookViewId="0">
      <pane ySplit="1" topLeftCell="A2" activePane="bottomLeft" state="frozen"/>
      <selection activeCell="I15" sqref="I15"/>
      <selection pane="bottomLeft" activeCell="T169" sqref="T169"/>
    </sheetView>
  </sheetViews>
  <sheetFormatPr defaultRowHeight="14.5"/>
  <cols>
    <col min="3" max="3" width="14" customWidth="1"/>
    <col min="4" max="4" width="15.54296875" customWidth="1"/>
    <col min="5" max="5" width="14.36328125" customWidth="1"/>
    <col min="6" max="6" width="13.1796875" bestFit="1" customWidth="1"/>
    <col min="7" max="8" width="13" customWidth="1"/>
    <col min="9" max="9" width="17.90625" customWidth="1"/>
    <col min="10" max="10" width="12.90625" customWidth="1"/>
    <col min="11" max="11" width="18" customWidth="1"/>
    <col min="12" max="12" width="12.6328125" customWidth="1"/>
    <col min="13" max="13" width="18.81640625" customWidth="1"/>
    <col min="14" max="14" width="12.36328125" customWidth="1"/>
    <col min="15" max="15" width="14" customWidth="1"/>
    <col min="16" max="16" width="13.36328125" customWidth="1"/>
    <col min="17" max="17" width="13.81640625" customWidth="1"/>
    <col min="18" max="18" width="12.90625" customWidth="1"/>
    <col min="19" max="19" width="10.6328125" customWidth="1"/>
    <col min="20" max="20" width="12.81640625" customWidth="1"/>
    <col min="21" max="21" width="12.90625" customWidth="1"/>
    <col min="22" max="22" width="12.1796875" bestFit="1" customWidth="1"/>
    <col min="23" max="23" width="27.90625" customWidth="1"/>
    <col min="24" max="24" width="25.6328125" bestFit="1" customWidth="1"/>
    <col min="25" max="25" width="17" bestFit="1" customWidth="1"/>
    <col min="26" max="26" width="17" customWidth="1"/>
    <col min="27" max="27" width="8.90625" customWidth="1"/>
    <col min="28" max="28" width="17" customWidth="1"/>
    <col min="29" max="29" width="11.26953125" bestFit="1" customWidth="1"/>
    <col min="30" max="30" width="18.453125" customWidth="1"/>
    <col min="31" max="31" width="8.81640625" bestFit="1" customWidth="1"/>
    <col min="32" max="32" width="16.6328125" customWidth="1"/>
    <col min="33" max="33" width="8.81640625" bestFit="1" customWidth="1"/>
    <col min="34" max="34" width="18.453125" customWidth="1"/>
    <col min="35" max="35" width="8.81640625" bestFit="1" customWidth="1"/>
  </cols>
  <sheetData>
    <row r="1" spans="4:35" ht="29.5" thickBot="1">
      <c r="H1" s="5" t="s">
        <v>16</v>
      </c>
      <c r="I1" s="5" t="s">
        <v>17</v>
      </c>
      <c r="J1" s="5" t="s">
        <v>18</v>
      </c>
      <c r="K1" s="5" t="s">
        <v>19</v>
      </c>
      <c r="L1" s="5" t="s">
        <v>20</v>
      </c>
      <c r="M1" s="5" t="s">
        <v>21</v>
      </c>
      <c r="N1" s="5" t="s">
        <v>22</v>
      </c>
      <c r="O1" s="5" t="s">
        <v>23</v>
      </c>
      <c r="P1" s="5" t="s">
        <v>51</v>
      </c>
      <c r="Q1" s="5" t="s">
        <v>52</v>
      </c>
      <c r="R1" s="5" t="s">
        <v>53</v>
      </c>
      <c r="S1" s="5" t="s">
        <v>27</v>
      </c>
      <c r="T1" s="5" t="s">
        <v>28</v>
      </c>
      <c r="U1" s="5" t="s">
        <v>29</v>
      </c>
      <c r="W1" s="12"/>
    </row>
    <row r="2" spans="4:35" ht="19" thickBot="1">
      <c r="H2" s="13" t="s">
        <v>30</v>
      </c>
      <c r="I2" s="13" t="s">
        <v>31</v>
      </c>
      <c r="J2" s="13" t="s">
        <v>32</v>
      </c>
      <c r="K2" s="13" t="s">
        <v>33</v>
      </c>
      <c r="L2" s="14">
        <v>39995</v>
      </c>
      <c r="M2" s="13">
        <v>2009</v>
      </c>
      <c r="N2" s="13" t="s">
        <v>34</v>
      </c>
      <c r="O2" s="13" t="s">
        <v>35</v>
      </c>
      <c r="P2" s="15">
        <v>550</v>
      </c>
      <c r="Q2" s="15">
        <v>1167</v>
      </c>
      <c r="R2" s="15">
        <v>440</v>
      </c>
      <c r="S2" s="16">
        <v>44</v>
      </c>
      <c r="T2" s="17">
        <v>0.93</v>
      </c>
      <c r="U2" s="13">
        <v>20</v>
      </c>
      <c r="X2" s="208" t="s">
        <v>24</v>
      </c>
      <c r="Y2" s="209"/>
      <c r="Z2" s="208" t="s">
        <v>25</v>
      </c>
      <c r="AA2" s="209"/>
      <c r="AB2" s="208" t="s">
        <v>26</v>
      </c>
      <c r="AC2" s="209"/>
      <c r="AD2" s="208" t="s">
        <v>27</v>
      </c>
      <c r="AE2" s="209"/>
      <c r="AF2" s="208" t="s">
        <v>54</v>
      </c>
      <c r="AG2" s="209"/>
      <c r="AH2" s="208" t="s">
        <v>55</v>
      </c>
      <c r="AI2" s="209"/>
    </row>
    <row r="3" spans="4:35" ht="15" thickBot="1">
      <c r="D3" s="141" t="s">
        <v>33</v>
      </c>
      <c r="E3" s="141" t="s">
        <v>40</v>
      </c>
      <c r="F3" s="141" t="s">
        <v>48</v>
      </c>
      <c r="H3" s="13" t="s">
        <v>30</v>
      </c>
      <c r="I3" s="13" t="s">
        <v>31</v>
      </c>
      <c r="J3" s="13" t="s">
        <v>32</v>
      </c>
      <c r="K3" s="13" t="s">
        <v>33</v>
      </c>
      <c r="L3" s="14">
        <v>40725</v>
      </c>
      <c r="M3" s="13">
        <v>2011</v>
      </c>
      <c r="N3" s="13" t="s">
        <v>34</v>
      </c>
      <c r="O3" s="13" t="s">
        <v>35</v>
      </c>
      <c r="P3" s="15">
        <v>400</v>
      </c>
      <c r="Q3" s="15">
        <v>569</v>
      </c>
      <c r="R3" s="15">
        <v>68</v>
      </c>
      <c r="S3" s="16">
        <v>28</v>
      </c>
      <c r="T3" s="17">
        <v>0.92</v>
      </c>
      <c r="U3" s="13">
        <v>12</v>
      </c>
      <c r="X3" s="19" t="s">
        <v>56</v>
      </c>
      <c r="Y3" s="20">
        <v>3470.8053691275168</v>
      </c>
      <c r="Z3" s="19" t="s">
        <v>56</v>
      </c>
      <c r="AA3" s="20">
        <v>9112.5704697986585</v>
      </c>
      <c r="AB3" s="19" t="s">
        <v>56</v>
      </c>
      <c r="AC3" s="20">
        <v>3859.5405405405404</v>
      </c>
      <c r="AD3" s="19" t="s">
        <v>56</v>
      </c>
      <c r="AE3" s="20">
        <v>636.67785234899327</v>
      </c>
      <c r="AF3" s="19" t="s">
        <v>56</v>
      </c>
      <c r="AG3" s="20">
        <v>0.88283687943262446</v>
      </c>
      <c r="AH3" s="19" t="s">
        <v>56</v>
      </c>
      <c r="AI3" s="20">
        <v>18.013422818791945</v>
      </c>
    </row>
    <row r="4" spans="4:35" ht="15" thickBot="1">
      <c r="D4" s="142">
        <f>SUMIF($K$2:$K$150,D3,$Q$2:$Q$150)</f>
        <v>559007</v>
      </c>
      <c r="E4" s="142">
        <f>SUMIF($K$2:$K$150,E3,$Q$2:$Q$150)</f>
        <v>476525</v>
      </c>
      <c r="F4" s="142">
        <f>SUMIF($K$2:$K$150,F3,$Q$2:$Q$150)</f>
        <v>322241</v>
      </c>
      <c r="H4" s="13" t="s">
        <v>30</v>
      </c>
      <c r="I4" s="13" t="s">
        <v>31</v>
      </c>
      <c r="J4" s="13" t="s">
        <v>32</v>
      </c>
      <c r="K4" s="13" t="s">
        <v>33</v>
      </c>
      <c r="L4" s="14">
        <v>40360</v>
      </c>
      <c r="M4" s="13">
        <v>2010</v>
      </c>
      <c r="N4" s="13" t="s">
        <v>34</v>
      </c>
      <c r="O4" s="13" t="s">
        <v>35</v>
      </c>
      <c r="P4" s="15">
        <v>1400</v>
      </c>
      <c r="Q4" s="15">
        <v>4113</v>
      </c>
      <c r="R4" s="15">
        <v>1599</v>
      </c>
      <c r="S4" s="16">
        <v>206</v>
      </c>
      <c r="T4" s="17">
        <v>0.81</v>
      </c>
      <c r="U4" s="13">
        <v>21</v>
      </c>
      <c r="X4" s="19" t="s">
        <v>57</v>
      </c>
      <c r="Y4" s="20">
        <v>384.44027780311774</v>
      </c>
      <c r="Z4" s="19" t="s">
        <v>57</v>
      </c>
      <c r="AA4" s="20">
        <v>1041.7698212823448</v>
      </c>
      <c r="AB4" s="19" t="s">
        <v>57</v>
      </c>
      <c r="AC4" s="20">
        <v>437.22546276847072</v>
      </c>
      <c r="AD4" s="19" t="s">
        <v>57</v>
      </c>
      <c r="AE4" s="20">
        <v>87.265611683220413</v>
      </c>
      <c r="AF4" s="19" t="s">
        <v>57</v>
      </c>
      <c r="AG4" s="20">
        <v>3.6795751058818276E-3</v>
      </c>
      <c r="AH4" s="19" t="s">
        <v>57</v>
      </c>
      <c r="AI4" s="20">
        <v>0.33290799386063291</v>
      </c>
    </row>
    <row r="5" spans="4:35" ht="15" thickBot="1">
      <c r="H5" s="13" t="s">
        <v>30</v>
      </c>
      <c r="I5" s="13" t="s">
        <v>31</v>
      </c>
      <c r="J5" s="13" t="s">
        <v>32</v>
      </c>
      <c r="K5" s="13" t="s">
        <v>33</v>
      </c>
      <c r="L5" s="14">
        <v>40087</v>
      </c>
      <c r="M5" s="13">
        <v>2009</v>
      </c>
      <c r="N5" s="13" t="s">
        <v>36</v>
      </c>
      <c r="O5" s="13" t="s">
        <v>35</v>
      </c>
      <c r="P5" s="15">
        <v>4300</v>
      </c>
      <c r="Q5" s="15">
        <v>11195</v>
      </c>
      <c r="R5" s="15">
        <v>5916</v>
      </c>
      <c r="S5" s="16">
        <v>350</v>
      </c>
      <c r="T5" s="17">
        <v>0.86</v>
      </c>
      <c r="U5" s="13">
        <v>21</v>
      </c>
      <c r="X5" s="19" t="s">
        <v>58</v>
      </c>
      <c r="Y5" s="20">
        <v>1400</v>
      </c>
      <c r="Z5" s="19" t="s">
        <v>58</v>
      </c>
      <c r="AA5" s="20">
        <v>4084</v>
      </c>
      <c r="AB5" s="19" t="s">
        <v>58</v>
      </c>
      <c r="AC5" s="20">
        <v>1606.5</v>
      </c>
      <c r="AD5" s="19" t="s">
        <v>58</v>
      </c>
      <c r="AE5" s="20">
        <v>206</v>
      </c>
      <c r="AF5" s="19" t="s">
        <v>58</v>
      </c>
      <c r="AG5" s="20">
        <v>0.88</v>
      </c>
      <c r="AH5" s="19" t="s">
        <v>58</v>
      </c>
      <c r="AI5" s="20">
        <v>18</v>
      </c>
    </row>
    <row r="6" spans="4:35" ht="15" thickBot="1">
      <c r="D6" s="143" t="s">
        <v>71</v>
      </c>
      <c r="E6" s="143" t="s">
        <v>72</v>
      </c>
      <c r="F6" s="143" t="s">
        <v>44</v>
      </c>
      <c r="H6" s="13" t="s">
        <v>30</v>
      </c>
      <c r="I6" s="13" t="s">
        <v>31</v>
      </c>
      <c r="J6" s="13" t="s">
        <v>32</v>
      </c>
      <c r="K6" s="13" t="s">
        <v>33</v>
      </c>
      <c r="L6" s="14">
        <v>40817</v>
      </c>
      <c r="M6" s="13">
        <v>2011</v>
      </c>
      <c r="N6" s="13" t="s">
        <v>36</v>
      </c>
      <c r="O6" s="13" t="s">
        <v>35</v>
      </c>
      <c r="P6" s="15">
        <v>450</v>
      </c>
      <c r="Q6" s="15">
        <v>723</v>
      </c>
      <c r="R6" s="15">
        <v>109</v>
      </c>
      <c r="S6" s="16">
        <v>23</v>
      </c>
      <c r="T6" s="17">
        <v>0.95</v>
      </c>
      <c r="U6" s="13">
        <v>13</v>
      </c>
      <c r="X6" s="19" t="s">
        <v>59</v>
      </c>
      <c r="Y6" s="20">
        <v>100</v>
      </c>
      <c r="Z6" s="19" t="s">
        <v>59</v>
      </c>
      <c r="AA6" s="20">
        <v>296</v>
      </c>
      <c r="AB6" s="19" t="s">
        <v>59</v>
      </c>
      <c r="AC6" s="20">
        <v>312</v>
      </c>
      <c r="AD6" s="19" t="s">
        <v>59</v>
      </c>
      <c r="AE6" s="20">
        <v>33</v>
      </c>
      <c r="AF6" s="19" t="s">
        <v>59</v>
      </c>
      <c r="AG6" s="20">
        <v>0.87</v>
      </c>
      <c r="AH6" s="19" t="s">
        <v>59</v>
      </c>
      <c r="AI6" s="20">
        <v>20</v>
      </c>
    </row>
    <row r="7" spans="4:35" ht="15" thickBot="1">
      <c r="D7" s="144">
        <f>COUNTIF($H$68:$H$138,D6)</f>
        <v>28</v>
      </c>
      <c r="E7" s="144">
        <f>COUNTIF($H$68:$H$138,E6)</f>
        <v>19</v>
      </c>
      <c r="F7" s="144">
        <f>COUNTIF($H$68:$H$138,F6)</f>
        <v>24</v>
      </c>
      <c r="H7" s="13" t="s">
        <v>30</v>
      </c>
      <c r="I7" s="13" t="s">
        <v>31</v>
      </c>
      <c r="J7" s="13" t="s">
        <v>32</v>
      </c>
      <c r="K7" s="13" t="s">
        <v>33</v>
      </c>
      <c r="L7" s="14">
        <v>40452</v>
      </c>
      <c r="M7" s="13">
        <v>2010</v>
      </c>
      <c r="N7" s="13" t="s">
        <v>36</v>
      </c>
      <c r="O7" s="13" t="s">
        <v>35</v>
      </c>
      <c r="P7" s="15">
        <v>8950</v>
      </c>
      <c r="Q7" s="15">
        <v>26426</v>
      </c>
      <c r="R7" s="15">
        <v>11903</v>
      </c>
      <c r="S7" s="16">
        <v>1321</v>
      </c>
      <c r="T7" s="17">
        <v>0.88</v>
      </c>
      <c r="U7" s="13">
        <v>14</v>
      </c>
      <c r="X7" s="19" t="s">
        <v>60</v>
      </c>
      <c r="Y7" s="20">
        <v>4692.6916319318716</v>
      </c>
      <c r="Z7" s="19" t="s">
        <v>60</v>
      </c>
      <c r="AA7" s="20">
        <v>12716.421262275901</v>
      </c>
      <c r="AB7" s="19" t="s">
        <v>60</v>
      </c>
      <c r="AC7" s="20">
        <v>5319.0773244407055</v>
      </c>
      <c r="AD7" s="19" t="s">
        <v>60</v>
      </c>
      <c r="AE7" s="20">
        <v>1065.2125423522507</v>
      </c>
      <c r="AF7" s="19" t="s">
        <v>60</v>
      </c>
      <c r="AG7" s="20">
        <v>4.3692533542189584E-2</v>
      </c>
      <c r="AH7" s="19" t="s">
        <v>60</v>
      </c>
      <c r="AI7" s="20">
        <v>4.0636599419821495</v>
      </c>
    </row>
    <row r="8" spans="4:35" ht="15" thickBot="1">
      <c r="H8" s="13" t="s">
        <v>30</v>
      </c>
      <c r="I8" s="13" t="s">
        <v>31</v>
      </c>
      <c r="J8" s="13" t="s">
        <v>32</v>
      </c>
      <c r="K8" s="13" t="s">
        <v>33</v>
      </c>
      <c r="L8" s="14">
        <v>40179</v>
      </c>
      <c r="M8" s="13">
        <v>2010</v>
      </c>
      <c r="N8" s="13" t="s">
        <v>37</v>
      </c>
      <c r="O8" s="13" t="s">
        <v>35</v>
      </c>
      <c r="P8" s="15">
        <v>5700</v>
      </c>
      <c r="Q8" s="15">
        <v>12411</v>
      </c>
      <c r="R8" s="15">
        <v>4871</v>
      </c>
      <c r="S8" s="16">
        <v>543</v>
      </c>
      <c r="T8" s="17">
        <v>0.95</v>
      </c>
      <c r="U8" s="13">
        <v>19</v>
      </c>
      <c r="X8" s="19" t="s">
        <v>61</v>
      </c>
      <c r="Y8" s="20">
        <v>22021354.752403412</v>
      </c>
      <c r="Z8" s="19" t="s">
        <v>61</v>
      </c>
      <c r="AA8" s="20">
        <v>161707369.71966261</v>
      </c>
      <c r="AB8" s="19" t="s">
        <v>61</v>
      </c>
      <c r="AC8" s="20">
        <v>28292583.583379298</v>
      </c>
      <c r="AD8" s="19" t="s">
        <v>61</v>
      </c>
      <c r="AE8" s="20">
        <v>1134677.7603845454</v>
      </c>
      <c r="AF8" s="19" t="s">
        <v>61</v>
      </c>
      <c r="AG8" s="20">
        <v>1.9090374873353617E-3</v>
      </c>
      <c r="AH8" s="19" t="s">
        <v>61</v>
      </c>
      <c r="AI8" s="20">
        <v>16.51333212407037</v>
      </c>
    </row>
    <row r="9" spans="4:35" ht="15" thickBot="1">
      <c r="H9" s="13" t="s">
        <v>30</v>
      </c>
      <c r="I9" s="13" t="s">
        <v>31</v>
      </c>
      <c r="J9" s="13" t="s">
        <v>32</v>
      </c>
      <c r="K9" s="13" t="s">
        <v>33</v>
      </c>
      <c r="L9" s="14">
        <v>40544</v>
      </c>
      <c r="M9" s="13">
        <v>2011</v>
      </c>
      <c r="N9" s="13" t="s">
        <v>37</v>
      </c>
      <c r="O9" s="13" t="s">
        <v>35</v>
      </c>
      <c r="P9" s="15">
        <v>12550</v>
      </c>
      <c r="Q9" s="15">
        <v>29763</v>
      </c>
      <c r="R9" s="15">
        <v>10129</v>
      </c>
      <c r="S9" s="16">
        <v>1488</v>
      </c>
      <c r="T9" s="17">
        <v>0.88</v>
      </c>
      <c r="U9" s="13">
        <v>12</v>
      </c>
      <c r="X9" s="19" t="s">
        <v>62</v>
      </c>
      <c r="Y9" s="20">
        <v>7.9589686882785387</v>
      </c>
      <c r="Z9" s="19" t="s">
        <v>62</v>
      </c>
      <c r="AA9" s="20">
        <v>10.248355506342291</v>
      </c>
      <c r="AB9" s="19" t="s">
        <v>62</v>
      </c>
      <c r="AC9" s="20">
        <v>8.7810200156276927</v>
      </c>
      <c r="AD9" s="19" t="s">
        <v>62</v>
      </c>
      <c r="AE9" s="20">
        <v>19.689555768937108</v>
      </c>
      <c r="AF9" s="19" t="s">
        <v>62</v>
      </c>
      <c r="AG9" s="20">
        <v>-1.205945767416144</v>
      </c>
      <c r="AH9" s="19" t="s">
        <v>62</v>
      </c>
      <c r="AI9" s="20">
        <v>-1.0933301759428777</v>
      </c>
    </row>
    <row r="10" spans="4:35" ht="15" thickBot="1">
      <c r="H10" s="13" t="s">
        <v>30</v>
      </c>
      <c r="I10" s="13" t="s">
        <v>31</v>
      </c>
      <c r="J10" s="13" t="s">
        <v>32</v>
      </c>
      <c r="K10" s="13" t="s">
        <v>33</v>
      </c>
      <c r="L10" s="14">
        <v>40269</v>
      </c>
      <c r="M10" s="13">
        <v>2010</v>
      </c>
      <c r="N10" s="13" t="s">
        <v>38</v>
      </c>
      <c r="O10" s="13" t="s">
        <v>35</v>
      </c>
      <c r="P10" s="15">
        <v>100</v>
      </c>
      <c r="Q10" s="15">
        <v>87</v>
      </c>
      <c r="R10" s="15">
        <v>15</v>
      </c>
      <c r="S10" s="16">
        <v>5</v>
      </c>
      <c r="T10" s="17">
        <v>0.82</v>
      </c>
      <c r="U10" s="13">
        <v>13</v>
      </c>
      <c r="X10" s="19" t="s">
        <v>63</v>
      </c>
      <c r="Y10" s="20">
        <v>2.3812899067311659</v>
      </c>
      <c r="Z10" s="19" t="s">
        <v>63</v>
      </c>
      <c r="AA10" s="20">
        <v>2.7127680006919377</v>
      </c>
      <c r="AB10" s="19" t="s">
        <v>63</v>
      </c>
      <c r="AC10" s="20">
        <v>2.5367147607037985</v>
      </c>
      <c r="AD10" s="19" t="s">
        <v>63</v>
      </c>
      <c r="AE10" s="20">
        <v>3.8130433477122292</v>
      </c>
      <c r="AF10" s="19" t="s">
        <v>63</v>
      </c>
      <c r="AG10" s="20">
        <v>3.2851604184381218E-2</v>
      </c>
      <c r="AH10" s="19" t="s">
        <v>63</v>
      </c>
      <c r="AI10" s="20">
        <v>-1.7800817179065394E-2</v>
      </c>
    </row>
    <row r="11" spans="4:35" ht="15" thickBot="1">
      <c r="H11" s="13" t="s">
        <v>30</v>
      </c>
      <c r="I11" s="13" t="s">
        <v>31</v>
      </c>
      <c r="J11" s="13" t="s">
        <v>32</v>
      </c>
      <c r="K11" s="13" t="s">
        <v>33</v>
      </c>
      <c r="L11" s="14">
        <v>40634</v>
      </c>
      <c r="M11" s="13">
        <v>2011</v>
      </c>
      <c r="N11" s="13" t="s">
        <v>38</v>
      </c>
      <c r="O11" s="13" t="s">
        <v>35</v>
      </c>
      <c r="P11" s="15">
        <v>100</v>
      </c>
      <c r="Q11" s="15">
        <v>95</v>
      </c>
      <c r="R11" s="15">
        <v>14</v>
      </c>
      <c r="S11" s="16">
        <v>4</v>
      </c>
      <c r="T11" s="17">
        <v>0.93</v>
      </c>
      <c r="U11" s="13">
        <v>23</v>
      </c>
      <c r="X11" s="19" t="s">
        <v>64</v>
      </c>
      <c r="Y11" s="20">
        <v>29450</v>
      </c>
      <c r="Z11" s="19" t="s">
        <v>64</v>
      </c>
      <c r="AA11" s="20">
        <v>83326</v>
      </c>
      <c r="AB11" s="19" t="s">
        <v>64</v>
      </c>
      <c r="AC11" s="20">
        <v>33757</v>
      </c>
      <c r="AD11" s="19" t="s">
        <v>64</v>
      </c>
      <c r="AE11" s="20">
        <v>8056</v>
      </c>
      <c r="AF11" s="19" t="s">
        <v>64</v>
      </c>
      <c r="AG11" s="20">
        <v>0.1399999999999999</v>
      </c>
      <c r="AH11" s="19" t="s">
        <v>64</v>
      </c>
      <c r="AI11" s="20">
        <v>14</v>
      </c>
    </row>
    <row r="12" spans="4:35" ht="15" thickBot="1">
      <c r="H12" s="13" t="s">
        <v>30</v>
      </c>
      <c r="I12" s="13" t="s">
        <v>31</v>
      </c>
      <c r="J12" s="13" t="s">
        <v>39</v>
      </c>
      <c r="K12" s="13" t="s">
        <v>40</v>
      </c>
      <c r="L12" s="14">
        <v>39995</v>
      </c>
      <c r="M12" s="13">
        <v>2009</v>
      </c>
      <c r="N12" s="13" t="s">
        <v>34</v>
      </c>
      <c r="O12" s="13" t="s">
        <v>41</v>
      </c>
      <c r="P12" s="15">
        <v>200</v>
      </c>
      <c r="Q12" s="15">
        <v>492</v>
      </c>
      <c r="R12" s="15">
        <v>281</v>
      </c>
      <c r="S12" s="16">
        <v>28</v>
      </c>
      <c r="T12" s="17">
        <v>0.83</v>
      </c>
      <c r="U12" s="13">
        <v>22</v>
      </c>
      <c r="X12" s="19" t="s">
        <v>65</v>
      </c>
      <c r="Y12" s="20">
        <v>50</v>
      </c>
      <c r="Z12" s="19" t="s">
        <v>65</v>
      </c>
      <c r="AA12" s="20">
        <v>52</v>
      </c>
      <c r="AB12" s="19" t="s">
        <v>65</v>
      </c>
      <c r="AC12" s="20">
        <v>11</v>
      </c>
      <c r="AD12" s="19" t="s">
        <v>65</v>
      </c>
      <c r="AE12" s="20">
        <v>4</v>
      </c>
      <c r="AF12" s="19" t="s">
        <v>65</v>
      </c>
      <c r="AG12" s="20">
        <v>0.81</v>
      </c>
      <c r="AH12" s="19" t="s">
        <v>65</v>
      </c>
      <c r="AI12" s="20">
        <v>11</v>
      </c>
    </row>
    <row r="13" spans="4:35" ht="15" thickBot="1">
      <c r="H13" s="13" t="s">
        <v>30</v>
      </c>
      <c r="I13" s="13" t="s">
        <v>31</v>
      </c>
      <c r="J13" s="13" t="s">
        <v>39</v>
      </c>
      <c r="K13" s="13" t="s">
        <v>40</v>
      </c>
      <c r="L13" s="14">
        <v>40360</v>
      </c>
      <c r="M13" s="13">
        <v>2010</v>
      </c>
      <c r="N13" s="13" t="s">
        <v>34</v>
      </c>
      <c r="O13" s="13" t="s">
        <v>41</v>
      </c>
      <c r="P13" s="15">
        <v>850</v>
      </c>
      <c r="Q13" s="15">
        <v>2504</v>
      </c>
      <c r="R13" s="15">
        <v>989</v>
      </c>
      <c r="S13" s="16">
        <v>110</v>
      </c>
      <c r="T13" s="17">
        <v>0.93</v>
      </c>
      <c r="U13" s="13">
        <v>14</v>
      </c>
      <c r="X13" s="19" t="s">
        <v>66</v>
      </c>
      <c r="Y13" s="20">
        <v>29500</v>
      </c>
      <c r="Z13" s="19" t="s">
        <v>66</v>
      </c>
      <c r="AA13" s="20">
        <v>83378</v>
      </c>
      <c r="AB13" s="19" t="s">
        <v>66</v>
      </c>
      <c r="AC13" s="20">
        <v>33768</v>
      </c>
      <c r="AD13" s="19" t="s">
        <v>66</v>
      </c>
      <c r="AE13" s="20">
        <v>8060</v>
      </c>
      <c r="AF13" s="19" t="s">
        <v>66</v>
      </c>
      <c r="AG13" s="20">
        <v>0.95</v>
      </c>
      <c r="AH13" s="19" t="s">
        <v>66</v>
      </c>
      <c r="AI13" s="20">
        <v>25</v>
      </c>
    </row>
    <row r="14" spans="4:35" ht="15" thickBot="1">
      <c r="H14" s="13" t="s">
        <v>30</v>
      </c>
      <c r="I14" s="13" t="s">
        <v>31</v>
      </c>
      <c r="J14" s="13" t="s">
        <v>39</v>
      </c>
      <c r="K14" s="13" t="s">
        <v>40</v>
      </c>
      <c r="L14" s="14">
        <v>40087</v>
      </c>
      <c r="M14" s="13">
        <v>2009</v>
      </c>
      <c r="N14" s="13" t="s">
        <v>36</v>
      </c>
      <c r="O14" s="13" t="s">
        <v>41</v>
      </c>
      <c r="P14" s="15">
        <v>2900</v>
      </c>
      <c r="Q14" s="15">
        <v>7230</v>
      </c>
      <c r="R14" s="15">
        <v>3691</v>
      </c>
      <c r="S14" s="16">
        <v>226</v>
      </c>
      <c r="T14" s="17">
        <v>0.83</v>
      </c>
      <c r="U14" s="13">
        <v>25</v>
      </c>
      <c r="X14" s="19" t="s">
        <v>67</v>
      </c>
      <c r="Y14" s="20">
        <v>517150</v>
      </c>
      <c r="Z14" s="19" t="s">
        <v>67</v>
      </c>
      <c r="AA14" s="20">
        <v>1357773</v>
      </c>
      <c r="AB14" s="19" t="s">
        <v>67</v>
      </c>
      <c r="AC14" s="20">
        <v>571212</v>
      </c>
      <c r="AD14" s="19" t="s">
        <v>67</v>
      </c>
      <c r="AE14" s="20">
        <v>94865</v>
      </c>
      <c r="AF14" s="19" t="s">
        <v>67</v>
      </c>
      <c r="AG14" s="20">
        <v>124.48000000000005</v>
      </c>
      <c r="AH14" s="19" t="s">
        <v>67</v>
      </c>
      <c r="AI14" s="20">
        <v>2684</v>
      </c>
    </row>
    <row r="15" spans="4:35" ht="15" thickBot="1">
      <c r="H15" s="13" t="s">
        <v>30</v>
      </c>
      <c r="I15" s="13" t="s">
        <v>31</v>
      </c>
      <c r="J15" s="13" t="s">
        <v>39</v>
      </c>
      <c r="K15" s="13" t="s">
        <v>40</v>
      </c>
      <c r="L15" s="14">
        <v>40452</v>
      </c>
      <c r="M15" s="13">
        <v>2010</v>
      </c>
      <c r="N15" s="13" t="s">
        <v>36</v>
      </c>
      <c r="O15" s="13" t="s">
        <v>41</v>
      </c>
      <c r="P15" s="15">
        <v>6250</v>
      </c>
      <c r="Q15" s="15">
        <v>17503</v>
      </c>
      <c r="R15" s="15">
        <v>7545</v>
      </c>
      <c r="S15" s="16">
        <v>547</v>
      </c>
      <c r="T15" s="17">
        <v>0.93</v>
      </c>
      <c r="U15" s="13">
        <v>20</v>
      </c>
      <c r="X15" s="19" t="s">
        <v>68</v>
      </c>
      <c r="Y15" s="20">
        <v>149</v>
      </c>
      <c r="Z15" s="19" t="s">
        <v>68</v>
      </c>
      <c r="AA15" s="20">
        <v>149</v>
      </c>
      <c r="AB15" s="19" t="s">
        <v>68</v>
      </c>
      <c r="AC15" s="20">
        <v>148</v>
      </c>
      <c r="AD15" s="19" t="s">
        <v>68</v>
      </c>
      <c r="AE15" s="20">
        <v>149</v>
      </c>
      <c r="AF15" s="19" t="s">
        <v>68</v>
      </c>
      <c r="AG15" s="20">
        <v>141</v>
      </c>
      <c r="AH15" s="19" t="s">
        <v>68</v>
      </c>
      <c r="AI15" s="20">
        <v>149</v>
      </c>
    </row>
    <row r="16" spans="4:35">
      <c r="H16" s="13" t="s">
        <v>30</v>
      </c>
      <c r="I16" s="13" t="s">
        <v>31</v>
      </c>
      <c r="J16" s="13" t="s">
        <v>39</v>
      </c>
      <c r="K16" s="13" t="s">
        <v>40</v>
      </c>
      <c r="L16" s="14">
        <v>40179</v>
      </c>
      <c r="M16" s="13">
        <v>2010</v>
      </c>
      <c r="N16" s="13" t="s">
        <v>37</v>
      </c>
      <c r="O16" s="13" t="s">
        <v>41</v>
      </c>
      <c r="P16" s="15">
        <v>3150</v>
      </c>
      <c r="Q16" s="15">
        <v>6417</v>
      </c>
      <c r="R16" s="15">
        <v>2377</v>
      </c>
      <c r="S16" s="16">
        <v>361</v>
      </c>
      <c r="T16" s="17">
        <v>0.85</v>
      </c>
      <c r="U16" s="13">
        <v>13</v>
      </c>
    </row>
    <row r="17" spans="8:31">
      <c r="H17" s="13" t="s">
        <v>30</v>
      </c>
      <c r="I17" s="13" t="s">
        <v>31</v>
      </c>
      <c r="J17" s="13" t="s">
        <v>39</v>
      </c>
      <c r="K17" s="13" t="s">
        <v>40</v>
      </c>
      <c r="L17" s="14">
        <v>40544</v>
      </c>
      <c r="M17" s="13">
        <v>2011</v>
      </c>
      <c r="N17" s="13" t="s">
        <v>37</v>
      </c>
      <c r="O17" s="13" t="s">
        <v>41</v>
      </c>
      <c r="P17" s="15">
        <v>5300</v>
      </c>
      <c r="Q17" s="15">
        <v>11192</v>
      </c>
      <c r="R17" s="15">
        <v>3154</v>
      </c>
      <c r="S17" s="16">
        <v>700</v>
      </c>
      <c r="T17" s="17">
        <v>0.91</v>
      </c>
      <c r="U17" s="13">
        <v>20</v>
      </c>
    </row>
    <row r="18" spans="8:31">
      <c r="H18" s="13" t="s">
        <v>30</v>
      </c>
      <c r="I18" s="13" t="s">
        <v>31</v>
      </c>
      <c r="J18" s="13" t="s">
        <v>42</v>
      </c>
      <c r="K18" s="13" t="s">
        <v>40</v>
      </c>
      <c r="L18" s="14">
        <v>39995</v>
      </c>
      <c r="M18" s="13">
        <v>2009</v>
      </c>
      <c r="N18" s="13" t="s">
        <v>34</v>
      </c>
      <c r="O18" s="13" t="s">
        <v>41</v>
      </c>
      <c r="P18" s="15">
        <v>700</v>
      </c>
      <c r="Q18" s="15">
        <v>1802</v>
      </c>
      <c r="R18" s="15">
        <v>789</v>
      </c>
      <c r="S18" s="16">
        <v>79</v>
      </c>
      <c r="T18" s="17">
        <v>0.86</v>
      </c>
      <c r="U18" s="13">
        <v>15</v>
      </c>
      <c r="X18" s="62" t="s">
        <v>69</v>
      </c>
      <c r="Y18" s="63" t="s">
        <v>70</v>
      </c>
      <c r="Z18" s="63"/>
      <c r="AA18" s="63"/>
      <c r="AB18" s="63"/>
      <c r="AC18" s="63"/>
      <c r="AD18" s="63"/>
      <c r="AE18" s="63"/>
    </row>
    <row r="19" spans="8:31">
      <c r="H19" s="13" t="s">
        <v>30</v>
      </c>
      <c r="I19" s="13" t="s">
        <v>31</v>
      </c>
      <c r="J19" s="13" t="s">
        <v>42</v>
      </c>
      <c r="K19" s="13" t="s">
        <v>40</v>
      </c>
      <c r="L19" s="14">
        <v>40725</v>
      </c>
      <c r="M19" s="13">
        <v>2011</v>
      </c>
      <c r="N19" s="13" t="s">
        <v>34</v>
      </c>
      <c r="O19" s="13" t="s">
        <v>41</v>
      </c>
      <c r="P19" s="15">
        <v>100</v>
      </c>
      <c r="Q19" s="15">
        <v>104</v>
      </c>
      <c r="R19" s="15">
        <v>20</v>
      </c>
      <c r="S19" s="16">
        <v>4</v>
      </c>
      <c r="T19" s="17">
        <v>0.88</v>
      </c>
      <c r="U19" s="13">
        <v>24</v>
      </c>
    </row>
    <row r="20" spans="8:31">
      <c r="H20" s="13" t="s">
        <v>30</v>
      </c>
      <c r="I20" s="13" t="s">
        <v>31</v>
      </c>
      <c r="J20" s="13" t="s">
        <v>42</v>
      </c>
      <c r="K20" s="13" t="s">
        <v>40</v>
      </c>
      <c r="L20" s="14">
        <v>40360</v>
      </c>
      <c r="M20" s="13">
        <v>2010</v>
      </c>
      <c r="N20" s="13" t="s">
        <v>34</v>
      </c>
      <c r="O20" s="13" t="s">
        <v>41</v>
      </c>
      <c r="P20" s="15">
        <v>1350</v>
      </c>
      <c r="Q20" s="15">
        <v>3907</v>
      </c>
      <c r="R20" s="15">
        <v>1506</v>
      </c>
      <c r="S20" s="16">
        <v>171</v>
      </c>
      <c r="T20" s="17">
        <v>0.85</v>
      </c>
      <c r="U20" s="13">
        <v>20</v>
      </c>
      <c r="X20" s="62" t="s">
        <v>9</v>
      </c>
      <c r="Y20" s="64" t="s">
        <v>264</v>
      </c>
      <c r="Z20" s="64"/>
      <c r="AA20" s="64"/>
      <c r="AB20" s="64"/>
    </row>
    <row r="21" spans="8:31">
      <c r="H21" s="13" t="s">
        <v>30</v>
      </c>
      <c r="I21" s="13" t="s">
        <v>31</v>
      </c>
      <c r="J21" s="13" t="s">
        <v>42</v>
      </c>
      <c r="K21" s="13" t="s">
        <v>40</v>
      </c>
      <c r="L21" s="14">
        <v>40087</v>
      </c>
      <c r="M21" s="13">
        <v>2009</v>
      </c>
      <c r="N21" s="13" t="s">
        <v>36</v>
      </c>
      <c r="O21" s="13" t="s">
        <v>41</v>
      </c>
      <c r="P21" s="15">
        <v>6600</v>
      </c>
      <c r="Q21" s="15">
        <v>17233</v>
      </c>
      <c r="R21" s="15">
        <v>8232</v>
      </c>
      <c r="S21" s="16">
        <v>862</v>
      </c>
      <c r="T21" s="17">
        <v>0.88</v>
      </c>
      <c r="U21" s="13">
        <v>14</v>
      </c>
    </row>
    <row r="22" spans="8:31">
      <c r="H22" s="13" t="s">
        <v>30</v>
      </c>
      <c r="I22" s="13" t="s">
        <v>31</v>
      </c>
      <c r="J22" s="13" t="s">
        <v>42</v>
      </c>
      <c r="K22" s="13" t="s">
        <v>40</v>
      </c>
      <c r="L22" s="14">
        <v>40817</v>
      </c>
      <c r="M22" s="13">
        <v>2011</v>
      </c>
      <c r="N22" s="13" t="s">
        <v>36</v>
      </c>
      <c r="O22" s="13" t="s">
        <v>41</v>
      </c>
      <c r="P22" s="15">
        <v>450</v>
      </c>
      <c r="Q22" s="15">
        <v>664</v>
      </c>
      <c r="R22" s="15">
        <v>33</v>
      </c>
      <c r="S22" s="16">
        <v>33</v>
      </c>
      <c r="T22" s="17">
        <v>0.81</v>
      </c>
      <c r="U22" s="13">
        <v>16</v>
      </c>
    </row>
    <row r="23" spans="8:31">
      <c r="H23" s="13" t="s">
        <v>30</v>
      </c>
      <c r="I23" s="13" t="s">
        <v>31</v>
      </c>
      <c r="J23" s="13" t="s">
        <v>42</v>
      </c>
      <c r="K23" s="13" t="s">
        <v>40</v>
      </c>
      <c r="L23" s="14">
        <v>40452</v>
      </c>
      <c r="M23" s="13">
        <v>2010</v>
      </c>
      <c r="N23" s="13" t="s">
        <v>36</v>
      </c>
      <c r="O23" s="13" t="s">
        <v>41</v>
      </c>
      <c r="P23" s="15">
        <v>13650</v>
      </c>
      <c r="Q23" s="15">
        <v>39861</v>
      </c>
      <c r="R23" s="15">
        <v>16224</v>
      </c>
      <c r="S23" s="16">
        <v>2491</v>
      </c>
      <c r="T23" s="17">
        <v>0.84</v>
      </c>
      <c r="U23" s="13">
        <v>14</v>
      </c>
    </row>
    <row r="24" spans="8:31">
      <c r="H24" s="13" t="s">
        <v>30</v>
      </c>
      <c r="I24" s="13" t="s">
        <v>31</v>
      </c>
      <c r="J24" s="13" t="s">
        <v>42</v>
      </c>
      <c r="K24" s="13" t="s">
        <v>40</v>
      </c>
      <c r="L24" s="14">
        <v>40179</v>
      </c>
      <c r="M24" s="13">
        <v>2010</v>
      </c>
      <c r="N24" s="13" t="s">
        <v>37</v>
      </c>
      <c r="O24" s="13" t="s">
        <v>41</v>
      </c>
      <c r="P24" s="15">
        <v>7000</v>
      </c>
      <c r="Q24" s="15">
        <v>14673</v>
      </c>
      <c r="R24" s="15">
        <v>5335</v>
      </c>
      <c r="S24" s="16">
        <v>825</v>
      </c>
      <c r="T24" s="17">
        <v>0.87</v>
      </c>
      <c r="U24" s="13">
        <v>19</v>
      </c>
    </row>
    <row r="25" spans="8:31">
      <c r="H25" s="13" t="s">
        <v>30</v>
      </c>
      <c r="I25" s="13" t="s">
        <v>31</v>
      </c>
      <c r="J25" s="13" t="s">
        <v>42</v>
      </c>
      <c r="K25" s="13" t="s">
        <v>40</v>
      </c>
      <c r="L25" s="14">
        <v>40544</v>
      </c>
      <c r="M25" s="13">
        <v>2011</v>
      </c>
      <c r="N25" s="13" t="s">
        <v>37</v>
      </c>
      <c r="O25" s="13" t="s">
        <v>41</v>
      </c>
      <c r="P25" s="15">
        <v>13350</v>
      </c>
      <c r="Q25" s="15">
        <v>30327</v>
      </c>
      <c r="R25" s="15">
        <v>9244</v>
      </c>
      <c r="S25" s="16">
        <v>1706</v>
      </c>
      <c r="T25" s="17">
        <v>0.88</v>
      </c>
      <c r="U25" s="13">
        <v>24</v>
      </c>
    </row>
    <row r="26" spans="8:31">
      <c r="H26" s="13" t="s">
        <v>30</v>
      </c>
      <c r="I26" s="13" t="s">
        <v>31</v>
      </c>
      <c r="J26" s="13" t="s">
        <v>43</v>
      </c>
      <c r="K26" s="13" t="s">
        <v>33</v>
      </c>
      <c r="L26" s="14">
        <v>39995</v>
      </c>
      <c r="M26" s="13">
        <v>2009</v>
      </c>
      <c r="N26" s="13" t="s">
        <v>34</v>
      </c>
      <c r="O26" s="13" t="s">
        <v>35</v>
      </c>
      <c r="P26" s="15">
        <v>600</v>
      </c>
      <c r="Q26" s="15">
        <v>1638</v>
      </c>
      <c r="R26" s="15">
        <v>624</v>
      </c>
      <c r="S26" s="16">
        <v>72</v>
      </c>
      <c r="T26" s="17">
        <v>0.88</v>
      </c>
      <c r="U26" s="13">
        <v>15</v>
      </c>
    </row>
    <row r="27" spans="8:31">
      <c r="H27" s="13" t="s">
        <v>30</v>
      </c>
      <c r="I27" s="13" t="s">
        <v>31</v>
      </c>
      <c r="J27" s="13" t="s">
        <v>43</v>
      </c>
      <c r="K27" s="13" t="s">
        <v>33</v>
      </c>
      <c r="L27" s="14">
        <v>40360</v>
      </c>
      <c r="M27" s="13">
        <v>2010</v>
      </c>
      <c r="N27" s="13" t="s">
        <v>34</v>
      </c>
      <c r="O27" s="13" t="s">
        <v>35</v>
      </c>
      <c r="P27" s="15">
        <v>1200</v>
      </c>
      <c r="Q27" s="15">
        <v>3576</v>
      </c>
      <c r="R27" s="15">
        <v>1401</v>
      </c>
      <c r="S27" s="16">
        <v>156</v>
      </c>
      <c r="T27" s="17">
        <v>0.86</v>
      </c>
      <c r="U27" s="13">
        <v>22</v>
      </c>
    </row>
    <row r="28" spans="8:31">
      <c r="H28" s="13" t="s">
        <v>30</v>
      </c>
      <c r="I28" s="13" t="s">
        <v>31</v>
      </c>
      <c r="J28" s="13" t="s">
        <v>43</v>
      </c>
      <c r="K28" s="13" t="s">
        <v>33</v>
      </c>
      <c r="L28" s="14">
        <v>40087</v>
      </c>
      <c r="M28" s="13">
        <v>2009</v>
      </c>
      <c r="N28" s="13" t="s">
        <v>36</v>
      </c>
      <c r="O28" s="13" t="s">
        <v>35</v>
      </c>
      <c r="P28" s="15">
        <v>3750</v>
      </c>
      <c r="Q28" s="15">
        <v>10097</v>
      </c>
      <c r="R28" s="15">
        <v>5328</v>
      </c>
      <c r="S28" s="16">
        <v>568</v>
      </c>
      <c r="T28" s="17">
        <v>0.85</v>
      </c>
      <c r="U28" s="13">
        <v>13</v>
      </c>
    </row>
    <row r="29" spans="8:31">
      <c r="H29" s="13" t="s">
        <v>30</v>
      </c>
      <c r="I29" s="13" t="s">
        <v>31</v>
      </c>
      <c r="J29" s="13" t="s">
        <v>43</v>
      </c>
      <c r="K29" s="13" t="s">
        <v>33</v>
      </c>
      <c r="L29" s="14">
        <v>40452</v>
      </c>
      <c r="M29" s="13">
        <v>2010</v>
      </c>
      <c r="N29" s="13" t="s">
        <v>36</v>
      </c>
      <c r="O29" s="13" t="s">
        <v>35</v>
      </c>
      <c r="P29" s="15">
        <v>8250</v>
      </c>
      <c r="Q29" s="15">
        <v>24316</v>
      </c>
      <c r="R29" s="15">
        <v>10865</v>
      </c>
      <c r="S29" s="16">
        <v>1368</v>
      </c>
      <c r="T29" s="17">
        <v>0.87</v>
      </c>
      <c r="U29" s="13">
        <v>20</v>
      </c>
    </row>
    <row r="30" spans="8:31">
      <c r="H30" s="13" t="s">
        <v>30</v>
      </c>
      <c r="I30" s="13" t="s">
        <v>31</v>
      </c>
      <c r="J30" s="13" t="s">
        <v>43</v>
      </c>
      <c r="K30" s="13" t="s">
        <v>33</v>
      </c>
      <c r="L30" s="14">
        <v>40179</v>
      </c>
      <c r="M30" s="13">
        <v>2010</v>
      </c>
      <c r="N30" s="13" t="s">
        <v>37</v>
      </c>
      <c r="O30" s="13" t="s">
        <v>35</v>
      </c>
      <c r="P30" s="15">
        <v>5500</v>
      </c>
      <c r="Q30" s="15">
        <v>10311</v>
      </c>
      <c r="R30" s="15">
        <v>3228</v>
      </c>
      <c r="S30" s="16">
        <v>580</v>
      </c>
      <c r="T30" s="17">
        <v>0.83</v>
      </c>
      <c r="U30" s="13">
        <v>15</v>
      </c>
    </row>
    <row r="31" spans="8:31">
      <c r="H31" s="13" t="s">
        <v>30</v>
      </c>
      <c r="I31" s="13" t="s">
        <v>31</v>
      </c>
      <c r="J31" s="13" t="s">
        <v>43</v>
      </c>
      <c r="K31" s="13" t="s">
        <v>33</v>
      </c>
      <c r="L31" s="14">
        <v>40544</v>
      </c>
      <c r="M31" s="13">
        <v>2011</v>
      </c>
      <c r="N31" s="13" t="s">
        <v>37</v>
      </c>
      <c r="O31" s="13" t="s">
        <v>35</v>
      </c>
      <c r="P31" s="15">
        <v>12400</v>
      </c>
      <c r="Q31" s="15">
        <v>25666</v>
      </c>
      <c r="R31" s="15">
        <v>6936</v>
      </c>
      <c r="S31" s="16">
        <v>802</v>
      </c>
      <c r="T31" s="17">
        <v>0.95</v>
      </c>
      <c r="U31" s="13">
        <v>17</v>
      </c>
    </row>
    <row r="32" spans="8:31">
      <c r="H32" s="13" t="s">
        <v>44</v>
      </c>
      <c r="I32" s="13" t="s">
        <v>45</v>
      </c>
      <c r="J32" s="13" t="s">
        <v>32</v>
      </c>
      <c r="K32" s="13" t="s">
        <v>33</v>
      </c>
      <c r="L32" s="14">
        <v>39995</v>
      </c>
      <c r="M32" s="13">
        <v>2009</v>
      </c>
      <c r="N32" s="13" t="s">
        <v>34</v>
      </c>
      <c r="O32" s="13" t="s">
        <v>35</v>
      </c>
      <c r="P32" s="15">
        <v>4950</v>
      </c>
      <c r="Q32" s="15">
        <v>11310</v>
      </c>
      <c r="R32" s="15">
        <v>4623</v>
      </c>
      <c r="S32" s="16">
        <v>424</v>
      </c>
      <c r="T32" s="17">
        <v>0.85</v>
      </c>
      <c r="U32" s="13">
        <v>20</v>
      </c>
    </row>
    <row r="33" spans="8:21">
      <c r="H33" s="13" t="s">
        <v>44</v>
      </c>
      <c r="I33" s="13" t="s">
        <v>45</v>
      </c>
      <c r="J33" s="13" t="s">
        <v>32</v>
      </c>
      <c r="K33" s="13" t="s">
        <v>33</v>
      </c>
      <c r="L33" s="14">
        <v>40725</v>
      </c>
      <c r="M33" s="13">
        <v>2011</v>
      </c>
      <c r="N33" s="13" t="s">
        <v>34</v>
      </c>
      <c r="O33" s="13" t="s">
        <v>35</v>
      </c>
      <c r="P33" s="15">
        <v>6900</v>
      </c>
      <c r="Q33" s="15">
        <v>17480</v>
      </c>
      <c r="R33" s="15">
        <v>7015</v>
      </c>
      <c r="S33" s="16">
        <v>546</v>
      </c>
      <c r="T33" s="17">
        <v>0.89</v>
      </c>
      <c r="U33" s="13">
        <v>24</v>
      </c>
    </row>
    <row r="34" spans="8:21">
      <c r="H34" s="13" t="s">
        <v>44</v>
      </c>
      <c r="I34" s="13" t="s">
        <v>45</v>
      </c>
      <c r="J34" s="13" t="s">
        <v>32</v>
      </c>
      <c r="K34" s="13" t="s">
        <v>33</v>
      </c>
      <c r="L34" s="14">
        <v>40087</v>
      </c>
      <c r="M34" s="13">
        <v>2009</v>
      </c>
      <c r="N34" s="13" t="s">
        <v>36</v>
      </c>
      <c r="O34" s="13" t="s">
        <v>35</v>
      </c>
      <c r="P34" s="15">
        <v>250</v>
      </c>
      <c r="Q34" s="15">
        <v>931</v>
      </c>
      <c r="R34" s="15">
        <v>439</v>
      </c>
      <c r="S34" s="16">
        <v>52</v>
      </c>
      <c r="T34" s="17">
        <v>0.95</v>
      </c>
      <c r="U34" s="13">
        <v>21</v>
      </c>
    </row>
    <row r="35" spans="8:21">
      <c r="H35" s="13" t="s">
        <v>44</v>
      </c>
      <c r="I35" s="13" t="s">
        <v>45</v>
      </c>
      <c r="J35" s="13" t="s">
        <v>32</v>
      </c>
      <c r="K35" s="13" t="s">
        <v>33</v>
      </c>
      <c r="L35" s="14">
        <v>40817</v>
      </c>
      <c r="M35" s="13">
        <v>2011</v>
      </c>
      <c r="N35" s="13" t="s">
        <v>36</v>
      </c>
      <c r="O35" s="13" t="s">
        <v>35</v>
      </c>
      <c r="P35" s="15">
        <v>700</v>
      </c>
      <c r="Q35" s="15">
        <v>2594</v>
      </c>
      <c r="R35" s="15">
        <v>1028</v>
      </c>
      <c r="S35" s="16">
        <v>81</v>
      </c>
      <c r="T35" s="17">
        <v>0.94</v>
      </c>
      <c r="U35" s="13">
        <v>21</v>
      </c>
    </row>
    <row r="36" spans="8:21">
      <c r="H36" s="13" t="s">
        <v>44</v>
      </c>
      <c r="I36" s="13" t="s">
        <v>45</v>
      </c>
      <c r="J36" s="13" t="s">
        <v>32</v>
      </c>
      <c r="K36" s="13" t="s">
        <v>33</v>
      </c>
      <c r="L36" s="14">
        <v>40179</v>
      </c>
      <c r="M36" s="13">
        <v>2010</v>
      </c>
      <c r="N36" s="13" t="s">
        <v>37</v>
      </c>
      <c r="O36" s="13" t="s">
        <v>35</v>
      </c>
      <c r="P36" s="15">
        <v>550</v>
      </c>
      <c r="Q36" s="15">
        <v>1475</v>
      </c>
      <c r="R36" s="15">
        <v>755</v>
      </c>
      <c r="S36" s="16">
        <v>65</v>
      </c>
      <c r="T36" s="17">
        <v>0.93</v>
      </c>
      <c r="U36" s="13">
        <v>25</v>
      </c>
    </row>
    <row r="37" spans="8:21">
      <c r="H37" s="13" t="s">
        <v>44</v>
      </c>
      <c r="I37" s="13" t="s">
        <v>45</v>
      </c>
      <c r="J37" s="13" t="s">
        <v>32</v>
      </c>
      <c r="K37" s="13" t="s">
        <v>33</v>
      </c>
      <c r="L37" s="14">
        <v>40544</v>
      </c>
      <c r="M37" s="13">
        <v>2011</v>
      </c>
      <c r="N37" s="13" t="s">
        <v>37</v>
      </c>
      <c r="O37" s="13" t="s">
        <v>35</v>
      </c>
      <c r="P37" s="15">
        <v>1900</v>
      </c>
      <c r="Q37" s="15">
        <v>5543</v>
      </c>
      <c r="R37" s="15">
        <v>2373</v>
      </c>
      <c r="S37" s="16">
        <v>208</v>
      </c>
      <c r="T37" s="17">
        <v>0.89</v>
      </c>
      <c r="U37" s="13">
        <v>15</v>
      </c>
    </row>
    <row r="38" spans="8:21">
      <c r="H38" s="13" t="s">
        <v>44</v>
      </c>
      <c r="I38" s="13" t="s">
        <v>45</v>
      </c>
      <c r="J38" s="13" t="s">
        <v>32</v>
      </c>
      <c r="K38" s="13" t="s">
        <v>33</v>
      </c>
      <c r="L38" s="14">
        <v>40269</v>
      </c>
      <c r="M38" s="13">
        <v>2010</v>
      </c>
      <c r="N38" s="13" t="s">
        <v>38</v>
      </c>
      <c r="O38" s="13" t="s">
        <v>35</v>
      </c>
      <c r="P38" s="15">
        <v>9400</v>
      </c>
      <c r="Q38" s="15">
        <v>24194</v>
      </c>
      <c r="R38" s="15">
        <v>11668</v>
      </c>
      <c r="S38" s="16">
        <v>1059</v>
      </c>
      <c r="T38" s="17">
        <v>0.86</v>
      </c>
      <c r="U38" s="13">
        <v>24</v>
      </c>
    </row>
    <row r="39" spans="8:21">
      <c r="H39" s="13" t="s">
        <v>44</v>
      </c>
      <c r="I39" s="13" t="s">
        <v>45</v>
      </c>
      <c r="J39" s="13" t="s">
        <v>32</v>
      </c>
      <c r="K39" s="13" t="s">
        <v>33</v>
      </c>
      <c r="L39" s="14">
        <v>40634</v>
      </c>
      <c r="M39" s="13">
        <v>2011</v>
      </c>
      <c r="N39" s="13" t="s">
        <v>38</v>
      </c>
      <c r="O39" s="13" t="s">
        <v>35</v>
      </c>
      <c r="P39" s="15">
        <v>18250</v>
      </c>
      <c r="Q39" s="15">
        <v>50992</v>
      </c>
      <c r="R39" s="15">
        <v>20340</v>
      </c>
      <c r="S39" s="16">
        <v>2231</v>
      </c>
      <c r="T39" s="17">
        <v>0.83</v>
      </c>
      <c r="U39" s="13">
        <v>24</v>
      </c>
    </row>
    <row r="40" spans="8:21">
      <c r="H40" s="13" t="s">
        <v>44</v>
      </c>
      <c r="I40" s="13" t="s">
        <v>45</v>
      </c>
      <c r="J40" s="13" t="s">
        <v>39</v>
      </c>
      <c r="K40" s="13" t="s">
        <v>40</v>
      </c>
      <c r="L40" s="14">
        <v>39995</v>
      </c>
      <c r="M40" s="13">
        <v>2009</v>
      </c>
      <c r="N40" s="13" t="s">
        <v>34</v>
      </c>
      <c r="O40" s="13" t="s">
        <v>41</v>
      </c>
      <c r="P40" s="15">
        <v>2700</v>
      </c>
      <c r="Q40" s="15">
        <v>6491</v>
      </c>
      <c r="R40" s="15">
        <v>2822</v>
      </c>
      <c r="S40" s="16">
        <v>243</v>
      </c>
      <c r="T40" s="17">
        <v>0.85</v>
      </c>
      <c r="U40" s="13">
        <v>15</v>
      </c>
    </row>
    <row r="41" spans="8:21">
      <c r="H41" s="13" t="s">
        <v>44</v>
      </c>
      <c r="I41" s="13" t="s">
        <v>45</v>
      </c>
      <c r="J41" s="13" t="s">
        <v>39</v>
      </c>
      <c r="K41" s="13" t="s">
        <v>40</v>
      </c>
      <c r="L41" s="14">
        <v>40725</v>
      </c>
      <c r="M41" s="13">
        <v>2011</v>
      </c>
      <c r="N41" s="13" t="s">
        <v>34</v>
      </c>
      <c r="O41" s="13" t="s">
        <v>41</v>
      </c>
      <c r="P41" s="15">
        <v>4600</v>
      </c>
      <c r="Q41" s="15">
        <v>12177</v>
      </c>
      <c r="R41" s="15">
        <v>5158</v>
      </c>
      <c r="S41" s="16">
        <v>533</v>
      </c>
      <c r="T41" s="17">
        <v>0.87</v>
      </c>
      <c r="U41" s="13">
        <v>18</v>
      </c>
    </row>
    <row r="42" spans="8:21">
      <c r="H42" s="13" t="s">
        <v>44</v>
      </c>
      <c r="I42" s="13" t="s">
        <v>45</v>
      </c>
      <c r="J42" s="13" t="s">
        <v>39</v>
      </c>
      <c r="K42" s="13" t="s">
        <v>40</v>
      </c>
      <c r="L42" s="14">
        <v>40817</v>
      </c>
      <c r="M42" s="13">
        <v>2011</v>
      </c>
      <c r="N42" s="13" t="s">
        <v>36</v>
      </c>
      <c r="O42" s="13" t="s">
        <v>41</v>
      </c>
      <c r="P42" s="15">
        <v>250</v>
      </c>
      <c r="Q42" s="15">
        <v>1095</v>
      </c>
      <c r="R42" s="15">
        <v>415</v>
      </c>
      <c r="S42" s="16">
        <v>41</v>
      </c>
      <c r="T42" s="17">
        <v>0.89</v>
      </c>
      <c r="U42" s="13">
        <v>20</v>
      </c>
    </row>
    <row r="43" spans="8:21">
      <c r="H43" s="13" t="s">
        <v>44</v>
      </c>
      <c r="I43" s="13" t="s">
        <v>45</v>
      </c>
      <c r="J43" s="13" t="s">
        <v>39</v>
      </c>
      <c r="K43" s="13" t="s">
        <v>40</v>
      </c>
      <c r="L43" s="14">
        <v>40179</v>
      </c>
      <c r="M43" s="13">
        <v>2010</v>
      </c>
      <c r="N43" s="13" t="s">
        <v>37</v>
      </c>
      <c r="O43" s="13" t="s">
        <v>41</v>
      </c>
      <c r="P43" s="15">
        <v>850</v>
      </c>
      <c r="Q43" s="15">
        <v>2250</v>
      </c>
      <c r="R43" s="15">
        <v>1112</v>
      </c>
      <c r="S43" s="16">
        <v>112</v>
      </c>
      <c r="T43" s="17">
        <v>0.83</v>
      </c>
      <c r="U43" s="13">
        <v>24</v>
      </c>
    </row>
    <row r="44" spans="8:21">
      <c r="H44" s="13" t="s">
        <v>44</v>
      </c>
      <c r="I44" s="13" t="s">
        <v>45</v>
      </c>
      <c r="J44" s="13" t="s">
        <v>39</v>
      </c>
      <c r="K44" s="13" t="s">
        <v>40</v>
      </c>
      <c r="L44" s="14">
        <v>40544</v>
      </c>
      <c r="M44" s="13">
        <v>2011</v>
      </c>
      <c r="N44" s="13" t="s">
        <v>37</v>
      </c>
      <c r="O44" s="13" t="s">
        <v>41</v>
      </c>
      <c r="P44" s="15">
        <v>2700</v>
      </c>
      <c r="Q44" s="15">
        <v>7643</v>
      </c>
      <c r="R44" s="15">
        <v>3043</v>
      </c>
      <c r="S44" s="16">
        <v>287</v>
      </c>
      <c r="T44" s="17">
        <v>0.94</v>
      </c>
      <c r="U44" s="13">
        <v>22</v>
      </c>
    </row>
    <row r="45" spans="8:21">
      <c r="H45" s="13" t="s">
        <v>44</v>
      </c>
      <c r="I45" s="13" t="s">
        <v>45</v>
      </c>
      <c r="J45" s="13" t="s">
        <v>39</v>
      </c>
      <c r="K45" s="13" t="s">
        <v>40</v>
      </c>
      <c r="L45" s="14">
        <v>40269</v>
      </c>
      <c r="M45" s="13">
        <v>2010</v>
      </c>
      <c r="N45" s="13" t="s">
        <v>38</v>
      </c>
      <c r="O45" s="13" t="s">
        <v>41</v>
      </c>
      <c r="P45" s="15">
        <v>5500</v>
      </c>
      <c r="Q45" s="15">
        <v>13782</v>
      </c>
      <c r="R45" s="15">
        <v>6491</v>
      </c>
      <c r="S45" s="16">
        <v>603</v>
      </c>
      <c r="T45" s="17">
        <v>0.89</v>
      </c>
      <c r="U45" s="13">
        <v>19</v>
      </c>
    </row>
    <row r="46" spans="8:21">
      <c r="H46" s="13" t="s">
        <v>44</v>
      </c>
      <c r="I46" s="13" t="s">
        <v>45</v>
      </c>
      <c r="J46" s="13" t="s">
        <v>39</v>
      </c>
      <c r="K46" s="13" t="s">
        <v>40</v>
      </c>
      <c r="L46" s="14">
        <v>40634</v>
      </c>
      <c r="M46" s="13">
        <v>2011</v>
      </c>
      <c r="N46" s="13" t="s">
        <v>38</v>
      </c>
      <c r="O46" s="13" t="s">
        <v>41</v>
      </c>
      <c r="P46" s="15">
        <v>11500</v>
      </c>
      <c r="Q46" s="15">
        <v>31809</v>
      </c>
      <c r="R46" s="15">
        <v>12612</v>
      </c>
      <c r="S46" s="16">
        <v>1193</v>
      </c>
      <c r="T46" s="17">
        <v>0.95</v>
      </c>
      <c r="U46" s="13">
        <v>17</v>
      </c>
    </row>
    <row r="47" spans="8:21">
      <c r="H47" s="13" t="s">
        <v>44</v>
      </c>
      <c r="I47" s="13" t="s">
        <v>45</v>
      </c>
      <c r="J47" s="13" t="s">
        <v>42</v>
      </c>
      <c r="K47" s="13" t="s">
        <v>40</v>
      </c>
      <c r="L47" s="14">
        <v>39995</v>
      </c>
      <c r="M47" s="13">
        <v>2009</v>
      </c>
      <c r="N47" s="13" t="s">
        <v>34</v>
      </c>
      <c r="O47" s="13" t="s">
        <v>41</v>
      </c>
      <c r="P47" s="15">
        <v>4150</v>
      </c>
      <c r="Q47" s="15">
        <v>10415</v>
      </c>
      <c r="R47" s="15">
        <v>4714</v>
      </c>
      <c r="S47" s="16">
        <v>586</v>
      </c>
      <c r="T47" s="17">
        <v>0.81</v>
      </c>
      <c r="U47" s="13">
        <v>17</v>
      </c>
    </row>
    <row r="48" spans="8:21">
      <c r="H48" s="13" t="s">
        <v>44</v>
      </c>
      <c r="I48" s="13" t="s">
        <v>45</v>
      </c>
      <c r="J48" s="13" t="s">
        <v>42</v>
      </c>
      <c r="K48" s="13" t="s">
        <v>40</v>
      </c>
      <c r="L48" s="14">
        <v>40725</v>
      </c>
      <c r="M48" s="13">
        <v>2011</v>
      </c>
      <c r="N48" s="13" t="s">
        <v>34</v>
      </c>
      <c r="O48" s="13" t="s">
        <v>41</v>
      </c>
      <c r="P48" s="15">
        <v>8300</v>
      </c>
      <c r="Q48" s="15">
        <v>23387</v>
      </c>
      <c r="R48" s="15">
        <v>10582</v>
      </c>
      <c r="S48" s="16">
        <v>877</v>
      </c>
      <c r="T48" s="17">
        <v>0.92</v>
      </c>
      <c r="U48" s="13">
        <v>22</v>
      </c>
    </row>
    <row r="49" spans="8:21">
      <c r="H49" s="13" t="s">
        <v>44</v>
      </c>
      <c r="I49" s="13" t="s">
        <v>45</v>
      </c>
      <c r="J49" s="13" t="s">
        <v>42</v>
      </c>
      <c r="K49" s="13" t="s">
        <v>40</v>
      </c>
      <c r="L49" s="14">
        <v>40087</v>
      </c>
      <c r="M49" s="13">
        <v>2009</v>
      </c>
      <c r="N49" s="13" t="s">
        <v>36</v>
      </c>
      <c r="O49" s="13" t="s">
        <v>41</v>
      </c>
      <c r="P49" s="15">
        <v>300</v>
      </c>
      <c r="Q49" s="15">
        <v>986</v>
      </c>
      <c r="R49" s="15">
        <v>422</v>
      </c>
      <c r="S49" s="16">
        <v>49</v>
      </c>
      <c r="T49" s="17">
        <v>0.91</v>
      </c>
      <c r="U49" s="13">
        <v>14</v>
      </c>
    </row>
    <row r="50" spans="8:21">
      <c r="H50" s="13" t="s">
        <v>44</v>
      </c>
      <c r="I50" s="13" t="s">
        <v>45</v>
      </c>
      <c r="J50" s="13" t="s">
        <v>42</v>
      </c>
      <c r="K50" s="13" t="s">
        <v>40</v>
      </c>
      <c r="L50" s="14">
        <v>40817</v>
      </c>
      <c r="M50" s="13">
        <v>2011</v>
      </c>
      <c r="N50" s="13" t="s">
        <v>36</v>
      </c>
      <c r="O50" s="13" t="s">
        <v>41</v>
      </c>
      <c r="P50" s="15">
        <v>600</v>
      </c>
      <c r="Q50" s="15">
        <v>2233</v>
      </c>
      <c r="R50" s="15">
        <v>850</v>
      </c>
      <c r="S50" s="16">
        <v>70</v>
      </c>
      <c r="T50" s="17">
        <v>0.82</v>
      </c>
      <c r="U50" s="13">
        <v>16</v>
      </c>
    </row>
    <row r="51" spans="8:21">
      <c r="H51" s="13" t="s">
        <v>44</v>
      </c>
      <c r="I51" s="13" t="s">
        <v>45</v>
      </c>
      <c r="J51" s="13" t="s">
        <v>42</v>
      </c>
      <c r="K51" s="13" t="s">
        <v>40</v>
      </c>
      <c r="L51" s="14">
        <v>40179</v>
      </c>
      <c r="M51" s="13">
        <v>2010</v>
      </c>
      <c r="N51" s="13" t="s">
        <v>37</v>
      </c>
      <c r="O51" s="13" t="s">
        <v>41</v>
      </c>
      <c r="P51" s="15">
        <v>3600</v>
      </c>
      <c r="Q51" s="15">
        <v>9742</v>
      </c>
      <c r="R51" s="15">
        <v>4889</v>
      </c>
      <c r="S51" s="16">
        <v>487</v>
      </c>
      <c r="T51" s="17">
        <v>0.88</v>
      </c>
      <c r="U51" s="13">
        <v>17</v>
      </c>
    </row>
    <row r="52" spans="8:21">
      <c r="H52" s="13" t="s">
        <v>44</v>
      </c>
      <c r="I52" s="13" t="s">
        <v>45</v>
      </c>
      <c r="J52" s="13" t="s">
        <v>42</v>
      </c>
      <c r="K52" s="13" t="s">
        <v>40</v>
      </c>
      <c r="L52" s="14">
        <v>40544</v>
      </c>
      <c r="M52" s="13">
        <v>2011</v>
      </c>
      <c r="N52" s="13" t="s">
        <v>37</v>
      </c>
      <c r="O52" s="13" t="s">
        <v>41</v>
      </c>
      <c r="P52" s="15">
        <v>6550</v>
      </c>
      <c r="Q52" s="15">
        <v>19265</v>
      </c>
      <c r="R52" s="15">
        <v>8052</v>
      </c>
      <c r="S52" s="16">
        <v>602</v>
      </c>
      <c r="T52" s="17">
        <v>0.82</v>
      </c>
      <c r="U52" s="13">
        <v>15</v>
      </c>
    </row>
    <row r="53" spans="8:21">
      <c r="H53" s="13" t="s">
        <v>44</v>
      </c>
      <c r="I53" s="13" t="s">
        <v>45</v>
      </c>
      <c r="J53" s="13" t="s">
        <v>42</v>
      </c>
      <c r="K53" s="13" t="s">
        <v>40</v>
      </c>
      <c r="L53" s="14">
        <v>40269</v>
      </c>
      <c r="M53" s="13">
        <v>2010</v>
      </c>
      <c r="N53" s="13" t="s">
        <v>38</v>
      </c>
      <c r="O53" s="13" t="s">
        <v>41</v>
      </c>
      <c r="P53" s="15">
        <v>10750</v>
      </c>
      <c r="Q53" s="15">
        <v>27677</v>
      </c>
      <c r="R53" s="15">
        <v>13359</v>
      </c>
      <c r="S53" s="16">
        <v>1557</v>
      </c>
      <c r="T53" s="17">
        <v>0.87</v>
      </c>
      <c r="U53" s="13">
        <v>18</v>
      </c>
    </row>
    <row r="54" spans="8:21">
      <c r="H54" s="13" t="s">
        <v>44</v>
      </c>
      <c r="I54" s="13" t="s">
        <v>45</v>
      </c>
      <c r="J54" s="13" t="s">
        <v>42</v>
      </c>
      <c r="K54" s="13" t="s">
        <v>40</v>
      </c>
      <c r="L54" s="14">
        <v>40634</v>
      </c>
      <c r="M54" s="13">
        <v>2011</v>
      </c>
      <c r="N54" s="13" t="s">
        <v>38</v>
      </c>
      <c r="O54" s="13" t="s">
        <v>41</v>
      </c>
      <c r="P54" s="15">
        <v>23650</v>
      </c>
      <c r="Q54" s="15">
        <v>67265</v>
      </c>
      <c r="R54" s="15">
        <v>27440</v>
      </c>
      <c r="S54" s="16">
        <v>2943</v>
      </c>
      <c r="T54" s="17">
        <v>0.86</v>
      </c>
      <c r="U54" s="13">
        <v>22</v>
      </c>
    </row>
    <row r="55" spans="8:21">
      <c r="H55" s="13" t="s">
        <v>44</v>
      </c>
      <c r="I55" s="13" t="s">
        <v>45</v>
      </c>
      <c r="J55" s="13" t="s">
        <v>43</v>
      </c>
      <c r="K55" s="13" t="s">
        <v>33</v>
      </c>
      <c r="L55" s="14">
        <v>39995</v>
      </c>
      <c r="M55" s="13">
        <v>2009</v>
      </c>
      <c r="N55" s="13" t="s">
        <v>34</v>
      </c>
      <c r="O55" s="13" t="s">
        <v>35</v>
      </c>
      <c r="P55" s="15">
        <v>4750</v>
      </c>
      <c r="Q55" s="15">
        <v>11461</v>
      </c>
      <c r="R55" s="15">
        <v>5061</v>
      </c>
      <c r="S55" s="16">
        <v>645</v>
      </c>
      <c r="T55" s="17">
        <v>0.94</v>
      </c>
      <c r="U55" s="13">
        <v>20</v>
      </c>
    </row>
    <row r="56" spans="8:21">
      <c r="H56" s="13" t="s">
        <v>44</v>
      </c>
      <c r="I56" s="13" t="s">
        <v>45</v>
      </c>
      <c r="J56" s="13" t="s">
        <v>43</v>
      </c>
      <c r="K56" s="13" t="s">
        <v>33</v>
      </c>
      <c r="L56" s="14">
        <v>40725</v>
      </c>
      <c r="M56" s="13">
        <v>2011</v>
      </c>
      <c r="N56" s="13" t="s">
        <v>34</v>
      </c>
      <c r="O56" s="13" t="s">
        <v>35</v>
      </c>
      <c r="P56" s="15">
        <v>7350</v>
      </c>
      <c r="Q56" s="15">
        <v>20095</v>
      </c>
      <c r="R56" s="15">
        <v>8675</v>
      </c>
      <c r="S56" s="16">
        <v>1005</v>
      </c>
      <c r="T56" s="17">
        <v>0.82</v>
      </c>
      <c r="U56" s="13">
        <v>24</v>
      </c>
    </row>
    <row r="57" spans="8:21">
      <c r="H57" s="13" t="s">
        <v>44</v>
      </c>
      <c r="I57" s="13" t="s">
        <v>45</v>
      </c>
      <c r="J57" s="13" t="s">
        <v>43</v>
      </c>
      <c r="K57" s="13" t="s">
        <v>33</v>
      </c>
      <c r="L57" s="14">
        <v>40087</v>
      </c>
      <c r="M57" s="13">
        <v>2009</v>
      </c>
      <c r="N57" s="13" t="s">
        <v>36</v>
      </c>
      <c r="O57" s="13" t="s">
        <v>35</v>
      </c>
      <c r="P57" s="15">
        <v>500</v>
      </c>
      <c r="Q57" s="15">
        <v>1971</v>
      </c>
      <c r="R57" s="15">
        <v>994</v>
      </c>
      <c r="S57" s="16">
        <v>74</v>
      </c>
      <c r="T57" s="17">
        <v>0.91</v>
      </c>
      <c r="U57" s="13">
        <v>23</v>
      </c>
    </row>
    <row r="58" spans="8:21">
      <c r="H58" s="13" t="s">
        <v>44</v>
      </c>
      <c r="I58" s="13" t="s">
        <v>45</v>
      </c>
      <c r="J58" s="13" t="s">
        <v>43</v>
      </c>
      <c r="K58" s="13" t="s">
        <v>33</v>
      </c>
      <c r="L58" s="14">
        <v>40817</v>
      </c>
      <c r="M58" s="13">
        <v>2011</v>
      </c>
      <c r="N58" s="13" t="s">
        <v>36</v>
      </c>
      <c r="O58" s="13" t="s">
        <v>35</v>
      </c>
      <c r="P58" s="15">
        <v>900</v>
      </c>
      <c r="Q58" s="15">
        <v>3669</v>
      </c>
      <c r="R58" s="15">
        <v>1485</v>
      </c>
      <c r="S58" s="16">
        <v>206</v>
      </c>
      <c r="T58" s="17">
        <v>0.88</v>
      </c>
      <c r="U58" s="13">
        <v>11</v>
      </c>
    </row>
    <row r="59" spans="8:21">
      <c r="H59" s="13" t="s">
        <v>44</v>
      </c>
      <c r="I59" s="13" t="s">
        <v>45</v>
      </c>
      <c r="J59" s="13" t="s">
        <v>43</v>
      </c>
      <c r="K59" s="13" t="s">
        <v>33</v>
      </c>
      <c r="L59" s="14">
        <v>40179</v>
      </c>
      <c r="M59" s="13">
        <v>2010</v>
      </c>
      <c r="N59" s="13" t="s">
        <v>37</v>
      </c>
      <c r="O59" s="13" t="s">
        <v>35</v>
      </c>
      <c r="P59" s="15">
        <v>3100</v>
      </c>
      <c r="Q59" s="15">
        <v>8168</v>
      </c>
      <c r="R59" s="15">
        <v>3880</v>
      </c>
      <c r="S59" s="16">
        <v>511</v>
      </c>
      <c r="T59" s="17">
        <v>0.88</v>
      </c>
      <c r="U59" s="13">
        <v>17</v>
      </c>
    </row>
    <row r="60" spans="8:21">
      <c r="H60" s="13" t="s">
        <v>44</v>
      </c>
      <c r="I60" s="13" t="s">
        <v>45</v>
      </c>
      <c r="J60" s="13" t="s">
        <v>43</v>
      </c>
      <c r="K60" s="13" t="s">
        <v>33</v>
      </c>
      <c r="L60" s="14">
        <v>40544</v>
      </c>
      <c r="M60" s="13">
        <v>2011</v>
      </c>
      <c r="N60" s="13" t="s">
        <v>37</v>
      </c>
      <c r="O60" s="13" t="s">
        <v>35</v>
      </c>
      <c r="P60" s="15">
        <v>7650</v>
      </c>
      <c r="Q60" s="15">
        <v>22644</v>
      </c>
      <c r="R60" s="15">
        <v>9553</v>
      </c>
      <c r="S60" s="16">
        <v>991</v>
      </c>
      <c r="T60" s="17">
        <v>0.85</v>
      </c>
      <c r="U60" s="13">
        <v>11</v>
      </c>
    </row>
    <row r="61" spans="8:21">
      <c r="H61" s="13" t="s">
        <v>44</v>
      </c>
      <c r="I61" s="13" t="s">
        <v>45</v>
      </c>
      <c r="J61" s="13" t="s">
        <v>43</v>
      </c>
      <c r="K61" s="13" t="s">
        <v>33</v>
      </c>
      <c r="L61" s="14">
        <v>40269</v>
      </c>
      <c r="M61" s="13">
        <v>2010</v>
      </c>
      <c r="N61" s="13" t="s">
        <v>38</v>
      </c>
      <c r="O61" s="13" t="s">
        <v>35</v>
      </c>
      <c r="P61" s="15">
        <v>11650</v>
      </c>
      <c r="Q61" s="15">
        <v>31180</v>
      </c>
      <c r="R61" s="15">
        <v>15610</v>
      </c>
      <c r="S61" s="16">
        <v>1949</v>
      </c>
      <c r="T61" s="17">
        <v>0.95</v>
      </c>
      <c r="U61" s="13">
        <v>25</v>
      </c>
    </row>
    <row r="62" spans="8:21">
      <c r="H62" s="13" t="s">
        <v>44</v>
      </c>
      <c r="I62" s="13" t="s">
        <v>45</v>
      </c>
      <c r="J62" s="13" t="s">
        <v>43</v>
      </c>
      <c r="K62" s="13" t="s">
        <v>33</v>
      </c>
      <c r="L62" s="14">
        <v>40634</v>
      </c>
      <c r="M62" s="13">
        <v>2011</v>
      </c>
      <c r="N62" s="13" t="s">
        <v>38</v>
      </c>
      <c r="O62" s="13" t="s">
        <v>35</v>
      </c>
      <c r="P62" s="15">
        <v>29500</v>
      </c>
      <c r="Q62" s="15">
        <v>83378</v>
      </c>
      <c r="R62" s="15">
        <v>33768</v>
      </c>
      <c r="S62" s="16">
        <v>3127</v>
      </c>
      <c r="T62" s="17">
        <v>0.84</v>
      </c>
      <c r="U62" s="13">
        <v>15</v>
      </c>
    </row>
    <row r="63" spans="8:21">
      <c r="H63" s="13" t="s">
        <v>46</v>
      </c>
      <c r="I63" s="13" t="s">
        <v>31</v>
      </c>
      <c r="J63" s="13" t="s">
        <v>32</v>
      </c>
      <c r="K63" s="13" t="s">
        <v>33</v>
      </c>
      <c r="L63" s="14">
        <v>39995</v>
      </c>
      <c r="M63" s="13">
        <v>2009</v>
      </c>
      <c r="N63" s="13" t="s">
        <v>34</v>
      </c>
      <c r="O63" s="13" t="s">
        <v>35</v>
      </c>
      <c r="P63" s="15">
        <v>150</v>
      </c>
      <c r="Q63" s="15">
        <v>328</v>
      </c>
      <c r="R63" s="15">
        <v>60</v>
      </c>
      <c r="S63" s="16">
        <v>12</v>
      </c>
      <c r="T63" s="17">
        <v>0.81</v>
      </c>
      <c r="U63" s="13">
        <v>20</v>
      </c>
    </row>
    <row r="64" spans="8:21">
      <c r="H64" s="13" t="s">
        <v>46</v>
      </c>
      <c r="I64" s="13" t="s">
        <v>31</v>
      </c>
      <c r="J64" s="13" t="s">
        <v>32</v>
      </c>
      <c r="K64" s="13" t="s">
        <v>33</v>
      </c>
      <c r="L64" s="14">
        <v>40725</v>
      </c>
      <c r="M64" s="13">
        <v>2011</v>
      </c>
      <c r="N64" s="13" t="s">
        <v>34</v>
      </c>
      <c r="O64" s="13" t="s">
        <v>35</v>
      </c>
      <c r="P64" s="15">
        <v>250</v>
      </c>
      <c r="Q64" s="15">
        <v>716</v>
      </c>
      <c r="R64" s="15">
        <v>129</v>
      </c>
      <c r="S64" s="16">
        <v>45</v>
      </c>
      <c r="T64" s="17">
        <v>0.82</v>
      </c>
      <c r="U64" s="13">
        <v>20</v>
      </c>
    </row>
    <row r="65" spans="8:21">
      <c r="H65" s="13" t="s">
        <v>46</v>
      </c>
      <c r="I65" s="13" t="s">
        <v>31</v>
      </c>
      <c r="J65" s="13" t="s">
        <v>32</v>
      </c>
      <c r="K65" s="13" t="s">
        <v>33</v>
      </c>
      <c r="L65" s="14">
        <v>40544</v>
      </c>
      <c r="M65" s="13">
        <v>2011</v>
      </c>
      <c r="N65" s="13" t="s">
        <v>37</v>
      </c>
      <c r="O65" s="13" t="s">
        <v>35</v>
      </c>
      <c r="P65" s="15">
        <v>100</v>
      </c>
      <c r="Q65" s="15">
        <v>323</v>
      </c>
      <c r="R65" s="15">
        <v>163</v>
      </c>
      <c r="S65" s="16">
        <v>10</v>
      </c>
      <c r="T65" s="17">
        <v>0.87</v>
      </c>
      <c r="U65" s="13">
        <v>19</v>
      </c>
    </row>
    <row r="66" spans="8:21">
      <c r="H66" s="13" t="s">
        <v>46</v>
      </c>
      <c r="I66" s="13" t="s">
        <v>31</v>
      </c>
      <c r="J66" s="13" t="s">
        <v>32</v>
      </c>
      <c r="K66" s="13" t="s">
        <v>33</v>
      </c>
      <c r="L66" s="14">
        <v>40269</v>
      </c>
      <c r="M66" s="13">
        <v>2010</v>
      </c>
      <c r="N66" s="13" t="s">
        <v>38</v>
      </c>
      <c r="O66" s="13" t="s">
        <v>35</v>
      </c>
      <c r="P66" s="15">
        <v>200</v>
      </c>
      <c r="Q66" s="15">
        <v>828</v>
      </c>
      <c r="R66" s="15">
        <v>423</v>
      </c>
      <c r="S66" s="16">
        <v>52</v>
      </c>
      <c r="T66" s="17">
        <v>0.86</v>
      </c>
      <c r="U66" s="13">
        <v>11</v>
      </c>
    </row>
    <row r="67" spans="8:21">
      <c r="H67" s="13" t="s">
        <v>46</v>
      </c>
      <c r="I67" s="13" t="s">
        <v>31</v>
      </c>
      <c r="J67" s="13" t="s">
        <v>32</v>
      </c>
      <c r="K67" s="13" t="s">
        <v>33</v>
      </c>
      <c r="L67" s="14">
        <v>40634</v>
      </c>
      <c r="M67" s="13">
        <v>2011</v>
      </c>
      <c r="N67" s="13" t="s">
        <v>38</v>
      </c>
      <c r="O67" s="13" t="s">
        <v>35</v>
      </c>
      <c r="P67" s="15">
        <v>250</v>
      </c>
      <c r="Q67" s="15">
        <v>1227</v>
      </c>
      <c r="R67" s="15">
        <v>533</v>
      </c>
      <c r="S67" s="16">
        <v>69</v>
      </c>
      <c r="T67" s="17">
        <v>0.94</v>
      </c>
      <c r="U67" s="13">
        <v>22</v>
      </c>
    </row>
    <row r="68" spans="8:21">
      <c r="H68" s="13" t="s">
        <v>46</v>
      </c>
      <c r="I68" s="13" t="s">
        <v>31</v>
      </c>
      <c r="J68" s="13" t="s">
        <v>39</v>
      </c>
      <c r="K68" s="13" t="s">
        <v>40</v>
      </c>
      <c r="L68" s="14">
        <v>40725</v>
      </c>
      <c r="M68" s="13">
        <v>2011</v>
      </c>
      <c r="N68" s="13" t="s">
        <v>34</v>
      </c>
      <c r="O68" s="13" t="s">
        <v>41</v>
      </c>
      <c r="P68" s="15">
        <v>100</v>
      </c>
      <c r="Q68" s="15">
        <v>155</v>
      </c>
      <c r="R68" s="13">
        <v>1606.5</v>
      </c>
      <c r="S68" s="16">
        <v>10</v>
      </c>
      <c r="T68" s="17">
        <v>0.85</v>
      </c>
      <c r="U68" s="13">
        <v>15</v>
      </c>
    </row>
    <row r="69" spans="8:21">
      <c r="H69" s="13" t="s">
        <v>46</v>
      </c>
      <c r="I69" s="13" t="s">
        <v>31</v>
      </c>
      <c r="J69" s="13" t="s">
        <v>39</v>
      </c>
      <c r="K69" s="13" t="s">
        <v>40</v>
      </c>
      <c r="L69" s="14">
        <v>40179</v>
      </c>
      <c r="M69" s="13">
        <v>2010</v>
      </c>
      <c r="N69" s="13" t="s">
        <v>37</v>
      </c>
      <c r="O69" s="13" t="s">
        <v>41</v>
      </c>
      <c r="P69" s="15">
        <v>100</v>
      </c>
      <c r="Q69" s="15">
        <v>296</v>
      </c>
      <c r="R69" s="15">
        <v>169</v>
      </c>
      <c r="S69" s="16">
        <v>9</v>
      </c>
      <c r="T69" s="17">
        <v>0.93</v>
      </c>
      <c r="U69" s="13">
        <v>17</v>
      </c>
    </row>
    <row r="70" spans="8:21">
      <c r="H70" s="13" t="s">
        <v>46</v>
      </c>
      <c r="I70" s="13" t="s">
        <v>31</v>
      </c>
      <c r="J70" s="13" t="s">
        <v>39</v>
      </c>
      <c r="K70" s="13" t="s">
        <v>40</v>
      </c>
      <c r="L70" s="14">
        <v>40544</v>
      </c>
      <c r="M70" s="13">
        <v>2011</v>
      </c>
      <c r="N70" s="13" t="s">
        <v>37</v>
      </c>
      <c r="O70" s="13" t="s">
        <v>41</v>
      </c>
      <c r="P70" s="15">
        <v>200</v>
      </c>
      <c r="Q70" s="15">
        <v>969</v>
      </c>
      <c r="R70" s="15">
        <v>456</v>
      </c>
      <c r="S70" s="16">
        <v>30</v>
      </c>
      <c r="T70" s="17">
        <v>0.87</v>
      </c>
      <c r="U70" s="13">
        <v>17</v>
      </c>
    </row>
    <row r="71" spans="8:21">
      <c r="H71" s="13" t="s">
        <v>46</v>
      </c>
      <c r="I71" s="13" t="s">
        <v>31</v>
      </c>
      <c r="J71" s="13" t="s">
        <v>39</v>
      </c>
      <c r="K71" s="13" t="s">
        <v>40</v>
      </c>
      <c r="L71" s="14">
        <v>40269</v>
      </c>
      <c r="M71" s="13">
        <v>2010</v>
      </c>
      <c r="N71" s="13" t="s">
        <v>38</v>
      </c>
      <c r="O71" s="13" t="s">
        <v>41</v>
      </c>
      <c r="P71" s="15">
        <v>250</v>
      </c>
      <c r="Q71" s="15">
        <v>710</v>
      </c>
      <c r="R71" s="15">
        <v>144</v>
      </c>
      <c r="S71" s="16">
        <v>40</v>
      </c>
      <c r="T71" s="17">
        <v>0.92</v>
      </c>
      <c r="U71" s="13">
        <v>18</v>
      </c>
    </row>
    <row r="72" spans="8:21">
      <c r="H72" s="13" t="s">
        <v>46</v>
      </c>
      <c r="I72" s="13" t="s">
        <v>31</v>
      </c>
      <c r="J72" s="13" t="s">
        <v>39</v>
      </c>
      <c r="K72" s="13" t="s">
        <v>40</v>
      </c>
      <c r="L72" s="14">
        <v>40634</v>
      </c>
      <c r="M72" s="13">
        <v>2011</v>
      </c>
      <c r="N72" s="13" t="s">
        <v>38</v>
      </c>
      <c r="O72" s="13" t="s">
        <v>41</v>
      </c>
      <c r="P72" s="15">
        <v>400</v>
      </c>
      <c r="Q72" s="15">
        <v>1421</v>
      </c>
      <c r="R72" s="15">
        <v>411</v>
      </c>
      <c r="S72" s="16">
        <v>89</v>
      </c>
      <c r="T72" s="17">
        <v>0.91</v>
      </c>
      <c r="U72" s="13">
        <v>18</v>
      </c>
    </row>
    <row r="73" spans="8:21">
      <c r="H73" s="13" t="s">
        <v>46</v>
      </c>
      <c r="I73" s="13" t="s">
        <v>31</v>
      </c>
      <c r="J73" s="13" t="s">
        <v>42</v>
      </c>
      <c r="K73" s="13" t="s">
        <v>40</v>
      </c>
      <c r="L73" s="14">
        <v>40725</v>
      </c>
      <c r="M73" s="13">
        <v>2011</v>
      </c>
      <c r="N73" s="13" t="s">
        <v>34</v>
      </c>
      <c r="O73" s="13" t="s">
        <v>41</v>
      </c>
      <c r="P73" s="15">
        <v>300</v>
      </c>
      <c r="Q73" s="15">
        <v>1050</v>
      </c>
      <c r="R73" s="15">
        <v>223</v>
      </c>
      <c r="S73" s="16">
        <v>33</v>
      </c>
      <c r="T73" s="17">
        <v>0.85</v>
      </c>
      <c r="U73" s="13">
        <v>22</v>
      </c>
    </row>
    <row r="74" spans="8:21">
      <c r="H74" s="13" t="s">
        <v>46</v>
      </c>
      <c r="I74" s="13" t="s">
        <v>31</v>
      </c>
      <c r="J74" s="13" t="s">
        <v>42</v>
      </c>
      <c r="K74" s="13" t="s">
        <v>40</v>
      </c>
      <c r="L74" s="14">
        <v>40179</v>
      </c>
      <c r="M74" s="13">
        <v>2010</v>
      </c>
      <c r="N74" s="13" t="s">
        <v>37</v>
      </c>
      <c r="O74" s="13" t="s">
        <v>41</v>
      </c>
      <c r="P74" s="15">
        <v>150</v>
      </c>
      <c r="Q74" s="15">
        <v>533</v>
      </c>
      <c r="R74" s="15">
        <v>280</v>
      </c>
      <c r="S74" s="16">
        <v>20</v>
      </c>
      <c r="T74" s="17">
        <v>0.81</v>
      </c>
      <c r="U74" s="13">
        <v>24</v>
      </c>
    </row>
    <row r="75" spans="8:21">
      <c r="H75" s="13" t="s">
        <v>46</v>
      </c>
      <c r="I75" s="13" t="s">
        <v>31</v>
      </c>
      <c r="J75" s="13" t="s">
        <v>42</v>
      </c>
      <c r="K75" s="13" t="s">
        <v>40</v>
      </c>
      <c r="L75" s="14">
        <v>40544</v>
      </c>
      <c r="M75" s="13">
        <v>2011</v>
      </c>
      <c r="N75" s="13" t="s">
        <v>37</v>
      </c>
      <c r="O75" s="13" t="s">
        <v>41</v>
      </c>
      <c r="P75" s="15">
        <v>300</v>
      </c>
      <c r="Q75" s="15">
        <v>1550</v>
      </c>
      <c r="R75" s="15">
        <v>683</v>
      </c>
      <c r="S75" s="16">
        <v>87</v>
      </c>
      <c r="T75" s="17">
        <v>0.85</v>
      </c>
      <c r="U75" s="13">
        <v>12</v>
      </c>
    </row>
    <row r="76" spans="8:21">
      <c r="H76" s="13" t="s">
        <v>46</v>
      </c>
      <c r="I76" s="13" t="s">
        <v>31</v>
      </c>
      <c r="J76" s="13" t="s">
        <v>42</v>
      </c>
      <c r="K76" s="13" t="s">
        <v>40</v>
      </c>
      <c r="L76" s="14">
        <v>40269</v>
      </c>
      <c r="M76" s="13">
        <v>2010</v>
      </c>
      <c r="N76" s="13" t="s">
        <v>38</v>
      </c>
      <c r="O76" s="13" t="s">
        <v>41</v>
      </c>
      <c r="P76" s="15">
        <v>150</v>
      </c>
      <c r="Q76" s="15">
        <v>592</v>
      </c>
      <c r="R76" s="15">
        <v>283</v>
      </c>
      <c r="S76" s="16">
        <v>33</v>
      </c>
      <c r="T76" s="17">
        <v>0.91</v>
      </c>
      <c r="U76" s="13">
        <v>20</v>
      </c>
    </row>
    <row r="77" spans="8:21">
      <c r="H77" s="13" t="s">
        <v>46</v>
      </c>
      <c r="I77" s="13" t="s">
        <v>31</v>
      </c>
      <c r="J77" s="13" t="s">
        <v>42</v>
      </c>
      <c r="K77" s="13" t="s">
        <v>40</v>
      </c>
      <c r="L77" s="14">
        <v>40634</v>
      </c>
      <c r="M77" s="13">
        <v>2011</v>
      </c>
      <c r="N77" s="13" t="s">
        <v>38</v>
      </c>
      <c r="O77" s="13" t="s">
        <v>41</v>
      </c>
      <c r="P77" s="15">
        <v>500</v>
      </c>
      <c r="Q77" s="15">
        <v>2451</v>
      </c>
      <c r="R77" s="15">
        <v>923</v>
      </c>
      <c r="S77" s="16">
        <v>92</v>
      </c>
      <c r="T77" s="17">
        <v>0.86</v>
      </c>
      <c r="U77" s="13">
        <v>17</v>
      </c>
    </row>
    <row r="78" spans="8:21">
      <c r="H78" s="13" t="s">
        <v>46</v>
      </c>
      <c r="I78" s="13" t="s">
        <v>31</v>
      </c>
      <c r="J78" s="13" t="s">
        <v>43</v>
      </c>
      <c r="K78" s="13" t="s">
        <v>33</v>
      </c>
      <c r="L78" s="14">
        <v>40179</v>
      </c>
      <c r="M78" s="13">
        <v>2010</v>
      </c>
      <c r="N78" s="13" t="s">
        <v>37</v>
      </c>
      <c r="O78" s="13" t="s">
        <v>35</v>
      </c>
      <c r="P78" s="15">
        <v>150</v>
      </c>
      <c r="Q78" s="15">
        <v>592</v>
      </c>
      <c r="R78" s="15">
        <v>312</v>
      </c>
      <c r="S78" s="16">
        <v>26</v>
      </c>
      <c r="T78" s="17">
        <v>0.87</v>
      </c>
      <c r="U78" s="13">
        <v>14</v>
      </c>
    </row>
    <row r="79" spans="8:21">
      <c r="H79" s="13" t="s">
        <v>46</v>
      </c>
      <c r="I79" s="13" t="s">
        <v>31</v>
      </c>
      <c r="J79" s="13" t="s">
        <v>43</v>
      </c>
      <c r="K79" s="13" t="s">
        <v>33</v>
      </c>
      <c r="L79" s="14">
        <v>40544</v>
      </c>
      <c r="M79" s="13">
        <v>2011</v>
      </c>
      <c r="N79" s="13" t="s">
        <v>37</v>
      </c>
      <c r="O79" s="13" t="s">
        <v>35</v>
      </c>
      <c r="P79" s="15">
        <v>300</v>
      </c>
      <c r="Q79" s="15">
        <v>1614</v>
      </c>
      <c r="R79" s="15">
        <v>734</v>
      </c>
      <c r="S79" s="16">
        <v>71</v>
      </c>
      <c r="T79" s="17">
        <v>0.95</v>
      </c>
      <c r="U79" s="13">
        <v>19</v>
      </c>
    </row>
    <row r="80" spans="8:21">
      <c r="H80" s="13" t="s">
        <v>46</v>
      </c>
      <c r="I80" s="13" t="s">
        <v>31</v>
      </c>
      <c r="J80" s="13" t="s">
        <v>43</v>
      </c>
      <c r="K80" s="13" t="s">
        <v>33</v>
      </c>
      <c r="L80" s="14">
        <v>40269</v>
      </c>
      <c r="M80" s="13">
        <v>2010</v>
      </c>
      <c r="N80" s="13" t="s">
        <v>38</v>
      </c>
      <c r="O80" s="13" t="s">
        <v>35</v>
      </c>
      <c r="P80" s="15">
        <v>300</v>
      </c>
      <c r="Q80" s="15">
        <v>1479</v>
      </c>
      <c r="R80" s="15">
        <v>677</v>
      </c>
      <c r="S80" s="16">
        <v>83</v>
      </c>
      <c r="T80" s="17">
        <v>0.93</v>
      </c>
      <c r="U80" s="13">
        <v>21</v>
      </c>
    </row>
    <row r="81" spans="8:21">
      <c r="H81" s="13" t="s">
        <v>46</v>
      </c>
      <c r="I81" s="13" t="s">
        <v>31</v>
      </c>
      <c r="J81" s="13" t="s">
        <v>43</v>
      </c>
      <c r="K81" s="13" t="s">
        <v>33</v>
      </c>
      <c r="L81" s="14">
        <v>40634</v>
      </c>
      <c r="M81" s="13">
        <v>2011</v>
      </c>
      <c r="N81" s="13" t="s">
        <v>38</v>
      </c>
      <c r="O81" s="13" t="s">
        <v>35</v>
      </c>
      <c r="P81" s="15">
        <v>400</v>
      </c>
      <c r="Q81" s="15">
        <v>1937</v>
      </c>
      <c r="R81" s="15">
        <v>728</v>
      </c>
      <c r="S81" s="16">
        <v>85</v>
      </c>
      <c r="T81" s="17">
        <v>0.82</v>
      </c>
      <c r="U81" s="13">
        <v>14</v>
      </c>
    </row>
    <row r="82" spans="8:21">
      <c r="H82" s="13" t="s">
        <v>30</v>
      </c>
      <c r="I82" s="13" t="s">
        <v>31</v>
      </c>
      <c r="J82" s="13" t="s">
        <v>47</v>
      </c>
      <c r="K82" s="13" t="s">
        <v>48</v>
      </c>
      <c r="L82" s="14">
        <v>39995</v>
      </c>
      <c r="M82" s="13">
        <v>2009</v>
      </c>
      <c r="N82" s="13" t="s">
        <v>34</v>
      </c>
      <c r="O82" s="13" t="s">
        <v>49</v>
      </c>
      <c r="P82" s="15">
        <v>350</v>
      </c>
      <c r="Q82" s="15">
        <v>901</v>
      </c>
      <c r="R82" s="15">
        <v>395</v>
      </c>
      <c r="S82" s="16">
        <v>1832</v>
      </c>
      <c r="T82" s="17">
        <v>0.94</v>
      </c>
      <c r="U82" s="13">
        <v>24</v>
      </c>
    </row>
    <row r="83" spans="8:21">
      <c r="H83" s="13" t="s">
        <v>30</v>
      </c>
      <c r="I83" s="13" t="s">
        <v>31</v>
      </c>
      <c r="J83" s="13" t="s">
        <v>47</v>
      </c>
      <c r="K83" s="13" t="s">
        <v>48</v>
      </c>
      <c r="L83" s="14">
        <v>40725</v>
      </c>
      <c r="M83" s="13">
        <v>2011</v>
      </c>
      <c r="N83" s="13" t="s">
        <v>34</v>
      </c>
      <c r="O83" s="13" t="s">
        <v>49</v>
      </c>
      <c r="P83" s="15">
        <v>50</v>
      </c>
      <c r="Q83" s="15">
        <v>52</v>
      </c>
      <c r="R83" s="15">
        <v>11</v>
      </c>
      <c r="S83" s="16">
        <v>151</v>
      </c>
      <c r="T83" s="17">
        <v>0.89</v>
      </c>
      <c r="U83" s="13">
        <v>18</v>
      </c>
    </row>
    <row r="84" spans="8:21">
      <c r="H84" s="13" t="s">
        <v>30</v>
      </c>
      <c r="I84" s="13" t="s">
        <v>31</v>
      </c>
      <c r="J84" s="13" t="s">
        <v>47</v>
      </c>
      <c r="K84" s="13" t="s">
        <v>48</v>
      </c>
      <c r="L84" s="14">
        <v>40360</v>
      </c>
      <c r="M84" s="13">
        <v>2010</v>
      </c>
      <c r="N84" s="13" t="s">
        <v>34</v>
      </c>
      <c r="O84" s="13" t="s">
        <v>49</v>
      </c>
      <c r="P84" s="15">
        <v>700</v>
      </c>
      <c r="Q84" s="15">
        <v>1954</v>
      </c>
      <c r="R84" s="15">
        <v>753</v>
      </c>
      <c r="S84" s="16">
        <v>67</v>
      </c>
      <c r="T84" s="17">
        <v>0.88</v>
      </c>
      <c r="U84" s="13">
        <v>22</v>
      </c>
    </row>
    <row r="85" spans="8:21">
      <c r="H85" s="13" t="s">
        <v>30</v>
      </c>
      <c r="I85" s="13" t="s">
        <v>31</v>
      </c>
      <c r="J85" s="13" t="s">
        <v>47</v>
      </c>
      <c r="K85" s="13" t="s">
        <v>48</v>
      </c>
      <c r="L85" s="14">
        <v>40087</v>
      </c>
      <c r="M85" s="13">
        <v>2009</v>
      </c>
      <c r="N85" s="13" t="s">
        <v>36</v>
      </c>
      <c r="O85" s="13" t="s">
        <v>49</v>
      </c>
      <c r="P85" s="15">
        <v>3300</v>
      </c>
      <c r="Q85" s="15">
        <v>8617</v>
      </c>
      <c r="R85" s="15">
        <v>4116</v>
      </c>
      <c r="S85" s="16">
        <v>202</v>
      </c>
      <c r="T85" s="17">
        <v>0.92</v>
      </c>
      <c r="U85" s="13">
        <v>13</v>
      </c>
    </row>
    <row r="86" spans="8:21">
      <c r="H86" s="13" t="s">
        <v>30</v>
      </c>
      <c r="I86" s="13" t="s">
        <v>31</v>
      </c>
      <c r="J86" s="13" t="s">
        <v>47</v>
      </c>
      <c r="K86" s="13" t="s">
        <v>48</v>
      </c>
      <c r="L86" s="14">
        <v>40817</v>
      </c>
      <c r="M86" s="13">
        <v>2011</v>
      </c>
      <c r="N86" s="13" t="s">
        <v>36</v>
      </c>
      <c r="O86" s="13" t="s">
        <v>49</v>
      </c>
      <c r="P86" s="15">
        <v>250</v>
      </c>
      <c r="Q86" s="15">
        <v>332</v>
      </c>
      <c r="R86" s="15">
        <v>17</v>
      </c>
      <c r="S86" s="16">
        <v>687</v>
      </c>
      <c r="T86" s="17">
        <v>0.83</v>
      </c>
      <c r="U86" s="13">
        <v>23</v>
      </c>
    </row>
    <row r="87" spans="8:21">
      <c r="H87" s="13" t="s">
        <v>30</v>
      </c>
      <c r="I87" s="13" t="s">
        <v>31</v>
      </c>
      <c r="J87" s="13" t="s">
        <v>47</v>
      </c>
      <c r="K87" s="13" t="s">
        <v>48</v>
      </c>
      <c r="L87" s="14">
        <v>40452</v>
      </c>
      <c r="M87" s="13">
        <v>2010</v>
      </c>
      <c r="N87" s="13" t="s">
        <v>36</v>
      </c>
      <c r="O87" s="13" t="s">
        <v>49</v>
      </c>
      <c r="P87" s="15">
        <v>6850</v>
      </c>
      <c r="Q87" s="15">
        <v>19931</v>
      </c>
      <c r="R87" s="15">
        <v>8112</v>
      </c>
      <c r="S87" s="16">
        <v>1953</v>
      </c>
      <c r="T87" s="17">
        <v>0.81</v>
      </c>
      <c r="U87" s="13">
        <v>14</v>
      </c>
    </row>
    <row r="88" spans="8:21">
      <c r="H88" s="13" t="s">
        <v>30</v>
      </c>
      <c r="I88" s="13" t="s">
        <v>31</v>
      </c>
      <c r="J88" s="13" t="s">
        <v>47</v>
      </c>
      <c r="K88" s="13" t="s">
        <v>48</v>
      </c>
      <c r="L88" s="14">
        <v>40179</v>
      </c>
      <c r="M88" s="13">
        <v>2010</v>
      </c>
      <c r="N88" s="13" t="s">
        <v>37</v>
      </c>
      <c r="O88" s="13" t="s">
        <v>49</v>
      </c>
      <c r="P88" s="15">
        <v>3500</v>
      </c>
      <c r="Q88" s="15">
        <v>7337</v>
      </c>
      <c r="R88" s="15">
        <v>2668</v>
      </c>
      <c r="S88" s="16">
        <v>637</v>
      </c>
      <c r="T88" s="17">
        <v>0.81</v>
      </c>
      <c r="U88" s="13">
        <v>19</v>
      </c>
    </row>
    <row r="89" spans="8:21">
      <c r="H89" s="13" t="s">
        <v>30</v>
      </c>
      <c r="I89" s="13" t="s">
        <v>31</v>
      </c>
      <c r="J89" s="13" t="s">
        <v>47</v>
      </c>
      <c r="K89" s="13" t="s">
        <v>48</v>
      </c>
      <c r="L89" s="14">
        <v>40544</v>
      </c>
      <c r="M89" s="13">
        <v>2011</v>
      </c>
      <c r="N89" s="13" t="s">
        <v>37</v>
      </c>
      <c r="O89" s="13" t="s">
        <v>49</v>
      </c>
      <c r="P89" s="15">
        <v>6700</v>
      </c>
      <c r="Q89" s="15">
        <v>15164</v>
      </c>
      <c r="R89" s="15">
        <v>4622</v>
      </c>
      <c r="S89" s="16">
        <v>1820</v>
      </c>
      <c r="T89" s="17">
        <v>0.92</v>
      </c>
      <c r="U89" s="13">
        <v>21</v>
      </c>
    </row>
    <row r="90" spans="8:21">
      <c r="H90" s="13" t="s">
        <v>30</v>
      </c>
      <c r="I90" s="13" t="s">
        <v>31</v>
      </c>
      <c r="J90" s="13" t="s">
        <v>50</v>
      </c>
      <c r="K90" s="13" t="s">
        <v>48</v>
      </c>
      <c r="L90" s="14">
        <v>39995</v>
      </c>
      <c r="M90" s="13">
        <v>2009</v>
      </c>
      <c r="N90" s="13" t="s">
        <v>34</v>
      </c>
      <c r="O90" s="13" t="s">
        <v>49</v>
      </c>
      <c r="P90" s="15">
        <v>300</v>
      </c>
      <c r="Q90" s="15">
        <v>819</v>
      </c>
      <c r="R90" s="15">
        <v>312</v>
      </c>
      <c r="S90" s="16">
        <v>272</v>
      </c>
      <c r="T90" s="17">
        <v>0.86</v>
      </c>
      <c r="U90" s="13">
        <v>19</v>
      </c>
    </row>
    <row r="91" spans="8:21">
      <c r="H91" s="13" t="s">
        <v>30</v>
      </c>
      <c r="I91" s="13" t="s">
        <v>31</v>
      </c>
      <c r="J91" s="13" t="s">
        <v>50</v>
      </c>
      <c r="K91" s="13" t="s">
        <v>48</v>
      </c>
      <c r="L91" s="14">
        <v>40360</v>
      </c>
      <c r="M91" s="13">
        <v>2010</v>
      </c>
      <c r="N91" s="13" t="s">
        <v>34</v>
      </c>
      <c r="O91" s="13" t="s">
        <v>49</v>
      </c>
      <c r="P91" s="15">
        <v>600</v>
      </c>
      <c r="Q91" s="15">
        <v>1788</v>
      </c>
      <c r="R91" s="15">
        <v>701</v>
      </c>
      <c r="S91" s="16">
        <v>657</v>
      </c>
      <c r="T91" s="17">
        <v>0.81</v>
      </c>
      <c r="U91" s="13">
        <v>13</v>
      </c>
    </row>
    <row r="92" spans="8:21">
      <c r="H92" s="13" t="s">
        <v>30</v>
      </c>
      <c r="I92" s="13" t="s">
        <v>31</v>
      </c>
      <c r="J92" s="13" t="s">
        <v>50</v>
      </c>
      <c r="K92" s="13" t="s">
        <v>48</v>
      </c>
      <c r="L92" s="14">
        <v>40087</v>
      </c>
      <c r="M92" s="13">
        <v>2009</v>
      </c>
      <c r="N92" s="13" t="s">
        <v>36</v>
      </c>
      <c r="O92" s="13" t="s">
        <v>49</v>
      </c>
      <c r="P92" s="15">
        <v>1900</v>
      </c>
      <c r="Q92" s="15">
        <v>5049</v>
      </c>
      <c r="R92" s="15">
        <v>2664</v>
      </c>
      <c r="S92" s="16">
        <v>92</v>
      </c>
      <c r="T92" s="17">
        <v>0.94</v>
      </c>
      <c r="U92" s="13">
        <v>17</v>
      </c>
    </row>
    <row r="93" spans="8:21">
      <c r="H93" s="13" t="s">
        <v>30</v>
      </c>
      <c r="I93" s="13" t="s">
        <v>31</v>
      </c>
      <c r="J93" s="13" t="s">
        <v>50</v>
      </c>
      <c r="K93" s="13" t="s">
        <v>48</v>
      </c>
      <c r="L93" s="14">
        <v>40452</v>
      </c>
      <c r="M93" s="13">
        <v>2010</v>
      </c>
      <c r="N93" s="13" t="s">
        <v>36</v>
      </c>
      <c r="O93" s="13" t="s">
        <v>49</v>
      </c>
      <c r="P93" s="15">
        <v>4150</v>
      </c>
      <c r="Q93" s="15">
        <v>12158</v>
      </c>
      <c r="R93" s="15">
        <v>5433</v>
      </c>
      <c r="S93" s="16">
        <v>1581</v>
      </c>
      <c r="T93" s="17">
        <v>0.89</v>
      </c>
      <c r="U93" s="13">
        <v>25</v>
      </c>
    </row>
    <row r="94" spans="8:21">
      <c r="H94" s="13" t="s">
        <v>30</v>
      </c>
      <c r="I94" s="13" t="s">
        <v>31</v>
      </c>
      <c r="J94" s="13" t="s">
        <v>50</v>
      </c>
      <c r="K94" s="13" t="s">
        <v>48</v>
      </c>
      <c r="L94" s="14">
        <v>40179</v>
      </c>
      <c r="M94" s="13">
        <v>2010</v>
      </c>
      <c r="N94" s="13" t="s">
        <v>37</v>
      </c>
      <c r="O94" s="13" t="s">
        <v>49</v>
      </c>
      <c r="P94" s="15">
        <v>2750</v>
      </c>
      <c r="Q94" s="15">
        <v>5156</v>
      </c>
      <c r="R94" s="15">
        <v>1614</v>
      </c>
      <c r="S94" s="16">
        <v>1372</v>
      </c>
      <c r="T94" s="17">
        <v>0.92</v>
      </c>
      <c r="U94" s="13">
        <v>22</v>
      </c>
    </row>
    <row r="95" spans="8:21">
      <c r="H95" s="13" t="s">
        <v>30</v>
      </c>
      <c r="I95" s="13" t="s">
        <v>31</v>
      </c>
      <c r="J95" s="13" t="s">
        <v>50</v>
      </c>
      <c r="K95" s="13" t="s">
        <v>48</v>
      </c>
      <c r="L95" s="14">
        <v>40544</v>
      </c>
      <c r="M95" s="13">
        <v>2011</v>
      </c>
      <c r="N95" s="13" t="s">
        <v>37</v>
      </c>
      <c r="O95" s="13" t="s">
        <v>49</v>
      </c>
      <c r="P95" s="15">
        <v>6200</v>
      </c>
      <c r="Q95" s="15">
        <v>12833</v>
      </c>
      <c r="R95" s="15">
        <v>3468</v>
      </c>
      <c r="S95" s="16">
        <v>2350</v>
      </c>
      <c r="T95" s="17">
        <v>0.94</v>
      </c>
      <c r="U95" s="13">
        <v>18</v>
      </c>
    </row>
    <row r="96" spans="8:21">
      <c r="H96" s="13" t="s">
        <v>44</v>
      </c>
      <c r="I96" s="13" t="s">
        <v>45</v>
      </c>
      <c r="J96" s="13" t="s">
        <v>47</v>
      </c>
      <c r="K96" s="13" t="s">
        <v>48</v>
      </c>
      <c r="L96" s="14">
        <v>39995</v>
      </c>
      <c r="M96" s="13">
        <v>2009</v>
      </c>
      <c r="N96" s="13" t="s">
        <v>34</v>
      </c>
      <c r="O96" s="13" t="s">
        <v>49</v>
      </c>
      <c r="P96" s="15">
        <v>2100</v>
      </c>
      <c r="Q96" s="15">
        <v>5208</v>
      </c>
      <c r="R96" s="15">
        <v>2357</v>
      </c>
      <c r="S96" s="16">
        <v>615</v>
      </c>
      <c r="T96" s="17">
        <v>0.84</v>
      </c>
      <c r="U96" s="13">
        <v>17</v>
      </c>
    </row>
    <row r="97" spans="8:21">
      <c r="H97" s="13" t="s">
        <v>44</v>
      </c>
      <c r="I97" s="13" t="s">
        <v>45</v>
      </c>
      <c r="J97" s="13" t="s">
        <v>47</v>
      </c>
      <c r="K97" s="13" t="s">
        <v>48</v>
      </c>
      <c r="L97" s="14">
        <v>40725</v>
      </c>
      <c r="M97" s="13">
        <v>2011</v>
      </c>
      <c r="N97" s="13" t="s">
        <v>34</v>
      </c>
      <c r="O97" s="13" t="s">
        <v>49</v>
      </c>
      <c r="P97" s="15">
        <v>4150</v>
      </c>
      <c r="Q97" s="15">
        <v>11694</v>
      </c>
      <c r="R97" s="15">
        <v>5291</v>
      </c>
      <c r="S97" s="16">
        <v>5689</v>
      </c>
      <c r="T97" s="17">
        <v>0.84</v>
      </c>
      <c r="U97" s="13">
        <v>12</v>
      </c>
    </row>
    <row r="98" spans="8:21">
      <c r="H98" s="13" t="s">
        <v>44</v>
      </c>
      <c r="I98" s="13" t="s">
        <v>45</v>
      </c>
      <c r="J98" s="13" t="s">
        <v>47</v>
      </c>
      <c r="K98" s="13" t="s">
        <v>48</v>
      </c>
      <c r="L98" s="14">
        <v>40087</v>
      </c>
      <c r="M98" s="13">
        <v>2009</v>
      </c>
      <c r="N98" s="13" t="s">
        <v>36</v>
      </c>
      <c r="O98" s="13" t="s">
        <v>49</v>
      </c>
      <c r="P98" s="15">
        <v>150</v>
      </c>
      <c r="Q98" s="15">
        <v>493</v>
      </c>
      <c r="R98" s="15">
        <v>211</v>
      </c>
      <c r="S98" s="16">
        <v>528</v>
      </c>
      <c r="T98" s="17">
        <v>0.94</v>
      </c>
      <c r="U98" s="13">
        <v>23</v>
      </c>
    </row>
    <row r="99" spans="8:21">
      <c r="H99" s="13" t="s">
        <v>44</v>
      </c>
      <c r="I99" s="13" t="s">
        <v>45</v>
      </c>
      <c r="J99" s="13" t="s">
        <v>47</v>
      </c>
      <c r="K99" s="13" t="s">
        <v>48</v>
      </c>
      <c r="L99" s="14">
        <v>40817</v>
      </c>
      <c r="M99" s="13">
        <v>2011</v>
      </c>
      <c r="N99" s="13" t="s">
        <v>36</v>
      </c>
      <c r="O99" s="13" t="s">
        <v>49</v>
      </c>
      <c r="P99" s="15">
        <v>300</v>
      </c>
      <c r="Q99" s="15">
        <v>1117</v>
      </c>
      <c r="R99" s="15">
        <v>425</v>
      </c>
      <c r="S99" s="16">
        <v>1330</v>
      </c>
      <c r="T99" s="17">
        <v>0.89</v>
      </c>
      <c r="U99" s="13">
        <v>24</v>
      </c>
    </row>
    <row r="100" spans="8:21">
      <c r="H100" s="13" t="s">
        <v>44</v>
      </c>
      <c r="I100" s="13" t="s">
        <v>45</v>
      </c>
      <c r="J100" s="13" t="s">
        <v>47</v>
      </c>
      <c r="K100" s="13" t="s">
        <v>48</v>
      </c>
      <c r="L100" s="14">
        <v>40179</v>
      </c>
      <c r="M100" s="13">
        <v>2010</v>
      </c>
      <c r="N100" s="13" t="s">
        <v>37</v>
      </c>
      <c r="O100" s="13" t="s">
        <v>49</v>
      </c>
      <c r="P100" s="15">
        <v>1800</v>
      </c>
      <c r="Q100" s="15">
        <v>4871</v>
      </c>
      <c r="R100" s="15">
        <v>2445</v>
      </c>
      <c r="S100" s="16">
        <v>48</v>
      </c>
      <c r="T100" s="17">
        <v>0.85</v>
      </c>
      <c r="U100" s="13">
        <v>20</v>
      </c>
    </row>
    <row r="101" spans="8:21">
      <c r="H101" s="13" t="s">
        <v>44</v>
      </c>
      <c r="I101" s="13" t="s">
        <v>45</v>
      </c>
      <c r="J101" s="13" t="s">
        <v>47</v>
      </c>
      <c r="K101" s="13" t="s">
        <v>48</v>
      </c>
      <c r="L101" s="14">
        <v>40544</v>
      </c>
      <c r="M101" s="13">
        <v>2011</v>
      </c>
      <c r="N101" s="13" t="s">
        <v>37</v>
      </c>
      <c r="O101" s="13" t="s">
        <v>49</v>
      </c>
      <c r="P101" s="15">
        <v>3300</v>
      </c>
      <c r="Q101" s="15">
        <v>9633</v>
      </c>
      <c r="R101" s="15">
        <v>4026</v>
      </c>
      <c r="S101" s="16">
        <v>127</v>
      </c>
      <c r="T101" s="17">
        <v>0.92</v>
      </c>
      <c r="U101" s="13">
        <v>14</v>
      </c>
    </row>
    <row r="102" spans="8:21">
      <c r="H102" s="13" t="s">
        <v>44</v>
      </c>
      <c r="I102" s="13" t="s">
        <v>45</v>
      </c>
      <c r="J102" s="13" t="s">
        <v>47</v>
      </c>
      <c r="K102" s="13" t="s">
        <v>48</v>
      </c>
      <c r="L102" s="14">
        <v>40269</v>
      </c>
      <c r="M102" s="13">
        <v>2010</v>
      </c>
      <c r="N102" s="13" t="s">
        <v>38</v>
      </c>
      <c r="O102" s="13" t="s">
        <v>49</v>
      </c>
      <c r="P102" s="15">
        <v>5400</v>
      </c>
      <c r="Q102" s="15">
        <v>13839</v>
      </c>
      <c r="R102" s="15">
        <v>6680</v>
      </c>
      <c r="S102" s="16">
        <v>794</v>
      </c>
      <c r="T102" s="17">
        <v>0.88</v>
      </c>
      <c r="U102" s="13">
        <v>18</v>
      </c>
    </row>
    <row r="103" spans="8:21">
      <c r="H103" s="13" t="s">
        <v>44</v>
      </c>
      <c r="I103" s="13" t="s">
        <v>45</v>
      </c>
      <c r="J103" s="13" t="s">
        <v>47</v>
      </c>
      <c r="K103" s="13" t="s">
        <v>48</v>
      </c>
      <c r="L103" s="14">
        <v>40634</v>
      </c>
      <c r="M103" s="13">
        <v>2011</v>
      </c>
      <c r="N103" s="13" t="s">
        <v>38</v>
      </c>
      <c r="O103" s="13" t="s">
        <v>49</v>
      </c>
      <c r="P103" s="15">
        <v>11850</v>
      </c>
      <c r="Q103" s="15">
        <v>33633</v>
      </c>
      <c r="R103" s="15">
        <v>13720</v>
      </c>
      <c r="S103" s="16">
        <v>1918</v>
      </c>
      <c r="T103" s="17">
        <v>0.95</v>
      </c>
      <c r="U103" s="13">
        <v>11</v>
      </c>
    </row>
    <row r="104" spans="8:21">
      <c r="H104" s="13" t="s">
        <v>44</v>
      </c>
      <c r="I104" s="13" t="s">
        <v>45</v>
      </c>
      <c r="J104" s="13" t="s">
        <v>50</v>
      </c>
      <c r="K104" s="13" t="s">
        <v>48</v>
      </c>
      <c r="L104" s="14">
        <v>39995</v>
      </c>
      <c r="M104" s="13">
        <v>2009</v>
      </c>
      <c r="N104" s="13" t="s">
        <v>34</v>
      </c>
      <c r="O104" s="13" t="s">
        <v>49</v>
      </c>
      <c r="P104" s="15">
        <v>2400</v>
      </c>
      <c r="Q104" s="15">
        <v>5731</v>
      </c>
      <c r="R104" s="15">
        <v>2531</v>
      </c>
      <c r="S104" s="16">
        <v>567</v>
      </c>
      <c r="T104" s="17">
        <v>0.86</v>
      </c>
      <c r="U104" s="13">
        <v>12</v>
      </c>
    </row>
    <row r="105" spans="8:21">
      <c r="H105" s="13" t="s">
        <v>44</v>
      </c>
      <c r="I105" s="13" t="s">
        <v>45</v>
      </c>
      <c r="J105" s="13" t="s">
        <v>50</v>
      </c>
      <c r="K105" s="13" t="s">
        <v>48</v>
      </c>
      <c r="L105" s="14">
        <v>40725</v>
      </c>
      <c r="M105" s="13">
        <v>2011</v>
      </c>
      <c r="N105" s="13" t="s">
        <v>34</v>
      </c>
      <c r="O105" s="13" t="s">
        <v>49</v>
      </c>
      <c r="P105" s="15">
        <v>3700</v>
      </c>
      <c r="Q105" s="15">
        <v>10048</v>
      </c>
      <c r="R105" s="15">
        <v>4338</v>
      </c>
      <c r="S105" s="16">
        <v>8060</v>
      </c>
      <c r="T105" s="17">
        <v>0.88</v>
      </c>
      <c r="U105" s="13">
        <v>22</v>
      </c>
    </row>
    <row r="106" spans="8:21">
      <c r="H106" s="13" t="s">
        <v>44</v>
      </c>
      <c r="I106" s="13" t="s">
        <v>45</v>
      </c>
      <c r="J106" s="13" t="s">
        <v>50</v>
      </c>
      <c r="K106" s="13" t="s">
        <v>48</v>
      </c>
      <c r="L106" s="14">
        <v>40087</v>
      </c>
      <c r="M106" s="13">
        <v>2009</v>
      </c>
      <c r="N106" s="13" t="s">
        <v>36</v>
      </c>
      <c r="O106" s="13" t="s">
        <v>49</v>
      </c>
      <c r="P106" s="15">
        <v>250</v>
      </c>
      <c r="Q106" s="15">
        <v>986</v>
      </c>
      <c r="R106" s="15">
        <v>497</v>
      </c>
      <c r="S106" s="16">
        <v>823</v>
      </c>
      <c r="T106" s="17">
        <v>0.93</v>
      </c>
      <c r="U106" s="13">
        <v>16</v>
      </c>
    </row>
    <row r="107" spans="8:21">
      <c r="H107" s="13" t="s">
        <v>44</v>
      </c>
      <c r="I107" s="13" t="s">
        <v>45</v>
      </c>
      <c r="J107" s="13" t="s">
        <v>50</v>
      </c>
      <c r="K107" s="13" t="s">
        <v>48</v>
      </c>
      <c r="L107" s="14">
        <v>40817</v>
      </c>
      <c r="M107" s="13">
        <v>2011</v>
      </c>
      <c r="N107" s="13" t="s">
        <v>36</v>
      </c>
      <c r="O107" s="13" t="s">
        <v>49</v>
      </c>
      <c r="P107" s="15">
        <v>450</v>
      </c>
      <c r="Q107" s="15">
        <v>1835</v>
      </c>
      <c r="R107" s="15">
        <v>743</v>
      </c>
      <c r="S107" s="16">
        <v>2425</v>
      </c>
      <c r="T107" s="17">
        <v>0.87</v>
      </c>
      <c r="U107" s="13">
        <v>22</v>
      </c>
    </row>
    <row r="108" spans="8:21">
      <c r="H108" s="13" t="s">
        <v>44</v>
      </c>
      <c r="I108" s="13" t="s">
        <v>45</v>
      </c>
      <c r="J108" s="13" t="s">
        <v>50</v>
      </c>
      <c r="K108" s="13" t="s">
        <v>48</v>
      </c>
      <c r="L108" s="14">
        <v>40179</v>
      </c>
      <c r="M108" s="13">
        <v>2010</v>
      </c>
      <c r="N108" s="13" t="s">
        <v>37</v>
      </c>
      <c r="O108" s="13" t="s">
        <v>49</v>
      </c>
      <c r="P108" s="15">
        <v>1550</v>
      </c>
      <c r="Q108" s="15">
        <v>4084</v>
      </c>
      <c r="R108" s="15">
        <v>1940</v>
      </c>
      <c r="S108" s="16">
        <v>186</v>
      </c>
      <c r="T108" s="17">
        <v>0.93</v>
      </c>
      <c r="U108" s="13">
        <v>18</v>
      </c>
    </row>
    <row r="109" spans="8:21">
      <c r="H109" s="13" t="s">
        <v>44</v>
      </c>
      <c r="I109" s="13" t="s">
        <v>45</v>
      </c>
      <c r="J109" s="13" t="s">
        <v>50</v>
      </c>
      <c r="K109" s="13" t="s">
        <v>48</v>
      </c>
      <c r="L109" s="14">
        <v>40544</v>
      </c>
      <c r="M109" s="13">
        <v>2011</v>
      </c>
      <c r="N109" s="13" t="s">
        <v>37</v>
      </c>
      <c r="O109" s="13" t="s">
        <v>49</v>
      </c>
      <c r="P109" s="15">
        <v>3850</v>
      </c>
      <c r="Q109" s="15">
        <v>11322</v>
      </c>
      <c r="R109" s="15">
        <v>4777</v>
      </c>
      <c r="S109" s="16">
        <v>746</v>
      </c>
      <c r="T109" s="17">
        <v>0.88</v>
      </c>
      <c r="U109" s="13">
        <v>23</v>
      </c>
    </row>
    <row r="110" spans="8:21">
      <c r="H110" s="13" t="s">
        <v>44</v>
      </c>
      <c r="I110" s="13" t="s">
        <v>45</v>
      </c>
      <c r="J110" s="13" t="s">
        <v>50</v>
      </c>
      <c r="K110" s="13" t="s">
        <v>48</v>
      </c>
      <c r="L110" s="14">
        <v>40269</v>
      </c>
      <c r="M110" s="13">
        <v>2010</v>
      </c>
      <c r="N110" s="13" t="s">
        <v>38</v>
      </c>
      <c r="O110" s="13" t="s">
        <v>49</v>
      </c>
      <c r="P110" s="15">
        <v>5850</v>
      </c>
      <c r="Q110" s="15">
        <v>15590</v>
      </c>
      <c r="R110" s="15">
        <v>7805</v>
      </c>
      <c r="S110" s="16">
        <v>998</v>
      </c>
      <c r="T110" s="17">
        <v>0.92</v>
      </c>
      <c r="U110" s="13">
        <v>14</v>
      </c>
    </row>
    <row r="111" spans="8:21">
      <c r="H111" s="13" t="s">
        <v>44</v>
      </c>
      <c r="I111" s="13" t="s">
        <v>45</v>
      </c>
      <c r="J111" s="13" t="s">
        <v>50</v>
      </c>
      <c r="K111" s="13" t="s">
        <v>48</v>
      </c>
      <c r="L111" s="14">
        <v>40634</v>
      </c>
      <c r="M111" s="13">
        <v>2011</v>
      </c>
      <c r="N111" s="13" t="s">
        <v>38</v>
      </c>
      <c r="O111" s="13" t="s">
        <v>49</v>
      </c>
      <c r="P111" s="15">
        <v>14750</v>
      </c>
      <c r="Q111" s="15">
        <v>41689</v>
      </c>
      <c r="R111" s="15">
        <v>16884</v>
      </c>
      <c r="S111" s="16">
        <v>2366</v>
      </c>
      <c r="T111" s="17">
        <v>0.87</v>
      </c>
      <c r="U111" s="13">
        <v>12</v>
      </c>
    </row>
    <row r="112" spans="8:21">
      <c r="H112" s="13" t="s">
        <v>46</v>
      </c>
      <c r="I112" s="13" t="s">
        <v>31</v>
      </c>
      <c r="J112" s="13" t="s">
        <v>47</v>
      </c>
      <c r="K112" s="13" t="s">
        <v>48</v>
      </c>
      <c r="L112" s="14">
        <v>40725</v>
      </c>
      <c r="M112" s="13">
        <v>2011</v>
      </c>
      <c r="N112" s="13" t="s">
        <v>34</v>
      </c>
      <c r="O112" s="13" t="s">
        <v>49</v>
      </c>
      <c r="P112" s="15">
        <v>150</v>
      </c>
      <c r="Q112" s="15">
        <v>525</v>
      </c>
      <c r="R112" s="15">
        <v>112</v>
      </c>
      <c r="S112" s="16">
        <v>49</v>
      </c>
      <c r="T112" s="17">
        <v>0.87</v>
      </c>
      <c r="U112" s="13">
        <v>20</v>
      </c>
    </row>
    <row r="113" spans="8:21">
      <c r="H113" s="13" t="s">
        <v>46</v>
      </c>
      <c r="I113" s="13" t="s">
        <v>31</v>
      </c>
      <c r="J113" s="13" t="s">
        <v>47</v>
      </c>
      <c r="K113" s="13" t="s">
        <v>48</v>
      </c>
      <c r="L113" s="14">
        <v>40179</v>
      </c>
      <c r="M113" s="13">
        <v>2010</v>
      </c>
      <c r="N113" s="13" t="s">
        <v>37</v>
      </c>
      <c r="O113" s="13" t="s">
        <v>49</v>
      </c>
      <c r="P113" s="15">
        <v>100</v>
      </c>
      <c r="Q113" s="15">
        <v>267</v>
      </c>
      <c r="R113" s="15">
        <v>140</v>
      </c>
      <c r="S113" s="16">
        <v>78</v>
      </c>
      <c r="T113" s="17">
        <v>0.88</v>
      </c>
      <c r="U113" s="13">
        <v>15</v>
      </c>
    </row>
    <row r="114" spans="8:21">
      <c r="H114" s="13" t="s">
        <v>46</v>
      </c>
      <c r="I114" s="13" t="s">
        <v>31</v>
      </c>
      <c r="J114" s="13" t="s">
        <v>47</v>
      </c>
      <c r="K114" s="13" t="s">
        <v>48</v>
      </c>
      <c r="L114" s="14">
        <v>40544</v>
      </c>
      <c r="M114" s="13">
        <v>2011</v>
      </c>
      <c r="N114" s="13" t="s">
        <v>37</v>
      </c>
      <c r="O114" s="13" t="s">
        <v>49</v>
      </c>
      <c r="P114" s="15">
        <v>150</v>
      </c>
      <c r="Q114" s="15">
        <v>775</v>
      </c>
      <c r="R114" s="15">
        <v>342</v>
      </c>
      <c r="S114" s="16">
        <v>50</v>
      </c>
      <c r="T114" s="17">
        <v>0.89</v>
      </c>
      <c r="U114" s="13">
        <v>16</v>
      </c>
    </row>
    <row r="115" spans="8:21">
      <c r="H115" s="13" t="s">
        <v>46</v>
      </c>
      <c r="I115" s="13" t="s">
        <v>31</v>
      </c>
      <c r="J115" s="13" t="s">
        <v>47</v>
      </c>
      <c r="K115" s="13" t="s">
        <v>48</v>
      </c>
      <c r="L115" s="14">
        <v>40269</v>
      </c>
      <c r="M115" s="13">
        <v>2010</v>
      </c>
      <c r="N115" s="13" t="s">
        <v>38</v>
      </c>
      <c r="O115" s="13" t="s">
        <v>49</v>
      </c>
      <c r="P115" s="15">
        <v>100</v>
      </c>
      <c r="Q115" s="15">
        <v>296</v>
      </c>
      <c r="R115" s="15">
        <v>142</v>
      </c>
      <c r="S115" s="16">
        <v>32</v>
      </c>
      <c r="T115" s="17">
        <v>0.83</v>
      </c>
      <c r="U115" s="13">
        <v>15</v>
      </c>
    </row>
    <row r="116" spans="8:21">
      <c r="H116" s="13" t="s">
        <v>46</v>
      </c>
      <c r="I116" s="13" t="s">
        <v>31</v>
      </c>
      <c r="J116" s="13" t="s">
        <v>47</v>
      </c>
      <c r="K116" s="13" t="s">
        <v>48</v>
      </c>
      <c r="L116" s="14">
        <v>40634</v>
      </c>
      <c r="M116" s="13">
        <v>2011</v>
      </c>
      <c r="N116" s="13" t="s">
        <v>38</v>
      </c>
      <c r="O116" s="13" t="s">
        <v>49</v>
      </c>
      <c r="P116" s="15">
        <v>250</v>
      </c>
      <c r="Q116" s="15">
        <v>1226</v>
      </c>
      <c r="R116" s="15">
        <v>462</v>
      </c>
      <c r="S116" s="16">
        <v>80</v>
      </c>
      <c r="T116" s="17">
        <v>0.94</v>
      </c>
      <c r="U116" s="13">
        <v>22</v>
      </c>
    </row>
    <row r="117" spans="8:21">
      <c r="H117" s="13" t="s">
        <v>46</v>
      </c>
      <c r="I117" s="13" t="s">
        <v>31</v>
      </c>
      <c r="J117" s="13" t="s">
        <v>50</v>
      </c>
      <c r="K117" s="13" t="s">
        <v>48</v>
      </c>
      <c r="L117" s="14">
        <v>40179</v>
      </c>
      <c r="M117" s="13">
        <v>2010</v>
      </c>
      <c r="N117" s="13" t="s">
        <v>37</v>
      </c>
      <c r="O117" s="13" t="s">
        <v>49</v>
      </c>
      <c r="P117" s="15">
        <v>100</v>
      </c>
      <c r="Q117" s="15">
        <v>296</v>
      </c>
      <c r="R117" s="15">
        <v>156</v>
      </c>
      <c r="S117" s="16">
        <v>64</v>
      </c>
      <c r="T117" s="17">
        <v>0.88</v>
      </c>
      <c r="U117" s="13">
        <v>16</v>
      </c>
    </row>
    <row r="118" spans="8:21">
      <c r="H118" s="13" t="s">
        <v>46</v>
      </c>
      <c r="I118" s="13" t="s">
        <v>31</v>
      </c>
      <c r="J118" s="13" t="s">
        <v>50</v>
      </c>
      <c r="K118" s="13" t="s">
        <v>48</v>
      </c>
      <c r="L118" s="14">
        <v>40544</v>
      </c>
      <c r="M118" s="13">
        <v>2011</v>
      </c>
      <c r="N118" s="13" t="s">
        <v>37</v>
      </c>
      <c r="O118" s="13" t="s">
        <v>49</v>
      </c>
      <c r="P118" s="15">
        <v>150</v>
      </c>
      <c r="Q118" s="15">
        <v>807</v>
      </c>
      <c r="R118" s="15">
        <v>367</v>
      </c>
      <c r="S118" s="16">
        <v>55</v>
      </c>
      <c r="T118" s="17">
        <v>0.93</v>
      </c>
      <c r="U118" s="13">
        <v>15</v>
      </c>
    </row>
    <row r="119" spans="8:21">
      <c r="H119" s="13" t="s">
        <v>46</v>
      </c>
      <c r="I119" s="13" t="s">
        <v>31</v>
      </c>
      <c r="J119" s="13" t="s">
        <v>50</v>
      </c>
      <c r="K119" s="13" t="s">
        <v>48</v>
      </c>
      <c r="L119" s="14">
        <v>40269</v>
      </c>
      <c r="M119" s="13">
        <v>2010</v>
      </c>
      <c r="N119" s="13" t="s">
        <v>38</v>
      </c>
      <c r="O119" s="13" t="s">
        <v>49</v>
      </c>
      <c r="P119" s="15">
        <v>150</v>
      </c>
      <c r="Q119" s="15">
        <v>740</v>
      </c>
      <c r="R119" s="15">
        <v>339</v>
      </c>
      <c r="S119" s="16">
        <v>21</v>
      </c>
      <c r="T119" s="17">
        <v>0.93</v>
      </c>
      <c r="U119" s="13">
        <v>11</v>
      </c>
    </row>
    <row r="120" spans="8:21">
      <c r="H120" s="13" t="s">
        <v>46</v>
      </c>
      <c r="I120" s="13" t="s">
        <v>31</v>
      </c>
      <c r="J120" s="13" t="s">
        <v>50</v>
      </c>
      <c r="K120" s="13" t="s">
        <v>48</v>
      </c>
      <c r="L120" s="14">
        <v>40634</v>
      </c>
      <c r="M120" s="13">
        <v>2011</v>
      </c>
      <c r="N120" s="13" t="s">
        <v>38</v>
      </c>
      <c r="O120" s="13" t="s">
        <v>49</v>
      </c>
      <c r="P120" s="15">
        <v>200</v>
      </c>
      <c r="Q120" s="15">
        <v>969</v>
      </c>
      <c r="R120" s="15">
        <v>364</v>
      </c>
      <c r="S120" s="16">
        <v>159</v>
      </c>
      <c r="T120" s="17">
        <v>0.86</v>
      </c>
      <c r="U120" s="13">
        <v>12</v>
      </c>
    </row>
    <row r="121" spans="8:21">
      <c r="H121" s="13" t="s">
        <v>30</v>
      </c>
      <c r="I121" s="13" t="s">
        <v>31</v>
      </c>
      <c r="J121" s="13" t="s">
        <v>32</v>
      </c>
      <c r="K121" s="13" t="s">
        <v>33</v>
      </c>
      <c r="L121" s="14">
        <v>39814</v>
      </c>
      <c r="M121" s="13">
        <v>2009</v>
      </c>
      <c r="N121" s="13" t="s">
        <v>37</v>
      </c>
      <c r="O121" s="13" t="s">
        <v>35</v>
      </c>
      <c r="P121" s="15">
        <v>5700</v>
      </c>
      <c r="Q121" s="15">
        <v>12411</v>
      </c>
      <c r="R121" s="15">
        <v>4871</v>
      </c>
      <c r="S121" s="16">
        <v>59</v>
      </c>
      <c r="T121" s="17">
        <v>0.88</v>
      </c>
      <c r="U121" s="13">
        <v>12</v>
      </c>
    </row>
    <row r="122" spans="8:21">
      <c r="H122" s="13" t="s">
        <v>30</v>
      </c>
      <c r="I122" s="13" t="s">
        <v>31</v>
      </c>
      <c r="J122" s="13" t="s">
        <v>32</v>
      </c>
      <c r="K122" s="13" t="s">
        <v>33</v>
      </c>
      <c r="L122" s="14">
        <v>39904</v>
      </c>
      <c r="M122" s="13">
        <v>2009</v>
      </c>
      <c r="N122" s="13" t="s">
        <v>38</v>
      </c>
      <c r="O122" s="13" t="s">
        <v>35</v>
      </c>
      <c r="P122" s="15">
        <v>100</v>
      </c>
      <c r="Q122" s="15">
        <v>87</v>
      </c>
      <c r="R122" s="15">
        <v>15</v>
      </c>
      <c r="S122" s="16">
        <v>113</v>
      </c>
      <c r="T122" s="17">
        <v>0.89</v>
      </c>
      <c r="U122" s="13">
        <v>11</v>
      </c>
    </row>
    <row r="123" spans="8:21">
      <c r="H123" s="13" t="s">
        <v>30</v>
      </c>
      <c r="I123" s="13" t="s">
        <v>31</v>
      </c>
      <c r="J123" s="13" t="s">
        <v>39</v>
      </c>
      <c r="K123" s="13" t="s">
        <v>40</v>
      </c>
      <c r="L123" s="14">
        <v>39814</v>
      </c>
      <c r="M123" s="13">
        <v>2009</v>
      </c>
      <c r="N123" s="13" t="s">
        <v>37</v>
      </c>
      <c r="O123" s="13" t="s">
        <v>41</v>
      </c>
      <c r="P123" s="15">
        <v>3150</v>
      </c>
      <c r="Q123" s="15">
        <v>6417</v>
      </c>
      <c r="R123" s="15">
        <v>2377</v>
      </c>
      <c r="S123" s="16">
        <v>36</v>
      </c>
      <c r="T123" s="17">
        <v>0.82</v>
      </c>
      <c r="U123" s="13">
        <v>18</v>
      </c>
    </row>
    <row r="124" spans="8:21">
      <c r="H124" s="13" t="s">
        <v>30</v>
      </c>
      <c r="I124" s="13" t="s">
        <v>31</v>
      </c>
      <c r="J124" s="13" t="s">
        <v>42</v>
      </c>
      <c r="K124" s="13" t="s">
        <v>40</v>
      </c>
      <c r="L124" s="14">
        <v>39814</v>
      </c>
      <c r="M124" s="13">
        <v>2009</v>
      </c>
      <c r="N124" s="13" t="s">
        <v>37</v>
      </c>
      <c r="O124" s="13" t="s">
        <v>41</v>
      </c>
      <c r="P124" s="15">
        <v>7000</v>
      </c>
      <c r="Q124" s="15">
        <v>14673</v>
      </c>
      <c r="R124" s="15">
        <v>5335</v>
      </c>
      <c r="S124" s="16">
        <v>170</v>
      </c>
      <c r="T124" s="17">
        <v>0.91</v>
      </c>
      <c r="U124" s="13">
        <v>20</v>
      </c>
    </row>
    <row r="125" spans="8:21">
      <c r="H125" s="13" t="s">
        <v>30</v>
      </c>
      <c r="I125" s="13" t="s">
        <v>31</v>
      </c>
      <c r="J125" s="13" t="s">
        <v>43</v>
      </c>
      <c r="K125" s="13" t="s">
        <v>33</v>
      </c>
      <c r="L125" s="14">
        <v>39814</v>
      </c>
      <c r="M125" s="13">
        <v>2009</v>
      </c>
      <c r="N125" s="13" t="s">
        <v>37</v>
      </c>
      <c r="O125" s="13" t="s">
        <v>35</v>
      </c>
      <c r="P125" s="15">
        <v>5500</v>
      </c>
      <c r="Q125" s="15">
        <v>10311</v>
      </c>
      <c r="R125" s="15">
        <v>3228</v>
      </c>
      <c r="S125" s="16">
        <v>246</v>
      </c>
      <c r="T125" s="17">
        <v>0.81</v>
      </c>
      <c r="U125" s="13">
        <v>16</v>
      </c>
    </row>
    <row r="126" spans="8:21">
      <c r="H126" s="13" t="s">
        <v>44</v>
      </c>
      <c r="I126" s="13" t="s">
        <v>45</v>
      </c>
      <c r="J126" s="13" t="s">
        <v>32</v>
      </c>
      <c r="K126" s="13" t="s">
        <v>33</v>
      </c>
      <c r="L126" s="14">
        <v>39814</v>
      </c>
      <c r="M126" s="13">
        <v>2009</v>
      </c>
      <c r="N126" s="13" t="s">
        <v>37</v>
      </c>
      <c r="O126" s="13" t="s">
        <v>35</v>
      </c>
      <c r="P126" s="15">
        <v>550</v>
      </c>
      <c r="Q126" s="15">
        <v>1475</v>
      </c>
      <c r="R126" s="15">
        <v>755</v>
      </c>
      <c r="S126" s="16">
        <v>42</v>
      </c>
      <c r="T126" s="17">
        <v>0.88</v>
      </c>
      <c r="U126" s="13">
        <v>25</v>
      </c>
    </row>
    <row r="127" spans="8:21">
      <c r="H127" s="13" t="s">
        <v>44</v>
      </c>
      <c r="I127" s="13" t="s">
        <v>45</v>
      </c>
      <c r="J127" s="13" t="s">
        <v>32</v>
      </c>
      <c r="K127" s="13" t="s">
        <v>33</v>
      </c>
      <c r="L127" s="14">
        <v>39904</v>
      </c>
      <c r="M127" s="13">
        <v>2009</v>
      </c>
      <c r="N127" s="13" t="s">
        <v>38</v>
      </c>
      <c r="O127" s="13" t="s">
        <v>35</v>
      </c>
      <c r="P127" s="15">
        <v>9400</v>
      </c>
      <c r="Q127" s="15">
        <v>24194</v>
      </c>
      <c r="R127" s="15">
        <v>11668</v>
      </c>
      <c r="S127" s="16">
        <v>156</v>
      </c>
      <c r="T127" s="17">
        <v>0.94</v>
      </c>
      <c r="U127" s="13">
        <v>23</v>
      </c>
    </row>
    <row r="128" spans="8:21">
      <c r="H128" s="13" t="s">
        <v>44</v>
      </c>
      <c r="I128" s="13" t="s">
        <v>45</v>
      </c>
      <c r="J128" s="13" t="s">
        <v>39</v>
      </c>
      <c r="K128" s="13" t="s">
        <v>40</v>
      </c>
      <c r="L128" s="14">
        <v>39814</v>
      </c>
      <c r="M128" s="13">
        <v>2009</v>
      </c>
      <c r="N128" s="13" t="s">
        <v>37</v>
      </c>
      <c r="O128" s="13" t="s">
        <v>41</v>
      </c>
      <c r="P128" s="15">
        <v>850</v>
      </c>
      <c r="Q128" s="15">
        <v>2250</v>
      </c>
      <c r="R128" s="15">
        <v>1112</v>
      </c>
      <c r="S128" s="16">
        <v>1832</v>
      </c>
      <c r="T128" s="17">
        <v>0.87</v>
      </c>
      <c r="U128" s="13">
        <v>17</v>
      </c>
    </row>
    <row r="129" spans="8:21">
      <c r="H129" s="13" t="s">
        <v>44</v>
      </c>
      <c r="I129" s="13" t="s">
        <v>45</v>
      </c>
      <c r="J129" s="13" t="s">
        <v>39</v>
      </c>
      <c r="K129" s="13" t="s">
        <v>40</v>
      </c>
      <c r="L129" s="14">
        <v>39904</v>
      </c>
      <c r="M129" s="13">
        <v>2009</v>
      </c>
      <c r="N129" s="13" t="s">
        <v>38</v>
      </c>
      <c r="O129" s="13" t="s">
        <v>41</v>
      </c>
      <c r="P129" s="15">
        <v>5500</v>
      </c>
      <c r="Q129" s="15">
        <v>13782</v>
      </c>
      <c r="R129" s="15">
        <v>6491</v>
      </c>
      <c r="S129" s="16">
        <v>107</v>
      </c>
      <c r="T129" s="17">
        <v>0.94</v>
      </c>
      <c r="U129" s="13">
        <v>23</v>
      </c>
    </row>
    <row r="130" spans="8:21">
      <c r="H130" s="13" t="s">
        <v>44</v>
      </c>
      <c r="I130" s="13" t="s">
        <v>45</v>
      </c>
      <c r="J130" s="13" t="s">
        <v>42</v>
      </c>
      <c r="K130" s="13" t="s">
        <v>40</v>
      </c>
      <c r="L130" s="14">
        <v>39814</v>
      </c>
      <c r="M130" s="13">
        <v>2009</v>
      </c>
      <c r="N130" s="13" t="s">
        <v>37</v>
      </c>
      <c r="O130" s="13" t="s">
        <v>41</v>
      </c>
      <c r="P130" s="15">
        <v>3600</v>
      </c>
      <c r="Q130" s="15">
        <v>9742</v>
      </c>
      <c r="R130" s="15">
        <v>4889</v>
      </c>
      <c r="S130" s="16">
        <v>22</v>
      </c>
      <c r="T130" s="17">
        <v>0.95</v>
      </c>
      <c r="U130" s="13">
        <v>19</v>
      </c>
    </row>
    <row r="131" spans="8:21">
      <c r="H131" s="13" t="s">
        <v>44</v>
      </c>
      <c r="I131" s="13" t="s">
        <v>45</v>
      </c>
      <c r="J131" s="13" t="s">
        <v>42</v>
      </c>
      <c r="K131" s="13" t="s">
        <v>40</v>
      </c>
      <c r="L131" s="14">
        <v>39904</v>
      </c>
      <c r="M131" s="13">
        <v>2009</v>
      </c>
      <c r="N131" s="13" t="s">
        <v>38</v>
      </c>
      <c r="O131" s="13" t="s">
        <v>41</v>
      </c>
      <c r="P131" s="15">
        <v>10750</v>
      </c>
      <c r="Q131" s="15">
        <v>27677</v>
      </c>
      <c r="R131" s="15">
        <v>13359</v>
      </c>
      <c r="S131" s="16">
        <v>444</v>
      </c>
      <c r="T131" s="17">
        <v>0.84</v>
      </c>
      <c r="U131" s="13">
        <v>12</v>
      </c>
    </row>
    <row r="132" spans="8:21">
      <c r="H132" s="13" t="s">
        <v>44</v>
      </c>
      <c r="I132" s="13" t="s">
        <v>45</v>
      </c>
      <c r="J132" s="13" t="s">
        <v>43</v>
      </c>
      <c r="K132" s="13" t="s">
        <v>33</v>
      </c>
      <c r="L132" s="14">
        <v>39814</v>
      </c>
      <c r="M132" s="13">
        <v>2009</v>
      </c>
      <c r="N132" s="13" t="s">
        <v>37</v>
      </c>
      <c r="O132" s="13" t="s">
        <v>35</v>
      </c>
      <c r="P132" s="15">
        <v>3100</v>
      </c>
      <c r="Q132" s="15">
        <v>8168</v>
      </c>
      <c r="R132" s="15">
        <v>3880</v>
      </c>
      <c r="S132" s="16">
        <v>127</v>
      </c>
      <c r="T132" s="17">
        <v>0.95</v>
      </c>
      <c r="U132" s="13">
        <v>18</v>
      </c>
    </row>
    <row r="133" spans="8:21">
      <c r="H133" s="13" t="s">
        <v>44</v>
      </c>
      <c r="I133" s="13" t="s">
        <v>45</v>
      </c>
      <c r="J133" s="13" t="s">
        <v>43</v>
      </c>
      <c r="K133" s="13" t="s">
        <v>33</v>
      </c>
      <c r="L133" s="14">
        <v>39904</v>
      </c>
      <c r="M133" s="13">
        <v>2009</v>
      </c>
      <c r="N133" s="13" t="s">
        <v>38</v>
      </c>
      <c r="O133" s="13" t="s">
        <v>35</v>
      </c>
      <c r="P133" s="15">
        <v>11650</v>
      </c>
      <c r="Q133" s="15">
        <v>31180</v>
      </c>
      <c r="R133" s="15">
        <v>15610</v>
      </c>
      <c r="S133" s="16">
        <v>4913</v>
      </c>
      <c r="T133" s="17">
        <v>0.87</v>
      </c>
      <c r="U133" s="13">
        <v>19</v>
      </c>
    </row>
    <row r="134" spans="8:21">
      <c r="H134" s="13" t="s">
        <v>46</v>
      </c>
      <c r="I134" s="13" t="s">
        <v>31</v>
      </c>
      <c r="J134" s="13" t="s">
        <v>32</v>
      </c>
      <c r="K134" s="13" t="s">
        <v>33</v>
      </c>
      <c r="L134" s="14">
        <v>39904</v>
      </c>
      <c r="M134" s="13">
        <v>2009</v>
      </c>
      <c r="N134" s="13" t="s">
        <v>38</v>
      </c>
      <c r="O134" s="13" t="s">
        <v>35</v>
      </c>
      <c r="P134" s="15">
        <v>200</v>
      </c>
      <c r="Q134" s="15">
        <v>828</v>
      </c>
      <c r="R134" s="15">
        <v>423</v>
      </c>
      <c r="S134" s="16">
        <v>120</v>
      </c>
      <c r="T134" s="17">
        <v>0.95</v>
      </c>
      <c r="U134" s="13">
        <v>21</v>
      </c>
    </row>
    <row r="135" spans="8:21">
      <c r="H135" s="13" t="s">
        <v>46</v>
      </c>
      <c r="I135" s="13" t="s">
        <v>31</v>
      </c>
      <c r="J135" s="13" t="s">
        <v>39</v>
      </c>
      <c r="K135" s="13" t="s">
        <v>40</v>
      </c>
      <c r="L135" s="14">
        <v>39814</v>
      </c>
      <c r="M135" s="13">
        <v>2009</v>
      </c>
      <c r="N135" s="13" t="s">
        <v>37</v>
      </c>
      <c r="O135" s="13" t="s">
        <v>41</v>
      </c>
      <c r="P135" s="15">
        <v>100</v>
      </c>
      <c r="Q135" s="15">
        <v>296</v>
      </c>
      <c r="R135" s="15">
        <v>169</v>
      </c>
      <c r="S135" s="16">
        <v>190</v>
      </c>
      <c r="T135" s="17">
        <v>0.85</v>
      </c>
      <c r="U135" s="13">
        <v>12</v>
      </c>
    </row>
    <row r="136" spans="8:21">
      <c r="H136" s="13" t="s">
        <v>46</v>
      </c>
      <c r="I136" s="13" t="s">
        <v>31</v>
      </c>
      <c r="J136" s="13" t="s">
        <v>39</v>
      </c>
      <c r="K136" s="13" t="s">
        <v>40</v>
      </c>
      <c r="L136" s="14">
        <v>39904</v>
      </c>
      <c r="M136" s="13">
        <v>2009</v>
      </c>
      <c r="N136" s="13" t="s">
        <v>38</v>
      </c>
      <c r="O136" s="13" t="s">
        <v>41</v>
      </c>
      <c r="P136" s="15">
        <v>250</v>
      </c>
      <c r="Q136" s="15">
        <v>710</v>
      </c>
      <c r="R136" s="15">
        <v>144</v>
      </c>
      <c r="S136" s="16">
        <v>183</v>
      </c>
      <c r="T136" s="17">
        <v>0.84</v>
      </c>
      <c r="U136" s="13">
        <v>24</v>
      </c>
    </row>
    <row r="137" spans="8:21">
      <c r="H137" s="13" t="s">
        <v>46</v>
      </c>
      <c r="I137" s="13" t="s">
        <v>31</v>
      </c>
      <c r="J137" s="13" t="s">
        <v>42</v>
      </c>
      <c r="K137" s="13" t="s">
        <v>40</v>
      </c>
      <c r="L137" s="14">
        <v>39814</v>
      </c>
      <c r="M137" s="13">
        <v>2009</v>
      </c>
      <c r="N137" s="13" t="s">
        <v>37</v>
      </c>
      <c r="O137" s="13" t="s">
        <v>41</v>
      </c>
      <c r="P137" s="15">
        <v>150</v>
      </c>
      <c r="Q137" s="15">
        <v>533</v>
      </c>
      <c r="R137" s="15">
        <v>280</v>
      </c>
      <c r="S137" s="16">
        <v>430</v>
      </c>
      <c r="T137" s="17">
        <v>0.88</v>
      </c>
      <c r="U137" s="13">
        <v>12</v>
      </c>
    </row>
    <row r="138" spans="8:21">
      <c r="H138" s="13" t="s">
        <v>46</v>
      </c>
      <c r="I138" s="13" t="s">
        <v>31</v>
      </c>
      <c r="J138" s="13" t="s">
        <v>42</v>
      </c>
      <c r="K138" s="13" t="s">
        <v>40</v>
      </c>
      <c r="L138" s="14">
        <v>39904</v>
      </c>
      <c r="M138" s="13">
        <v>2009</v>
      </c>
      <c r="N138" s="13" t="s">
        <v>38</v>
      </c>
      <c r="O138" s="13" t="s">
        <v>41</v>
      </c>
      <c r="P138" s="15">
        <v>150</v>
      </c>
      <c r="Q138" s="15">
        <v>592</v>
      </c>
      <c r="R138" s="15">
        <v>283</v>
      </c>
      <c r="S138" s="16">
        <v>12</v>
      </c>
      <c r="T138" s="17">
        <v>0.85</v>
      </c>
      <c r="U138" s="13">
        <v>25</v>
      </c>
    </row>
    <row r="139" spans="8:21">
      <c r="H139" s="13" t="s">
        <v>46</v>
      </c>
      <c r="I139" s="13" t="s">
        <v>31</v>
      </c>
      <c r="J139" s="13" t="s">
        <v>43</v>
      </c>
      <c r="K139" s="13" t="s">
        <v>33</v>
      </c>
      <c r="L139" s="14">
        <v>39814</v>
      </c>
      <c r="M139" s="13">
        <v>2009</v>
      </c>
      <c r="N139" s="13" t="s">
        <v>37</v>
      </c>
      <c r="O139" s="13" t="s">
        <v>35</v>
      </c>
      <c r="P139" s="15">
        <v>150</v>
      </c>
      <c r="Q139" s="15">
        <v>592</v>
      </c>
      <c r="R139" s="15">
        <v>312</v>
      </c>
      <c r="S139" s="16">
        <v>21</v>
      </c>
      <c r="T139" s="17">
        <v>0.89</v>
      </c>
      <c r="U139" s="13">
        <v>17</v>
      </c>
    </row>
    <row r="140" spans="8:21">
      <c r="H140" s="13" t="s">
        <v>46</v>
      </c>
      <c r="I140" s="13" t="s">
        <v>31</v>
      </c>
      <c r="J140" s="13" t="s">
        <v>43</v>
      </c>
      <c r="K140" s="13" t="s">
        <v>33</v>
      </c>
      <c r="L140" s="14">
        <v>39904</v>
      </c>
      <c r="M140" s="13">
        <v>2009</v>
      </c>
      <c r="N140" s="13" t="s">
        <v>38</v>
      </c>
      <c r="O140" s="13" t="s">
        <v>35</v>
      </c>
      <c r="P140" s="15">
        <v>300</v>
      </c>
      <c r="Q140" s="15">
        <v>1479</v>
      </c>
      <c r="R140" s="15">
        <v>677</v>
      </c>
      <c r="S140" s="16">
        <v>66</v>
      </c>
      <c r="T140" s="17">
        <v>0.91</v>
      </c>
      <c r="U140" s="13">
        <v>11</v>
      </c>
    </row>
    <row r="141" spans="8:21">
      <c r="H141" s="13" t="s">
        <v>30</v>
      </c>
      <c r="I141" s="13" t="s">
        <v>31</v>
      </c>
      <c r="J141" s="13" t="s">
        <v>47</v>
      </c>
      <c r="K141" s="13" t="s">
        <v>48</v>
      </c>
      <c r="L141" s="14">
        <v>39814</v>
      </c>
      <c r="M141" s="13">
        <v>2009</v>
      </c>
      <c r="N141" s="13" t="s">
        <v>37</v>
      </c>
      <c r="O141" s="13" t="s">
        <v>49</v>
      </c>
      <c r="P141" s="15">
        <v>3500</v>
      </c>
      <c r="Q141" s="15">
        <v>7337</v>
      </c>
      <c r="R141" s="15">
        <v>2668</v>
      </c>
      <c r="S141" s="16">
        <v>237</v>
      </c>
      <c r="T141" s="17">
        <v>0.85</v>
      </c>
      <c r="U141" s="13">
        <v>17</v>
      </c>
    </row>
    <row r="142" spans="8:21">
      <c r="H142" s="13" t="s">
        <v>30</v>
      </c>
      <c r="I142" s="13" t="s">
        <v>31</v>
      </c>
      <c r="J142" s="13" t="s">
        <v>50</v>
      </c>
      <c r="K142" s="13" t="s">
        <v>48</v>
      </c>
      <c r="L142" s="14">
        <v>39814</v>
      </c>
      <c r="M142" s="13">
        <v>2009</v>
      </c>
      <c r="N142" s="13" t="s">
        <v>37</v>
      </c>
      <c r="O142" s="13" t="s">
        <v>49</v>
      </c>
      <c r="P142" s="15">
        <v>2750</v>
      </c>
      <c r="Q142" s="15">
        <v>5156</v>
      </c>
      <c r="R142" s="15">
        <v>1614</v>
      </c>
      <c r="S142" s="16">
        <v>235</v>
      </c>
      <c r="T142" s="17">
        <v>0.92</v>
      </c>
      <c r="U142" s="13">
        <v>20</v>
      </c>
    </row>
    <row r="143" spans="8:21">
      <c r="H143" s="13" t="s">
        <v>44</v>
      </c>
      <c r="I143" s="13" t="s">
        <v>45</v>
      </c>
      <c r="J143" s="13" t="s">
        <v>47</v>
      </c>
      <c r="K143" s="13" t="s">
        <v>48</v>
      </c>
      <c r="L143" s="14">
        <v>39814</v>
      </c>
      <c r="M143" s="13">
        <v>2009</v>
      </c>
      <c r="N143" s="13" t="s">
        <v>37</v>
      </c>
      <c r="O143" s="13" t="s">
        <v>49</v>
      </c>
      <c r="P143" s="15">
        <v>1800</v>
      </c>
      <c r="Q143" s="15">
        <v>4871</v>
      </c>
      <c r="R143" s="15">
        <v>2445</v>
      </c>
      <c r="S143" s="16">
        <v>110</v>
      </c>
      <c r="T143" s="17">
        <v>0.87</v>
      </c>
      <c r="U143" s="13">
        <v>15</v>
      </c>
    </row>
    <row r="144" spans="8:21">
      <c r="H144" s="13" t="s">
        <v>44</v>
      </c>
      <c r="I144" s="13" t="s">
        <v>45</v>
      </c>
      <c r="J144" s="13" t="s">
        <v>47</v>
      </c>
      <c r="K144" s="13" t="s">
        <v>48</v>
      </c>
      <c r="L144" s="14">
        <v>39904</v>
      </c>
      <c r="M144" s="13">
        <v>2009</v>
      </c>
      <c r="N144" s="13" t="s">
        <v>38</v>
      </c>
      <c r="O144" s="13" t="s">
        <v>49</v>
      </c>
      <c r="P144" s="15">
        <v>5400</v>
      </c>
      <c r="Q144" s="15">
        <v>13839</v>
      </c>
      <c r="R144" s="15">
        <v>6680</v>
      </c>
      <c r="S144" s="16">
        <v>950</v>
      </c>
      <c r="T144" s="17">
        <v>0.86</v>
      </c>
      <c r="U144" s="13">
        <v>23</v>
      </c>
    </row>
    <row r="145" spans="1:21">
      <c r="H145" s="13" t="s">
        <v>44</v>
      </c>
      <c r="I145" s="13" t="s">
        <v>45</v>
      </c>
      <c r="J145" s="13" t="s">
        <v>50</v>
      </c>
      <c r="K145" s="13" t="s">
        <v>48</v>
      </c>
      <c r="L145" s="14">
        <v>39814</v>
      </c>
      <c r="M145" s="13">
        <v>2009</v>
      </c>
      <c r="N145" s="13" t="s">
        <v>37</v>
      </c>
      <c r="O145" s="13" t="s">
        <v>49</v>
      </c>
      <c r="P145" s="15">
        <v>1550</v>
      </c>
      <c r="Q145" s="15">
        <v>4084</v>
      </c>
      <c r="R145" s="15">
        <v>1940</v>
      </c>
      <c r="S145" s="16">
        <v>564</v>
      </c>
      <c r="T145" s="17">
        <v>0.87</v>
      </c>
      <c r="U145" s="13">
        <v>16</v>
      </c>
    </row>
    <row r="146" spans="1:21">
      <c r="H146" s="13" t="s">
        <v>44</v>
      </c>
      <c r="I146" s="13" t="s">
        <v>45</v>
      </c>
      <c r="J146" s="13" t="s">
        <v>50</v>
      </c>
      <c r="K146" s="13" t="s">
        <v>48</v>
      </c>
      <c r="L146" s="14">
        <v>39904</v>
      </c>
      <c r="M146" s="13">
        <v>2009</v>
      </c>
      <c r="N146" s="13" t="s">
        <v>38</v>
      </c>
      <c r="O146" s="13" t="s">
        <v>49</v>
      </c>
      <c r="P146" s="15">
        <v>5850</v>
      </c>
      <c r="Q146" s="15">
        <v>15590</v>
      </c>
      <c r="R146" s="15">
        <v>7805</v>
      </c>
      <c r="S146" s="16">
        <v>284</v>
      </c>
      <c r="T146" s="17">
        <v>0.86</v>
      </c>
      <c r="U146" s="13">
        <v>15</v>
      </c>
    </row>
    <row r="147" spans="1:21">
      <c r="H147" s="13" t="s">
        <v>46</v>
      </c>
      <c r="I147" s="13" t="s">
        <v>31</v>
      </c>
      <c r="J147" s="13" t="s">
        <v>47</v>
      </c>
      <c r="K147" s="13" t="s">
        <v>48</v>
      </c>
      <c r="L147" s="14">
        <v>39814</v>
      </c>
      <c r="M147" s="13">
        <v>2009</v>
      </c>
      <c r="N147" s="13" t="s">
        <v>37</v>
      </c>
      <c r="O147" s="13" t="s">
        <v>49</v>
      </c>
      <c r="P147" s="15">
        <v>100</v>
      </c>
      <c r="Q147" s="15">
        <v>267</v>
      </c>
      <c r="R147" s="15">
        <v>140</v>
      </c>
      <c r="S147" s="16">
        <v>6</v>
      </c>
      <c r="T147" s="17">
        <v>0.94</v>
      </c>
      <c r="U147" s="13">
        <v>21</v>
      </c>
    </row>
    <row r="148" spans="1:21">
      <c r="H148" s="13" t="s">
        <v>46</v>
      </c>
      <c r="I148" s="13" t="s">
        <v>31</v>
      </c>
      <c r="J148" s="13" t="s">
        <v>47</v>
      </c>
      <c r="K148" s="13" t="s">
        <v>48</v>
      </c>
      <c r="L148" s="14">
        <v>39904</v>
      </c>
      <c r="M148" s="13">
        <v>2009</v>
      </c>
      <c r="N148" s="13" t="s">
        <v>38</v>
      </c>
      <c r="O148" s="13" t="s">
        <v>49</v>
      </c>
      <c r="P148" s="15">
        <v>100</v>
      </c>
      <c r="Q148" s="15">
        <v>296</v>
      </c>
      <c r="R148" s="15">
        <v>142</v>
      </c>
      <c r="S148" s="16">
        <v>1028</v>
      </c>
      <c r="T148" s="17">
        <v>0.93</v>
      </c>
      <c r="U148" s="13">
        <v>17</v>
      </c>
    </row>
    <row r="149" spans="1:21">
      <c r="H149" s="13" t="s">
        <v>46</v>
      </c>
      <c r="I149" s="13" t="s">
        <v>31</v>
      </c>
      <c r="J149" s="13" t="s">
        <v>50</v>
      </c>
      <c r="K149" s="13" t="s">
        <v>48</v>
      </c>
      <c r="L149" s="14">
        <v>39814</v>
      </c>
      <c r="M149" s="13">
        <v>2009</v>
      </c>
      <c r="N149" s="13" t="s">
        <v>37</v>
      </c>
      <c r="O149" s="13" t="s">
        <v>49</v>
      </c>
      <c r="P149" s="15">
        <v>100</v>
      </c>
      <c r="Q149" s="15">
        <v>296</v>
      </c>
      <c r="R149" s="15">
        <v>156</v>
      </c>
      <c r="S149" s="16">
        <v>38</v>
      </c>
      <c r="T149" s="17">
        <v>0.95</v>
      </c>
      <c r="U149" s="13">
        <v>16</v>
      </c>
    </row>
    <row r="150" spans="1:21">
      <c r="H150" s="13" t="s">
        <v>46</v>
      </c>
      <c r="I150" s="13" t="s">
        <v>31</v>
      </c>
      <c r="J150" s="13" t="s">
        <v>50</v>
      </c>
      <c r="K150" s="13" t="s">
        <v>48</v>
      </c>
      <c r="L150" s="14">
        <v>39904</v>
      </c>
      <c r="M150" s="13">
        <v>2009</v>
      </c>
      <c r="N150" s="13" t="s">
        <v>38</v>
      </c>
      <c r="O150" s="13" t="s">
        <v>49</v>
      </c>
      <c r="P150" s="15">
        <v>150</v>
      </c>
      <c r="Q150" s="15">
        <v>740</v>
      </c>
      <c r="R150" s="15">
        <v>339</v>
      </c>
      <c r="S150" s="16">
        <v>689</v>
      </c>
      <c r="T150" s="17">
        <v>0.86</v>
      </c>
      <c r="U150" s="13">
        <v>15</v>
      </c>
    </row>
    <row r="151" spans="1:21" ht="15" thickBot="1">
      <c r="H151" s="21"/>
      <c r="I151" s="21"/>
      <c r="J151" s="21"/>
      <c r="K151" s="21"/>
      <c r="L151" s="21"/>
      <c r="M151" s="21"/>
      <c r="N151" s="21"/>
      <c r="O151" s="21">
        <f>COUNTA(O12:O138)</f>
        <v>127</v>
      </c>
      <c r="P151" s="21"/>
      <c r="Q151" s="21"/>
      <c r="R151" s="21"/>
      <c r="S151" s="21"/>
      <c r="T151" s="21"/>
      <c r="U151" s="21"/>
    </row>
    <row r="152" spans="1:21" ht="15" thickBot="1">
      <c r="A152" s="22"/>
      <c r="G152" s="24" t="s">
        <v>265</v>
      </c>
      <c r="H152" s="25">
        <f t="shared" ref="H152:U152" si="0">COUNTBLANK(H2:H150)</f>
        <v>0</v>
      </c>
      <c r="I152" s="26">
        <f t="shared" si="0"/>
        <v>0</v>
      </c>
      <c r="J152" s="26">
        <f t="shared" si="0"/>
        <v>0</v>
      </c>
      <c r="K152" s="26">
        <f t="shared" si="0"/>
        <v>0</v>
      </c>
      <c r="L152" s="26">
        <f t="shared" si="0"/>
        <v>0</v>
      </c>
      <c r="M152" s="26">
        <f t="shared" si="0"/>
        <v>0</v>
      </c>
      <c r="N152" s="26">
        <f t="shared" si="0"/>
        <v>0</v>
      </c>
      <c r="O152" s="26">
        <f t="shared" si="0"/>
        <v>0</v>
      </c>
      <c r="P152" s="26">
        <f t="shared" si="0"/>
        <v>0</v>
      </c>
      <c r="Q152" s="26">
        <f t="shared" si="0"/>
        <v>0</v>
      </c>
      <c r="R152" s="26">
        <f t="shared" si="0"/>
        <v>0</v>
      </c>
      <c r="S152" s="26">
        <f t="shared" si="0"/>
        <v>0</v>
      </c>
      <c r="T152" s="26">
        <f t="shared" si="0"/>
        <v>0</v>
      </c>
      <c r="U152" s="26">
        <f t="shared" si="0"/>
        <v>0</v>
      </c>
    </row>
    <row r="153" spans="1:21" ht="15" thickBot="1">
      <c r="G153" s="24" t="s">
        <v>73</v>
      </c>
      <c r="H153" s="25" t="s">
        <v>74</v>
      </c>
      <c r="I153" s="26" t="s">
        <v>74</v>
      </c>
      <c r="J153" s="26" t="s">
        <v>74</v>
      </c>
      <c r="K153" s="26" t="s">
        <v>74</v>
      </c>
      <c r="L153" s="26" t="s">
        <v>74</v>
      </c>
      <c r="M153" s="26" t="s">
        <v>74</v>
      </c>
      <c r="N153" s="26" t="s">
        <v>75</v>
      </c>
      <c r="O153" s="26" t="s">
        <v>74</v>
      </c>
      <c r="P153" s="26" t="s">
        <v>76</v>
      </c>
      <c r="Q153" s="26" t="s">
        <v>76</v>
      </c>
      <c r="R153" s="26" t="s">
        <v>76</v>
      </c>
      <c r="S153" s="26" t="s">
        <v>76</v>
      </c>
      <c r="T153" s="26" t="s">
        <v>76</v>
      </c>
      <c r="U153" s="26" t="s">
        <v>76</v>
      </c>
    </row>
    <row r="154" spans="1:21" ht="15" thickBot="1">
      <c r="A154" s="27"/>
      <c r="B154" s="28"/>
      <c r="C154" s="29"/>
      <c r="D154" s="29"/>
      <c r="E154" s="29"/>
      <c r="F154" s="29"/>
      <c r="G154" s="30"/>
      <c r="H154" s="29"/>
      <c r="I154" s="29"/>
      <c r="J154" s="21"/>
      <c r="K154" s="21"/>
      <c r="L154" s="21"/>
      <c r="M154" s="21"/>
      <c r="N154" s="21"/>
      <c r="O154" s="31" t="s">
        <v>77</v>
      </c>
      <c r="P154" s="32">
        <f t="shared" ref="P154:U154" si="1">_xlfn.QUARTILE.EXC(P2:P150,1)</f>
        <v>250</v>
      </c>
      <c r="Q154" s="32">
        <f t="shared" si="1"/>
        <v>823.5</v>
      </c>
      <c r="R154" s="32">
        <f t="shared" si="1"/>
        <v>365.5</v>
      </c>
      <c r="S154" s="32">
        <f t="shared" si="1"/>
        <v>61.5</v>
      </c>
      <c r="T154" s="32">
        <f t="shared" si="1"/>
        <v>0.85</v>
      </c>
      <c r="U154" s="32">
        <f t="shared" si="1"/>
        <v>15</v>
      </c>
    </row>
    <row r="155" spans="1:21" ht="15" thickBot="1">
      <c r="A155" s="33"/>
      <c r="B155" s="28"/>
      <c r="C155" s="29"/>
      <c r="D155" s="29"/>
      <c r="E155" s="29"/>
      <c r="F155" s="29"/>
      <c r="G155" s="29"/>
      <c r="H155" s="29"/>
      <c r="I155" s="29"/>
      <c r="J155" s="21"/>
      <c r="K155" s="21"/>
      <c r="L155" s="21"/>
      <c r="M155" s="21"/>
      <c r="N155" s="21"/>
      <c r="O155" s="26" t="s">
        <v>78</v>
      </c>
      <c r="P155" s="26">
        <f t="shared" ref="P155:U155" si="2">_xlfn.QUARTILE.EXC(P2:P150,3)</f>
        <v>5500</v>
      </c>
      <c r="Q155" s="26">
        <f t="shared" si="2"/>
        <v>12411</v>
      </c>
      <c r="R155" s="26">
        <f t="shared" si="2"/>
        <v>5309.5</v>
      </c>
      <c r="S155" s="26">
        <f t="shared" si="2"/>
        <v>770</v>
      </c>
      <c r="T155" s="26">
        <f t="shared" si="2"/>
        <v>0.92</v>
      </c>
      <c r="U155" s="26">
        <f t="shared" si="2"/>
        <v>21.5</v>
      </c>
    </row>
    <row r="156" spans="1:21" ht="15" thickBot="1">
      <c r="A156" s="33"/>
      <c r="B156" s="28"/>
      <c r="C156" s="29"/>
      <c r="D156" s="29"/>
      <c r="E156" s="29"/>
      <c r="F156" s="29"/>
      <c r="G156" s="29"/>
      <c r="H156" s="29"/>
      <c r="I156" s="29"/>
      <c r="J156" s="21"/>
      <c r="K156" s="21"/>
      <c r="L156" s="21"/>
      <c r="M156" s="21"/>
      <c r="N156" s="21"/>
      <c r="O156" s="31" t="s">
        <v>79</v>
      </c>
      <c r="P156" s="32">
        <f t="shared" ref="P156:U156" si="3">P155-P154</f>
        <v>5250</v>
      </c>
      <c r="Q156" s="32">
        <f t="shared" si="3"/>
        <v>11587.5</v>
      </c>
      <c r="R156" s="32">
        <f t="shared" si="3"/>
        <v>4944</v>
      </c>
      <c r="S156" s="32">
        <f t="shared" si="3"/>
        <v>708.5</v>
      </c>
      <c r="T156" s="32">
        <f t="shared" si="3"/>
        <v>7.0000000000000062E-2</v>
      </c>
      <c r="U156" s="32">
        <f t="shared" si="3"/>
        <v>6.5</v>
      </c>
    </row>
    <row r="157" spans="1:21" ht="15" thickBot="1">
      <c r="A157" s="33"/>
      <c r="B157" s="28"/>
      <c r="C157" s="29"/>
      <c r="D157" s="29"/>
      <c r="E157" s="29"/>
      <c r="F157" s="29"/>
      <c r="G157" s="29"/>
      <c r="H157" s="29"/>
      <c r="I157" s="29"/>
      <c r="J157" s="21"/>
      <c r="K157" s="21"/>
      <c r="L157" s="21"/>
      <c r="M157" s="21"/>
      <c r="N157" s="139" t="s">
        <v>80</v>
      </c>
      <c r="O157" s="26" t="s">
        <v>81</v>
      </c>
      <c r="P157" s="26">
        <f t="shared" ref="P157:U157" si="4">P154-(1.5*P156)</f>
        <v>-7625</v>
      </c>
      <c r="Q157" s="26">
        <f t="shared" si="4"/>
        <v>-16557.75</v>
      </c>
      <c r="R157" s="26">
        <f t="shared" si="4"/>
        <v>-7050.5</v>
      </c>
      <c r="S157" s="26">
        <f t="shared" si="4"/>
        <v>-1001.25</v>
      </c>
      <c r="T157" s="131">
        <f t="shared" si="4"/>
        <v>0.74499999999999988</v>
      </c>
      <c r="U157" s="26">
        <f t="shared" si="4"/>
        <v>5.25</v>
      </c>
    </row>
    <row r="158" spans="1:21" ht="15" thickBot="1">
      <c r="A158" s="33"/>
      <c r="B158" s="28"/>
      <c r="C158" s="29"/>
      <c r="D158" s="29"/>
      <c r="E158" s="29"/>
      <c r="F158" s="29"/>
      <c r="G158" s="29"/>
      <c r="H158" s="29"/>
      <c r="I158" s="29"/>
      <c r="J158" s="21"/>
      <c r="K158" s="21"/>
      <c r="L158" s="21"/>
      <c r="M158" s="21"/>
      <c r="N158" s="30" t="s">
        <v>82</v>
      </c>
      <c r="O158" s="31" t="s">
        <v>83</v>
      </c>
      <c r="P158" s="32">
        <f t="shared" ref="P158:U158" si="5">P155+(1.5*P156)</f>
        <v>13375</v>
      </c>
      <c r="Q158" s="32">
        <f t="shared" si="5"/>
        <v>29792.25</v>
      </c>
      <c r="R158" s="32">
        <f t="shared" si="5"/>
        <v>12725.5</v>
      </c>
      <c r="S158" s="32">
        <f t="shared" si="5"/>
        <v>1832.75</v>
      </c>
      <c r="T158" s="34">
        <f t="shared" si="5"/>
        <v>1.0250000000000001</v>
      </c>
      <c r="U158" s="32">
        <f t="shared" si="5"/>
        <v>31.25</v>
      </c>
    </row>
    <row r="159" spans="1:21" ht="19" thickBot="1">
      <c r="A159" s="33"/>
      <c r="B159" s="28"/>
      <c r="C159" s="29"/>
      <c r="D159" s="29"/>
      <c r="E159" s="29"/>
      <c r="F159" s="29"/>
      <c r="G159" s="29"/>
      <c r="H159" s="29"/>
      <c r="I159" s="29"/>
      <c r="J159" s="21"/>
      <c r="K159" s="21"/>
      <c r="L159" s="21"/>
      <c r="M159" s="21"/>
      <c r="N159" s="21"/>
      <c r="O159" s="21"/>
      <c r="P159" s="35" t="s">
        <v>84</v>
      </c>
      <c r="Q159" s="35" t="s">
        <v>84</v>
      </c>
      <c r="R159" s="35" t="s">
        <v>84</v>
      </c>
      <c r="S159" s="35" t="s">
        <v>84</v>
      </c>
      <c r="T159" s="35" t="s">
        <v>85</v>
      </c>
      <c r="U159" s="35" t="s">
        <v>85</v>
      </c>
    </row>
    <row r="160" spans="1:21">
      <c r="A160" s="33"/>
      <c r="B160" s="28"/>
      <c r="C160" s="29"/>
      <c r="D160" s="29"/>
      <c r="E160" s="29"/>
      <c r="F160" s="29"/>
      <c r="G160" s="29"/>
      <c r="H160" s="29"/>
      <c r="I160" s="29"/>
      <c r="M160" s="12"/>
      <c r="O160" s="12"/>
    </row>
    <row r="161" spans="1:19">
      <c r="A161" s="33"/>
      <c r="B161" s="28"/>
      <c r="C161" s="29"/>
      <c r="D161" s="29"/>
      <c r="E161" s="29"/>
      <c r="F161" s="29"/>
      <c r="G161" s="29"/>
      <c r="H161" s="29"/>
      <c r="I161" s="29"/>
    </row>
    <row r="162" spans="1:19">
      <c r="A162" s="33"/>
      <c r="B162" s="28"/>
      <c r="C162" s="29"/>
      <c r="D162" s="29"/>
      <c r="E162" s="29"/>
      <c r="F162" s="29"/>
      <c r="G162" s="29"/>
      <c r="H162" s="57" t="s">
        <v>86</v>
      </c>
      <c r="I162" s="205" t="s">
        <v>87</v>
      </c>
      <c r="J162" s="205"/>
      <c r="K162" s="205"/>
      <c r="L162" s="205"/>
      <c r="M162" s="205"/>
      <c r="N162" s="205"/>
      <c r="O162" s="205"/>
      <c r="P162" s="205"/>
      <c r="Q162" s="205"/>
      <c r="R162" s="205"/>
    </row>
    <row r="163" spans="1:19">
      <c r="A163" s="33"/>
      <c r="B163" s="28"/>
      <c r="C163" s="29"/>
      <c r="D163" s="29"/>
      <c r="E163" s="29"/>
      <c r="F163" s="29"/>
      <c r="G163" s="29"/>
      <c r="H163" s="29"/>
      <c r="I163" s="28"/>
      <c r="J163" s="28"/>
      <c r="K163" s="28"/>
    </row>
    <row r="164" spans="1:19">
      <c r="A164" s="33"/>
      <c r="B164" s="36"/>
      <c r="C164" s="29"/>
      <c r="D164" s="29"/>
      <c r="E164" s="29"/>
      <c r="F164" s="29"/>
      <c r="G164" s="29"/>
      <c r="H164" s="58" t="s">
        <v>88</v>
      </c>
      <c r="I164" s="59" t="s">
        <v>89</v>
      </c>
      <c r="J164" s="59" t="s">
        <v>215</v>
      </c>
      <c r="K164" s="60">
        <f>CORREL($T$2:$T$150,S2:S150)</f>
        <v>-7.0827889749836004E-2</v>
      </c>
      <c r="L164" s="60"/>
      <c r="M164" s="59" t="s">
        <v>216</v>
      </c>
      <c r="N164" s="60">
        <f>CORREL($P$2:$P$150,$R$2:$R$150)</f>
        <v>0.97354024263107175</v>
      </c>
      <c r="O164" s="60"/>
      <c r="P164" s="59" t="s">
        <v>217</v>
      </c>
      <c r="Q164" s="60">
        <f>CORREL($T$2:$T$150,$U$2:$U$150)</f>
        <v>0.1175498739999615</v>
      </c>
    </row>
    <row r="165" spans="1:19">
      <c r="A165" s="33"/>
      <c r="B165" s="36"/>
      <c r="C165" s="29"/>
      <c r="D165" s="29"/>
      <c r="E165" s="29"/>
      <c r="F165" s="29"/>
      <c r="G165" s="29"/>
      <c r="H165" s="29"/>
      <c r="I165" s="29"/>
    </row>
    <row r="166" spans="1:19">
      <c r="A166" s="33"/>
      <c r="B166" s="36"/>
      <c r="C166" s="29"/>
      <c r="D166" s="29"/>
      <c r="E166" s="29"/>
      <c r="F166" s="29"/>
      <c r="G166" s="29"/>
      <c r="H166" s="57" t="s">
        <v>90</v>
      </c>
      <c r="I166" s="205" t="s">
        <v>333</v>
      </c>
      <c r="J166" s="205"/>
      <c r="K166" s="205"/>
      <c r="L166" s="205"/>
      <c r="M166" s="205"/>
      <c r="N166" s="205"/>
      <c r="O166" s="205"/>
      <c r="P166" s="205"/>
      <c r="Q166" s="205"/>
      <c r="R166" s="205"/>
    </row>
    <row r="167" spans="1:19">
      <c r="A167" s="33"/>
      <c r="B167" s="36"/>
      <c r="C167" s="29"/>
      <c r="D167" s="29"/>
      <c r="E167" s="29"/>
      <c r="F167" s="29"/>
      <c r="G167" s="29"/>
      <c r="H167" s="29"/>
      <c r="I167" s="29"/>
    </row>
    <row r="168" spans="1:19">
      <c r="A168" s="33"/>
      <c r="B168" s="36"/>
      <c r="C168" s="29"/>
      <c r="D168" s="29"/>
      <c r="E168" s="29"/>
      <c r="F168" s="29"/>
      <c r="G168" s="29"/>
      <c r="H168" s="58" t="s">
        <v>91</v>
      </c>
      <c r="I168" s="206" t="s">
        <v>92</v>
      </c>
      <c r="J168" s="206"/>
      <c r="K168" s="206"/>
      <c r="L168" s="60">
        <f>J172-J176</f>
        <v>-1221.8862628043548</v>
      </c>
      <c r="M168" s="60">
        <f>J172+J176</f>
        <v>8163.4970010593879</v>
      </c>
    </row>
    <row r="169" spans="1:19">
      <c r="A169" s="33"/>
      <c r="B169" s="36"/>
      <c r="C169" s="29"/>
      <c r="D169" s="29"/>
      <c r="E169" s="29"/>
      <c r="F169" s="29"/>
      <c r="G169" s="29"/>
      <c r="H169" s="29"/>
      <c r="I169" s="206" t="s">
        <v>93</v>
      </c>
      <c r="J169" s="206"/>
      <c r="K169" s="206"/>
      <c r="L169" s="60">
        <f>N172-N176</f>
        <v>-1459.5367839001651</v>
      </c>
      <c r="M169" s="60">
        <f>N172+N176</f>
        <v>9178.6178649812464</v>
      </c>
    </row>
    <row r="170" spans="1:19" ht="15" thickBot="1"/>
    <row r="171" spans="1:19" ht="15" thickBot="1">
      <c r="I171" s="207" t="s">
        <v>24</v>
      </c>
      <c r="J171" s="207"/>
      <c r="K171" s="207" t="s">
        <v>25</v>
      </c>
      <c r="L171" s="207"/>
      <c r="M171" s="207" t="s">
        <v>26</v>
      </c>
      <c r="N171" s="207"/>
    </row>
    <row r="172" spans="1:19" ht="15" thickBot="1">
      <c r="I172" s="145" t="s">
        <v>56</v>
      </c>
      <c r="J172" s="146">
        <v>3470.8053691275168</v>
      </c>
      <c r="K172" s="145" t="s">
        <v>56</v>
      </c>
      <c r="L172" s="146">
        <v>9112.5704697986585</v>
      </c>
      <c r="M172" s="145" t="s">
        <v>56</v>
      </c>
      <c r="N172" s="146">
        <v>3859.5405405405404</v>
      </c>
    </row>
    <row r="173" spans="1:19" ht="15" thickBot="1">
      <c r="I173" s="145" t="s">
        <v>57</v>
      </c>
      <c r="J173" s="146">
        <v>384.44027780311774</v>
      </c>
      <c r="K173" s="145" t="s">
        <v>57</v>
      </c>
      <c r="L173" s="146">
        <v>1041.7698212823448</v>
      </c>
      <c r="M173" s="145" t="s">
        <v>57</v>
      </c>
      <c r="N173" s="146">
        <v>437.22546276847072</v>
      </c>
    </row>
    <row r="174" spans="1:19" ht="15" thickBot="1">
      <c r="I174" s="145" t="s">
        <v>58</v>
      </c>
      <c r="J174" s="146">
        <v>1400</v>
      </c>
      <c r="K174" s="145" t="s">
        <v>58</v>
      </c>
      <c r="L174" s="146">
        <v>4084</v>
      </c>
      <c r="M174" s="145" t="s">
        <v>58</v>
      </c>
      <c r="N174" s="146">
        <v>1606.5</v>
      </c>
    </row>
    <row r="175" spans="1:19" ht="15" thickBot="1">
      <c r="I175" s="145" t="s">
        <v>59</v>
      </c>
      <c r="J175" s="146">
        <v>100</v>
      </c>
      <c r="K175" s="145" t="s">
        <v>59</v>
      </c>
      <c r="L175" s="146">
        <v>296</v>
      </c>
      <c r="M175" s="145" t="s">
        <v>59</v>
      </c>
      <c r="N175" s="146">
        <v>312</v>
      </c>
      <c r="P175" s="132" t="s">
        <v>266</v>
      </c>
      <c r="Q175" s="132"/>
      <c r="R175" s="132"/>
      <c r="S175" s="132"/>
    </row>
    <row r="176" spans="1:19" ht="15" thickBot="1">
      <c r="I176" s="145" t="s">
        <v>60</v>
      </c>
      <c r="J176" s="146">
        <v>4692.6916319318716</v>
      </c>
      <c r="K176" s="145" t="s">
        <v>60</v>
      </c>
      <c r="L176" s="146">
        <v>12716.421262275901</v>
      </c>
      <c r="M176" s="145" t="s">
        <v>60</v>
      </c>
      <c r="N176" s="146">
        <v>5319.0773244407055</v>
      </c>
    </row>
    <row r="178" spans="8:18">
      <c r="H178" s="57" t="s">
        <v>94</v>
      </c>
      <c r="I178" s="205" t="s">
        <v>95</v>
      </c>
      <c r="J178" s="205"/>
      <c r="K178" s="205"/>
      <c r="L178" s="205"/>
      <c r="M178" s="205"/>
      <c r="N178" s="205"/>
      <c r="O178" s="205"/>
      <c r="P178" s="205"/>
      <c r="Q178" s="205"/>
      <c r="R178" s="205"/>
    </row>
    <row r="180" spans="8:18">
      <c r="H180" s="58" t="s">
        <v>96</v>
      </c>
    </row>
    <row r="187" spans="8:18">
      <c r="H187" s="33"/>
    </row>
    <row r="197" spans="8:18">
      <c r="M197" s="29"/>
    </row>
    <row r="199" spans="8:18">
      <c r="H199" s="57" t="s">
        <v>97</v>
      </c>
      <c r="I199" s="205" t="s">
        <v>98</v>
      </c>
      <c r="J199" s="205"/>
      <c r="K199" s="205"/>
      <c r="L199" s="205"/>
      <c r="M199" s="205"/>
      <c r="N199" s="205"/>
      <c r="O199" s="205"/>
      <c r="P199" s="205"/>
      <c r="Q199" s="205"/>
      <c r="R199" s="205"/>
    </row>
    <row r="201" spans="8:18">
      <c r="H201" s="58" t="s">
        <v>99</v>
      </c>
    </row>
    <row r="215" spans="8:18">
      <c r="L215" s="29"/>
      <c r="M215" s="29"/>
      <c r="N215" s="29"/>
      <c r="O215" s="29"/>
    </row>
    <row r="219" spans="8:18">
      <c r="H219" s="57" t="s">
        <v>100</v>
      </c>
      <c r="I219" s="205" t="s">
        <v>101</v>
      </c>
      <c r="J219" s="205"/>
      <c r="K219" s="205"/>
      <c r="L219" s="205"/>
      <c r="M219" s="205"/>
      <c r="N219" s="205"/>
      <c r="O219" s="205"/>
      <c r="P219" s="205"/>
      <c r="Q219" s="205"/>
      <c r="R219" s="205"/>
    </row>
    <row r="221" spans="8:18">
      <c r="H221" s="58" t="s">
        <v>102</v>
      </c>
    </row>
    <row r="233" spans="8:18">
      <c r="M233" s="29"/>
    </row>
    <row r="239" spans="8:18">
      <c r="H239" s="57" t="s">
        <v>209</v>
      </c>
      <c r="I239" s="205" t="s">
        <v>103</v>
      </c>
      <c r="J239" s="205"/>
      <c r="K239" s="205"/>
      <c r="L239" s="205"/>
      <c r="M239" s="205"/>
      <c r="N239" s="205"/>
      <c r="O239" s="205"/>
      <c r="P239" s="205"/>
      <c r="Q239" s="205"/>
      <c r="R239" s="205"/>
    </row>
    <row r="241" spans="8:13">
      <c r="H241" s="58" t="s">
        <v>210</v>
      </c>
    </row>
    <row r="252" spans="8:13">
      <c r="M252" s="29"/>
    </row>
    <row r="259" spans="8:18">
      <c r="H259" s="57" t="s">
        <v>211</v>
      </c>
      <c r="I259" s="205" t="s">
        <v>104</v>
      </c>
      <c r="J259" s="205"/>
      <c r="K259" s="205"/>
      <c r="L259" s="205"/>
      <c r="M259" s="205"/>
      <c r="N259" s="205"/>
      <c r="O259" s="205"/>
      <c r="P259" s="205"/>
      <c r="Q259" s="205"/>
      <c r="R259" s="205"/>
    </row>
    <row r="261" spans="8:18">
      <c r="H261" s="58" t="s">
        <v>212</v>
      </c>
    </row>
    <row r="270" spans="8:18">
      <c r="M270" s="29"/>
    </row>
    <row r="279" spans="8:18">
      <c r="H279" s="57" t="s">
        <v>213</v>
      </c>
      <c r="I279" s="205" t="s">
        <v>105</v>
      </c>
      <c r="J279" s="205"/>
      <c r="K279" s="205"/>
      <c r="L279" s="205"/>
      <c r="M279" s="205"/>
      <c r="N279" s="205"/>
      <c r="O279" s="205"/>
      <c r="P279" s="205"/>
      <c r="Q279" s="205"/>
      <c r="R279" s="205"/>
    </row>
    <row r="281" spans="8:18">
      <c r="H281" s="58" t="s">
        <v>214</v>
      </c>
    </row>
  </sheetData>
  <mergeCells count="19">
    <mergeCell ref="AH2:AI2"/>
    <mergeCell ref="X2:Y2"/>
    <mergeCell ref="Z2:AA2"/>
    <mergeCell ref="AB2:AC2"/>
    <mergeCell ref="AD2:AE2"/>
    <mergeCell ref="AF2:AG2"/>
    <mergeCell ref="I162:R162"/>
    <mergeCell ref="I168:K168"/>
    <mergeCell ref="I169:K169"/>
    <mergeCell ref="I171:J171"/>
    <mergeCell ref="K171:L171"/>
    <mergeCell ref="M171:N171"/>
    <mergeCell ref="I166:R166"/>
    <mergeCell ref="I279:R279"/>
    <mergeCell ref="I178:R178"/>
    <mergeCell ref="I199:R199"/>
    <mergeCell ref="I219:R219"/>
    <mergeCell ref="I239:R239"/>
    <mergeCell ref="I259:R2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D6A7-A8F0-4CE2-AA80-FFA44B16D592}">
  <dimension ref="A1:X162"/>
  <sheetViews>
    <sheetView topLeftCell="M1" zoomScaleNormal="100" workbookViewId="0">
      <selection activeCell="R17" sqref="R17"/>
    </sheetView>
  </sheetViews>
  <sheetFormatPr defaultRowHeight="14.5"/>
  <cols>
    <col min="5" max="5" width="11.90625" customWidth="1"/>
    <col min="8" max="8" width="12.54296875" customWidth="1"/>
    <col min="9" max="9" width="12.453125" customWidth="1"/>
    <col min="10" max="10" width="12.54296875" customWidth="1"/>
    <col min="11" max="12" width="11.453125" customWidth="1"/>
    <col min="13" max="13" width="10.54296875" customWidth="1"/>
    <col min="14" max="14" width="8.90625" customWidth="1"/>
    <col min="16" max="16" width="18" customWidth="1"/>
    <col min="17" max="17" width="12.08984375" customWidth="1"/>
    <col min="18" max="18" width="14.54296875" customWidth="1"/>
    <col min="19" max="19" width="35.6328125" customWidth="1"/>
    <col min="20" max="20" width="23.1796875" customWidth="1"/>
    <col min="21" max="21" width="0.36328125" customWidth="1"/>
    <col min="25" max="25" width="11" customWidth="1"/>
  </cols>
  <sheetData>
    <row r="1" spans="1:21" ht="44" thickBot="1">
      <c r="A1" s="5" t="s">
        <v>16</v>
      </c>
      <c r="B1" s="5" t="s">
        <v>17</v>
      </c>
      <c r="C1" s="5" t="s">
        <v>18</v>
      </c>
      <c r="D1" s="5" t="s">
        <v>19</v>
      </c>
      <c r="E1" s="5" t="s">
        <v>20</v>
      </c>
      <c r="F1" s="5" t="s">
        <v>21</v>
      </c>
      <c r="G1" s="5" t="s">
        <v>22</v>
      </c>
      <c r="H1" s="5" t="s">
        <v>23</v>
      </c>
      <c r="I1" s="5" t="s">
        <v>24</v>
      </c>
      <c r="J1" s="5" t="s">
        <v>21</v>
      </c>
      <c r="K1" s="5" t="s">
        <v>25</v>
      </c>
      <c r="L1" s="5" t="s">
        <v>26</v>
      </c>
      <c r="M1" s="5" t="s">
        <v>27</v>
      </c>
      <c r="N1" s="5" t="s">
        <v>54</v>
      </c>
      <c r="O1" s="5" t="s">
        <v>55</v>
      </c>
    </row>
    <row r="2" spans="1:21">
      <c r="A2" s="18" t="s">
        <v>30</v>
      </c>
      <c r="B2" s="18" t="s">
        <v>31</v>
      </c>
      <c r="C2" s="18" t="s">
        <v>32</v>
      </c>
      <c r="D2" s="18" t="s">
        <v>33</v>
      </c>
      <c r="E2" s="37">
        <v>39995</v>
      </c>
      <c r="F2" s="18">
        <v>2009</v>
      </c>
      <c r="G2" s="18" t="s">
        <v>34</v>
      </c>
      <c r="H2" s="18" t="s">
        <v>35</v>
      </c>
      <c r="I2" s="38">
        <v>550</v>
      </c>
      <c r="J2" s="18">
        <v>2009</v>
      </c>
      <c r="K2" s="38">
        <v>1167</v>
      </c>
      <c r="L2" s="38">
        <v>440</v>
      </c>
      <c r="M2" s="39">
        <v>44</v>
      </c>
      <c r="N2" s="40">
        <v>0.93</v>
      </c>
      <c r="O2" s="18">
        <v>20</v>
      </c>
      <c r="R2" s="46"/>
      <c r="S2" s="46"/>
      <c r="T2" s="46"/>
      <c r="U2" s="12"/>
    </row>
    <row r="3" spans="1:21" ht="16" thickBot="1">
      <c r="A3" s="18" t="s">
        <v>30</v>
      </c>
      <c r="B3" s="18" t="s">
        <v>31</v>
      </c>
      <c r="C3" s="18" t="s">
        <v>32</v>
      </c>
      <c r="D3" s="18" t="s">
        <v>33</v>
      </c>
      <c r="E3" s="37">
        <v>40725</v>
      </c>
      <c r="F3" s="18">
        <v>2011</v>
      </c>
      <c r="G3" s="18" t="s">
        <v>34</v>
      </c>
      <c r="H3" s="18" t="s">
        <v>35</v>
      </c>
      <c r="I3" s="38">
        <v>400</v>
      </c>
      <c r="J3" s="18">
        <v>2011</v>
      </c>
      <c r="K3" s="38">
        <v>569</v>
      </c>
      <c r="L3" s="38">
        <v>68</v>
      </c>
      <c r="M3" s="39">
        <v>28</v>
      </c>
      <c r="N3" s="40">
        <v>0.92</v>
      </c>
      <c r="O3" s="18">
        <v>12</v>
      </c>
      <c r="R3" s="210" t="s">
        <v>221</v>
      </c>
      <c r="S3" s="210"/>
      <c r="T3" s="210"/>
      <c r="U3" s="210"/>
    </row>
    <row r="4" spans="1:21" ht="15" thickBot="1">
      <c r="A4" s="18" t="s">
        <v>30</v>
      </c>
      <c r="B4" s="18" t="s">
        <v>31</v>
      </c>
      <c r="C4" s="18" t="s">
        <v>32</v>
      </c>
      <c r="D4" s="18" t="s">
        <v>33</v>
      </c>
      <c r="E4" s="37">
        <v>40360</v>
      </c>
      <c r="F4" s="18">
        <v>2010</v>
      </c>
      <c r="G4" s="18" t="s">
        <v>34</v>
      </c>
      <c r="H4" s="18" t="s">
        <v>35</v>
      </c>
      <c r="I4" s="38">
        <v>1400</v>
      </c>
      <c r="J4" s="18">
        <v>2010</v>
      </c>
      <c r="K4" s="38">
        <v>4113</v>
      </c>
      <c r="L4" s="38">
        <v>1599</v>
      </c>
      <c r="M4" s="39">
        <v>206</v>
      </c>
      <c r="N4" s="40">
        <v>0.81</v>
      </c>
      <c r="O4" s="18">
        <v>21</v>
      </c>
      <c r="R4" s="65" t="s">
        <v>68</v>
      </c>
      <c r="S4" s="66" t="s">
        <v>218</v>
      </c>
      <c r="T4" s="66" t="s">
        <v>16</v>
      </c>
    </row>
    <row r="5" spans="1:21" ht="15" thickBot="1">
      <c r="A5" s="18" t="s">
        <v>30</v>
      </c>
      <c r="B5" s="18" t="s">
        <v>31</v>
      </c>
      <c r="C5" s="18" t="s">
        <v>32</v>
      </c>
      <c r="D5" s="18" t="s">
        <v>33</v>
      </c>
      <c r="E5" s="37">
        <v>40087</v>
      </c>
      <c r="F5" s="18">
        <v>2009</v>
      </c>
      <c r="G5" s="18" t="s">
        <v>36</v>
      </c>
      <c r="H5" s="18" t="s">
        <v>35</v>
      </c>
      <c r="I5" s="38">
        <v>4300</v>
      </c>
      <c r="J5" s="18">
        <v>2009</v>
      </c>
      <c r="K5" s="38">
        <v>11195</v>
      </c>
      <c r="L5" s="38">
        <v>5916</v>
      </c>
      <c r="M5" s="39">
        <v>350</v>
      </c>
      <c r="N5" s="40">
        <v>0.86</v>
      </c>
      <c r="O5" s="18">
        <v>21</v>
      </c>
      <c r="R5" s="71">
        <v>18</v>
      </c>
      <c r="S5" s="71" t="s">
        <v>35</v>
      </c>
      <c r="T5" s="72" t="s">
        <v>72</v>
      </c>
    </row>
    <row r="6" spans="1:21" ht="15" thickBot="1">
      <c r="A6" s="18" t="s">
        <v>30</v>
      </c>
      <c r="B6" s="18" t="s">
        <v>31</v>
      </c>
      <c r="C6" s="18" t="s">
        <v>32</v>
      </c>
      <c r="D6" s="18" t="s">
        <v>33</v>
      </c>
      <c r="E6" s="37">
        <v>40817</v>
      </c>
      <c r="F6" s="18">
        <v>2011</v>
      </c>
      <c r="G6" s="18" t="s">
        <v>36</v>
      </c>
      <c r="H6" s="18" t="s">
        <v>35</v>
      </c>
      <c r="I6" s="38">
        <v>450</v>
      </c>
      <c r="J6" s="18">
        <v>2011</v>
      </c>
      <c r="K6" s="38">
        <v>723</v>
      </c>
      <c r="L6" s="38">
        <v>109</v>
      </c>
      <c r="M6" s="39">
        <v>23</v>
      </c>
      <c r="N6" s="40">
        <v>0.95</v>
      </c>
      <c r="O6" s="18">
        <v>13</v>
      </c>
      <c r="R6" s="71">
        <v>20</v>
      </c>
      <c r="S6" s="71" t="s">
        <v>35</v>
      </c>
      <c r="T6" s="72" t="s">
        <v>106</v>
      </c>
    </row>
    <row r="7" spans="1:21" ht="15" thickBot="1">
      <c r="A7" s="18" t="s">
        <v>30</v>
      </c>
      <c r="B7" s="18" t="s">
        <v>31</v>
      </c>
      <c r="C7" s="18" t="s">
        <v>32</v>
      </c>
      <c r="D7" s="18" t="s">
        <v>33</v>
      </c>
      <c r="E7" s="37">
        <v>40452</v>
      </c>
      <c r="F7" s="18">
        <v>2010</v>
      </c>
      <c r="G7" s="18" t="s">
        <v>36</v>
      </c>
      <c r="H7" s="18" t="s">
        <v>35</v>
      </c>
      <c r="I7" s="38">
        <v>8950</v>
      </c>
      <c r="J7" s="18">
        <v>2010</v>
      </c>
      <c r="K7" s="38">
        <v>26426</v>
      </c>
      <c r="L7" s="38">
        <v>11903</v>
      </c>
      <c r="M7" s="39">
        <v>1321</v>
      </c>
      <c r="N7" s="40">
        <v>0.88</v>
      </c>
      <c r="O7" s="18">
        <v>14</v>
      </c>
      <c r="R7" s="71">
        <v>12</v>
      </c>
      <c r="S7" s="71" t="s">
        <v>35</v>
      </c>
      <c r="T7" s="72" t="s">
        <v>46</v>
      </c>
    </row>
    <row r="8" spans="1:21" ht="15" thickBot="1">
      <c r="A8" s="18" t="s">
        <v>30</v>
      </c>
      <c r="B8" s="18" t="s">
        <v>31</v>
      </c>
      <c r="C8" s="18" t="s">
        <v>32</v>
      </c>
      <c r="D8" s="18" t="s">
        <v>33</v>
      </c>
      <c r="E8" s="37">
        <v>40179</v>
      </c>
      <c r="F8" s="18">
        <v>2010</v>
      </c>
      <c r="G8" s="18" t="s">
        <v>37</v>
      </c>
      <c r="H8" s="18" t="s">
        <v>35</v>
      </c>
      <c r="I8" s="38">
        <v>5700</v>
      </c>
      <c r="J8" s="18">
        <v>2010</v>
      </c>
      <c r="K8" s="38">
        <v>12411</v>
      </c>
      <c r="L8" s="38">
        <v>4871</v>
      </c>
      <c r="M8" s="39">
        <v>543</v>
      </c>
      <c r="N8" s="40">
        <v>0.95</v>
      </c>
      <c r="O8" s="18">
        <v>19</v>
      </c>
      <c r="R8" s="71">
        <v>16</v>
      </c>
      <c r="S8" s="71" t="s">
        <v>41</v>
      </c>
      <c r="T8" s="72" t="s">
        <v>72</v>
      </c>
    </row>
    <row r="9" spans="1:21" ht="15" thickBot="1">
      <c r="A9" s="18" t="s">
        <v>30</v>
      </c>
      <c r="B9" s="18" t="s">
        <v>31</v>
      </c>
      <c r="C9" s="18" t="s">
        <v>32</v>
      </c>
      <c r="D9" s="18" t="s">
        <v>33</v>
      </c>
      <c r="E9" s="37">
        <v>40544</v>
      </c>
      <c r="F9" s="18">
        <v>2011</v>
      </c>
      <c r="G9" s="18" t="s">
        <v>37</v>
      </c>
      <c r="H9" s="18" t="s">
        <v>35</v>
      </c>
      <c r="I9" s="38">
        <v>12550</v>
      </c>
      <c r="J9" s="18">
        <v>2011</v>
      </c>
      <c r="K9" s="38">
        <v>29763</v>
      </c>
      <c r="L9" s="38">
        <v>10129</v>
      </c>
      <c r="M9" s="39">
        <v>1488</v>
      </c>
      <c r="N9" s="40">
        <v>0.88</v>
      </c>
      <c r="O9" s="18">
        <v>12</v>
      </c>
      <c r="R9" s="71">
        <v>19</v>
      </c>
      <c r="S9" s="71" t="s">
        <v>41</v>
      </c>
      <c r="T9" s="72" t="s">
        <v>106</v>
      </c>
      <c r="U9" s="42"/>
    </row>
    <row r="10" spans="1:21" ht="15" thickBot="1">
      <c r="A10" s="18" t="s">
        <v>30</v>
      </c>
      <c r="B10" s="18" t="s">
        <v>31</v>
      </c>
      <c r="C10" s="18" t="s">
        <v>32</v>
      </c>
      <c r="D10" s="18" t="s">
        <v>33</v>
      </c>
      <c r="E10" s="37">
        <v>40269</v>
      </c>
      <c r="F10" s="18">
        <v>2010</v>
      </c>
      <c r="G10" s="18" t="s">
        <v>38</v>
      </c>
      <c r="H10" s="18" t="s">
        <v>35</v>
      </c>
      <c r="I10" s="38">
        <v>100</v>
      </c>
      <c r="J10" s="18">
        <v>2010</v>
      </c>
      <c r="K10" s="38">
        <v>87</v>
      </c>
      <c r="L10" s="38">
        <v>15</v>
      </c>
      <c r="M10" s="39">
        <v>5</v>
      </c>
      <c r="N10" s="40">
        <v>0.82</v>
      </c>
      <c r="O10" s="18">
        <v>13</v>
      </c>
      <c r="R10" s="73">
        <v>14</v>
      </c>
      <c r="S10" s="71" t="s">
        <v>41</v>
      </c>
      <c r="T10" s="72" t="s">
        <v>46</v>
      </c>
      <c r="U10" s="43"/>
    </row>
    <row r="11" spans="1:21" ht="15" thickBot="1">
      <c r="A11" s="18" t="s">
        <v>30</v>
      </c>
      <c r="B11" s="18" t="s">
        <v>31</v>
      </c>
      <c r="C11" s="18" t="s">
        <v>32</v>
      </c>
      <c r="D11" s="18" t="s">
        <v>33</v>
      </c>
      <c r="E11" s="37">
        <v>40634</v>
      </c>
      <c r="F11" s="18">
        <v>2011</v>
      </c>
      <c r="G11" s="18" t="s">
        <v>38</v>
      </c>
      <c r="H11" s="18" t="s">
        <v>35</v>
      </c>
      <c r="I11" s="38">
        <v>100</v>
      </c>
      <c r="J11" s="18">
        <v>2011</v>
      </c>
      <c r="K11" s="38">
        <v>95</v>
      </c>
      <c r="L11" s="38">
        <v>14</v>
      </c>
      <c r="M11" s="39">
        <v>4</v>
      </c>
      <c r="N11" s="40">
        <v>0.93</v>
      </c>
      <c r="O11" s="41">
        <v>23</v>
      </c>
      <c r="R11" s="73">
        <v>14</v>
      </c>
      <c r="S11" s="71" t="s">
        <v>49</v>
      </c>
      <c r="T11" s="72" t="s">
        <v>72</v>
      </c>
      <c r="U11" s="43"/>
    </row>
    <row r="12" spans="1:21" ht="15" thickBot="1">
      <c r="A12" s="18" t="s">
        <v>30</v>
      </c>
      <c r="B12" s="18" t="s">
        <v>31</v>
      </c>
      <c r="C12" s="18" t="s">
        <v>39</v>
      </c>
      <c r="D12" s="18" t="s">
        <v>40</v>
      </c>
      <c r="E12" s="37">
        <v>39995</v>
      </c>
      <c r="F12" s="18">
        <v>2009</v>
      </c>
      <c r="G12" s="18" t="s">
        <v>34</v>
      </c>
      <c r="H12" s="18" t="s">
        <v>41</v>
      </c>
      <c r="I12" s="38">
        <v>200</v>
      </c>
      <c r="J12" s="18">
        <v>2009</v>
      </c>
      <c r="K12" s="38">
        <v>492</v>
      </c>
      <c r="L12" s="38">
        <v>281</v>
      </c>
      <c r="M12" s="39">
        <v>28</v>
      </c>
      <c r="N12" s="40">
        <v>0.83</v>
      </c>
      <c r="O12" s="41">
        <v>22</v>
      </c>
      <c r="R12" s="71">
        <v>16</v>
      </c>
      <c r="S12" s="71" t="s">
        <v>49</v>
      </c>
      <c r="T12" s="72" t="s">
        <v>106</v>
      </c>
      <c r="U12" s="43"/>
    </row>
    <row r="13" spans="1:21" ht="15" thickBot="1">
      <c r="A13" s="18" t="s">
        <v>30</v>
      </c>
      <c r="B13" s="18" t="s">
        <v>31</v>
      </c>
      <c r="C13" s="18" t="s">
        <v>39</v>
      </c>
      <c r="D13" s="18" t="s">
        <v>40</v>
      </c>
      <c r="E13" s="37">
        <v>40360</v>
      </c>
      <c r="F13" s="18">
        <v>2010</v>
      </c>
      <c r="G13" s="18" t="s">
        <v>34</v>
      </c>
      <c r="H13" s="18" t="s">
        <v>41</v>
      </c>
      <c r="I13" s="38">
        <v>850</v>
      </c>
      <c r="J13" s="18">
        <v>2010</v>
      </c>
      <c r="K13" s="38">
        <v>2504</v>
      </c>
      <c r="L13" s="38">
        <v>989</v>
      </c>
      <c r="M13" s="39">
        <v>110</v>
      </c>
      <c r="N13" s="40">
        <v>0.93</v>
      </c>
      <c r="O13" s="41">
        <v>14</v>
      </c>
      <c r="R13" s="71">
        <v>9</v>
      </c>
      <c r="S13" s="71" t="s">
        <v>49</v>
      </c>
      <c r="T13" s="72" t="s">
        <v>46</v>
      </c>
      <c r="U13" s="43"/>
    </row>
    <row r="14" spans="1:21">
      <c r="A14" s="18" t="s">
        <v>30</v>
      </c>
      <c r="B14" s="18" t="s">
        <v>31</v>
      </c>
      <c r="C14" s="18" t="s">
        <v>39</v>
      </c>
      <c r="D14" s="18" t="s">
        <v>40</v>
      </c>
      <c r="E14" s="37">
        <v>40087</v>
      </c>
      <c r="F14" s="18">
        <v>2009</v>
      </c>
      <c r="G14" s="18" t="s">
        <v>36</v>
      </c>
      <c r="H14" s="18" t="s">
        <v>41</v>
      </c>
      <c r="I14" s="38">
        <v>2900</v>
      </c>
      <c r="J14" s="18">
        <v>2009</v>
      </c>
      <c r="K14" s="38">
        <v>7230</v>
      </c>
      <c r="L14" s="38">
        <v>3691</v>
      </c>
      <c r="M14" s="39">
        <v>226</v>
      </c>
      <c r="N14" s="40">
        <v>0.83</v>
      </c>
      <c r="O14" s="41">
        <v>25</v>
      </c>
    </row>
    <row r="15" spans="1:21" ht="16" thickBot="1">
      <c r="A15" s="18" t="s">
        <v>30</v>
      </c>
      <c r="B15" s="18" t="s">
        <v>31</v>
      </c>
      <c r="C15" s="18" t="s">
        <v>39</v>
      </c>
      <c r="D15" s="18" t="s">
        <v>40</v>
      </c>
      <c r="E15" s="37">
        <v>40452</v>
      </c>
      <c r="F15" s="18">
        <v>2010</v>
      </c>
      <c r="G15" s="18" t="s">
        <v>36</v>
      </c>
      <c r="H15" s="18" t="s">
        <v>41</v>
      </c>
      <c r="I15" s="38">
        <v>6250</v>
      </c>
      <c r="J15" s="18">
        <v>2010</v>
      </c>
      <c r="K15" s="38">
        <v>17503</v>
      </c>
      <c r="L15" s="38">
        <v>7545</v>
      </c>
      <c r="M15" s="39">
        <v>547</v>
      </c>
      <c r="N15" s="40">
        <v>0.93</v>
      </c>
      <c r="O15" s="41">
        <v>20</v>
      </c>
      <c r="R15" s="211" t="s">
        <v>222</v>
      </c>
      <c r="S15" s="211"/>
      <c r="T15" s="211"/>
    </row>
    <row r="16" spans="1:21" ht="15" thickBot="1">
      <c r="A16" s="18" t="s">
        <v>30</v>
      </c>
      <c r="B16" s="18" t="s">
        <v>31</v>
      </c>
      <c r="C16" s="18" t="s">
        <v>39</v>
      </c>
      <c r="D16" s="18" t="s">
        <v>40</v>
      </c>
      <c r="E16" s="37">
        <v>40179</v>
      </c>
      <c r="F16" s="18">
        <v>2010</v>
      </c>
      <c r="G16" s="18" t="s">
        <v>37</v>
      </c>
      <c r="H16" s="18" t="s">
        <v>41</v>
      </c>
      <c r="I16" s="38">
        <v>3150</v>
      </c>
      <c r="J16" s="18">
        <v>2010</v>
      </c>
      <c r="K16" s="38">
        <v>6417</v>
      </c>
      <c r="L16" s="38">
        <v>2377</v>
      </c>
      <c r="M16" s="39">
        <v>361</v>
      </c>
      <c r="N16" s="40">
        <v>0.85</v>
      </c>
      <c r="O16" s="41">
        <v>13</v>
      </c>
      <c r="R16" s="67" t="s">
        <v>68</v>
      </c>
      <c r="S16" s="68" t="s">
        <v>218</v>
      </c>
      <c r="T16" s="68" t="s">
        <v>17</v>
      </c>
    </row>
    <row r="17" spans="1:24" ht="15" thickBot="1">
      <c r="A17" s="18" t="s">
        <v>30</v>
      </c>
      <c r="B17" s="18" t="s">
        <v>31</v>
      </c>
      <c r="C17" s="18" t="s">
        <v>39</v>
      </c>
      <c r="D17" s="18" t="s">
        <v>40</v>
      </c>
      <c r="E17" s="37">
        <v>40544</v>
      </c>
      <c r="F17" s="18">
        <v>2011</v>
      </c>
      <c r="G17" s="18" t="s">
        <v>37</v>
      </c>
      <c r="H17" s="18" t="s">
        <v>41</v>
      </c>
      <c r="I17" s="38">
        <v>5300</v>
      </c>
      <c r="J17" s="18">
        <v>2011</v>
      </c>
      <c r="K17" s="38">
        <v>11192</v>
      </c>
      <c r="L17" s="38">
        <v>3154</v>
      </c>
      <c r="M17" s="39">
        <v>700</v>
      </c>
      <c r="N17" s="40">
        <v>0.91</v>
      </c>
      <c r="O17" s="41">
        <v>20</v>
      </c>
      <c r="R17" s="71">
        <v>20</v>
      </c>
      <c r="S17" s="71" t="s">
        <v>35</v>
      </c>
      <c r="T17" s="72" t="s">
        <v>107</v>
      </c>
    </row>
    <row r="18" spans="1:24" ht="15" thickBot="1">
      <c r="A18" s="18" t="s">
        <v>30</v>
      </c>
      <c r="B18" s="18" t="s">
        <v>31</v>
      </c>
      <c r="C18" s="18" t="s">
        <v>42</v>
      </c>
      <c r="D18" s="18" t="s">
        <v>40</v>
      </c>
      <c r="E18" s="37">
        <v>39995</v>
      </c>
      <c r="F18" s="18">
        <v>2009</v>
      </c>
      <c r="G18" s="18" t="s">
        <v>34</v>
      </c>
      <c r="H18" s="18" t="s">
        <v>41</v>
      </c>
      <c r="I18" s="38">
        <v>700</v>
      </c>
      <c r="J18" s="18">
        <v>2009</v>
      </c>
      <c r="K18" s="38">
        <v>1802</v>
      </c>
      <c r="L18" s="38">
        <v>789</v>
      </c>
      <c r="M18" s="39">
        <v>79</v>
      </c>
      <c r="N18" s="40">
        <v>0.86</v>
      </c>
      <c r="O18" s="41">
        <v>15</v>
      </c>
      <c r="R18" s="71">
        <v>30</v>
      </c>
      <c r="S18" s="71" t="s">
        <v>35</v>
      </c>
      <c r="T18" s="72" t="s">
        <v>108</v>
      </c>
    </row>
    <row r="19" spans="1:24" ht="15" thickBot="1">
      <c r="A19" s="18" t="s">
        <v>30</v>
      </c>
      <c r="B19" s="18" t="s">
        <v>31</v>
      </c>
      <c r="C19" s="18" t="s">
        <v>42</v>
      </c>
      <c r="D19" s="18" t="s">
        <v>40</v>
      </c>
      <c r="E19" s="37">
        <v>40725</v>
      </c>
      <c r="F19" s="18">
        <v>2011</v>
      </c>
      <c r="G19" s="18" t="s">
        <v>34</v>
      </c>
      <c r="H19" s="18" t="s">
        <v>41</v>
      </c>
      <c r="I19" s="38">
        <v>100</v>
      </c>
      <c r="J19" s="18">
        <v>2011</v>
      </c>
      <c r="K19" s="38">
        <v>104</v>
      </c>
      <c r="L19" s="38">
        <v>20</v>
      </c>
      <c r="M19" s="39">
        <v>4</v>
      </c>
      <c r="N19" s="40">
        <v>0.88</v>
      </c>
      <c r="O19" s="41">
        <v>24</v>
      </c>
      <c r="R19" s="71">
        <v>19</v>
      </c>
      <c r="S19" s="71" t="s">
        <v>41</v>
      </c>
      <c r="T19" s="72" t="s">
        <v>107</v>
      </c>
    </row>
    <row r="20" spans="1:24" ht="15" thickBot="1">
      <c r="A20" s="18" t="s">
        <v>30</v>
      </c>
      <c r="B20" s="18" t="s">
        <v>31</v>
      </c>
      <c r="C20" s="18" t="s">
        <v>42</v>
      </c>
      <c r="D20" s="18" t="s">
        <v>40</v>
      </c>
      <c r="E20" s="37">
        <v>40360</v>
      </c>
      <c r="F20" s="18">
        <v>2010</v>
      </c>
      <c r="G20" s="18" t="s">
        <v>34</v>
      </c>
      <c r="H20" s="18" t="s">
        <v>41</v>
      </c>
      <c r="I20" s="38">
        <v>1350</v>
      </c>
      <c r="J20" s="18">
        <v>2010</v>
      </c>
      <c r="K20" s="38">
        <v>3907</v>
      </c>
      <c r="L20" s="38">
        <v>1506</v>
      </c>
      <c r="M20" s="39">
        <v>171</v>
      </c>
      <c r="N20" s="40">
        <v>0.85</v>
      </c>
      <c r="O20" s="41">
        <v>20</v>
      </c>
      <c r="R20" s="71">
        <v>30</v>
      </c>
      <c r="S20" s="71" t="s">
        <v>41</v>
      </c>
      <c r="T20" s="72" t="s">
        <v>108</v>
      </c>
      <c r="X20" s="128"/>
    </row>
    <row r="21" spans="1:24" ht="15" thickBot="1">
      <c r="A21" s="18" t="s">
        <v>30</v>
      </c>
      <c r="B21" s="18" t="s">
        <v>31</v>
      </c>
      <c r="C21" s="18" t="s">
        <v>42</v>
      </c>
      <c r="D21" s="18" t="s">
        <v>40</v>
      </c>
      <c r="E21" s="37">
        <v>40087</v>
      </c>
      <c r="F21" s="18">
        <v>2009</v>
      </c>
      <c r="G21" s="18" t="s">
        <v>36</v>
      </c>
      <c r="H21" s="18" t="s">
        <v>41</v>
      </c>
      <c r="I21" s="38">
        <v>6600</v>
      </c>
      <c r="J21" s="18">
        <v>2009</v>
      </c>
      <c r="K21" s="38">
        <v>17233</v>
      </c>
      <c r="L21" s="38">
        <v>8232</v>
      </c>
      <c r="M21" s="39">
        <v>862</v>
      </c>
      <c r="N21" s="40">
        <v>0.88</v>
      </c>
      <c r="O21" s="41">
        <v>14</v>
      </c>
      <c r="R21" s="71">
        <v>16</v>
      </c>
      <c r="S21" s="71" t="s">
        <v>49</v>
      </c>
      <c r="T21" s="72" t="s">
        <v>107</v>
      </c>
    </row>
    <row r="22" spans="1:24" ht="15" thickBot="1">
      <c r="A22" s="18" t="s">
        <v>30</v>
      </c>
      <c r="B22" s="18" t="s">
        <v>31</v>
      </c>
      <c r="C22" s="18" t="s">
        <v>42</v>
      </c>
      <c r="D22" s="18" t="s">
        <v>40</v>
      </c>
      <c r="E22" s="37">
        <v>40817</v>
      </c>
      <c r="F22" s="18">
        <v>2011</v>
      </c>
      <c r="G22" s="18" t="s">
        <v>36</v>
      </c>
      <c r="H22" s="18" t="s">
        <v>41</v>
      </c>
      <c r="I22" s="38">
        <v>450</v>
      </c>
      <c r="J22" s="18">
        <v>2011</v>
      </c>
      <c r="K22" s="38">
        <v>664</v>
      </c>
      <c r="L22" s="38">
        <v>33</v>
      </c>
      <c r="M22" s="39">
        <v>33</v>
      </c>
      <c r="N22" s="40">
        <v>0.81</v>
      </c>
      <c r="O22" s="41">
        <v>16</v>
      </c>
      <c r="R22" s="73">
        <v>23</v>
      </c>
      <c r="S22" s="71" t="s">
        <v>49</v>
      </c>
      <c r="T22" s="72" t="s">
        <v>108</v>
      </c>
    </row>
    <row r="23" spans="1:24">
      <c r="A23" s="18" t="s">
        <v>30</v>
      </c>
      <c r="B23" s="18" t="s">
        <v>31</v>
      </c>
      <c r="C23" s="18" t="s">
        <v>42</v>
      </c>
      <c r="D23" s="18" t="s">
        <v>40</v>
      </c>
      <c r="E23" s="37">
        <v>40452</v>
      </c>
      <c r="F23" s="18">
        <v>2010</v>
      </c>
      <c r="G23" s="18" t="s">
        <v>36</v>
      </c>
      <c r="H23" s="18" t="s">
        <v>41</v>
      </c>
      <c r="I23" s="38">
        <v>13650</v>
      </c>
      <c r="J23" s="18">
        <v>2010</v>
      </c>
      <c r="K23" s="38">
        <v>39861</v>
      </c>
      <c r="L23" s="38">
        <v>16224</v>
      </c>
      <c r="M23" s="39">
        <v>2491</v>
      </c>
      <c r="N23" s="40">
        <v>0.84</v>
      </c>
      <c r="O23" s="41">
        <v>14</v>
      </c>
      <c r="T23" s="49"/>
    </row>
    <row r="24" spans="1:24" ht="16" thickBot="1">
      <c r="A24" s="18" t="s">
        <v>30</v>
      </c>
      <c r="B24" s="18" t="s">
        <v>31</v>
      </c>
      <c r="C24" s="18" t="s">
        <v>42</v>
      </c>
      <c r="D24" s="18" t="s">
        <v>40</v>
      </c>
      <c r="E24" s="37">
        <v>40179</v>
      </c>
      <c r="F24" s="18">
        <v>2010</v>
      </c>
      <c r="G24" s="18" t="s">
        <v>37</v>
      </c>
      <c r="H24" s="18" t="s">
        <v>41</v>
      </c>
      <c r="I24" s="38">
        <v>7000</v>
      </c>
      <c r="J24" s="18">
        <v>2010</v>
      </c>
      <c r="K24" s="38">
        <v>14673</v>
      </c>
      <c r="L24" s="38">
        <v>5335</v>
      </c>
      <c r="M24" s="39">
        <v>825</v>
      </c>
      <c r="N24" s="40">
        <v>0.87</v>
      </c>
      <c r="O24" s="41">
        <v>19</v>
      </c>
      <c r="R24" s="211" t="s">
        <v>223</v>
      </c>
      <c r="S24" s="211"/>
      <c r="T24" s="211"/>
      <c r="U24" s="49"/>
    </row>
    <row r="25" spans="1:24" ht="15" thickBot="1">
      <c r="A25" s="18" t="s">
        <v>30</v>
      </c>
      <c r="B25" s="18" t="s">
        <v>31</v>
      </c>
      <c r="C25" s="18" t="s">
        <v>42</v>
      </c>
      <c r="D25" s="18" t="s">
        <v>40</v>
      </c>
      <c r="E25" s="37">
        <v>40544</v>
      </c>
      <c r="F25" s="18">
        <v>2011</v>
      </c>
      <c r="G25" s="18" t="s">
        <v>37</v>
      </c>
      <c r="H25" s="18" t="s">
        <v>41</v>
      </c>
      <c r="I25" s="38">
        <v>13350</v>
      </c>
      <c r="J25" s="18">
        <v>2011</v>
      </c>
      <c r="K25" s="38">
        <v>30327</v>
      </c>
      <c r="L25" s="38">
        <v>9244</v>
      </c>
      <c r="M25" s="39">
        <v>1706</v>
      </c>
      <c r="N25" s="40">
        <v>0.88</v>
      </c>
      <c r="O25" s="41">
        <v>24</v>
      </c>
      <c r="R25" s="69" t="s">
        <v>68</v>
      </c>
      <c r="S25" s="70" t="s">
        <v>219</v>
      </c>
      <c r="T25" s="70" t="s">
        <v>17</v>
      </c>
    </row>
    <row r="26" spans="1:24" ht="15" thickBot="1">
      <c r="A26" s="18" t="s">
        <v>30</v>
      </c>
      <c r="B26" s="18" t="s">
        <v>31</v>
      </c>
      <c r="C26" s="18" t="s">
        <v>43</v>
      </c>
      <c r="D26" s="18" t="s">
        <v>33</v>
      </c>
      <c r="E26" s="37">
        <v>39995</v>
      </c>
      <c r="F26" s="18">
        <v>2009</v>
      </c>
      <c r="G26" s="18" t="s">
        <v>34</v>
      </c>
      <c r="H26" s="18" t="s">
        <v>35</v>
      </c>
      <c r="I26" s="38">
        <v>600</v>
      </c>
      <c r="J26" s="18">
        <v>2009</v>
      </c>
      <c r="K26" s="38">
        <v>1638</v>
      </c>
      <c r="L26" s="38">
        <v>624</v>
      </c>
      <c r="M26" s="39">
        <v>72</v>
      </c>
      <c r="N26" s="40">
        <v>0.88</v>
      </c>
      <c r="O26" s="41">
        <v>15</v>
      </c>
      <c r="R26" s="71">
        <v>19</v>
      </c>
      <c r="S26" s="71" t="s">
        <v>40</v>
      </c>
      <c r="T26" s="72" t="s">
        <v>107</v>
      </c>
    </row>
    <row r="27" spans="1:24" ht="15" thickBot="1">
      <c r="A27" s="18" t="s">
        <v>30</v>
      </c>
      <c r="B27" s="18" t="s">
        <v>31</v>
      </c>
      <c r="C27" s="18" t="s">
        <v>43</v>
      </c>
      <c r="D27" s="18" t="s">
        <v>33</v>
      </c>
      <c r="E27" s="37">
        <v>40360</v>
      </c>
      <c r="F27" s="18">
        <v>2010</v>
      </c>
      <c r="G27" s="18" t="s">
        <v>34</v>
      </c>
      <c r="H27" s="18" t="s">
        <v>35</v>
      </c>
      <c r="I27" s="38">
        <v>1200</v>
      </c>
      <c r="J27" s="18">
        <v>2010</v>
      </c>
      <c r="K27" s="38">
        <v>3576</v>
      </c>
      <c r="L27" s="38">
        <v>1401</v>
      </c>
      <c r="M27" s="39">
        <v>156</v>
      </c>
      <c r="N27" s="40">
        <v>0.86</v>
      </c>
      <c r="O27" s="18">
        <v>22</v>
      </c>
      <c r="R27" s="71">
        <v>30</v>
      </c>
      <c r="S27" s="71" t="s">
        <v>40</v>
      </c>
      <c r="T27" s="72" t="s">
        <v>108</v>
      </c>
    </row>
    <row r="28" spans="1:24" ht="15" thickBot="1">
      <c r="A28" s="18" t="s">
        <v>30</v>
      </c>
      <c r="B28" s="18" t="s">
        <v>31</v>
      </c>
      <c r="C28" s="18" t="s">
        <v>43</v>
      </c>
      <c r="D28" s="18" t="s">
        <v>33</v>
      </c>
      <c r="E28" s="37">
        <v>40087</v>
      </c>
      <c r="F28" s="18">
        <v>2009</v>
      </c>
      <c r="G28" s="18" t="s">
        <v>36</v>
      </c>
      <c r="H28" s="18" t="s">
        <v>35</v>
      </c>
      <c r="I28" s="38">
        <v>3750</v>
      </c>
      <c r="J28" s="18">
        <v>2009</v>
      </c>
      <c r="K28" s="38">
        <v>10097</v>
      </c>
      <c r="L28" s="38">
        <v>5328</v>
      </c>
      <c r="M28" s="39">
        <v>568</v>
      </c>
      <c r="N28" s="40">
        <v>0.85</v>
      </c>
      <c r="O28" s="18">
        <v>13</v>
      </c>
      <c r="R28" s="71">
        <v>16</v>
      </c>
      <c r="S28" s="71" t="s">
        <v>48</v>
      </c>
      <c r="T28" s="72" t="s">
        <v>107</v>
      </c>
    </row>
    <row r="29" spans="1:24" ht="15" thickBot="1">
      <c r="A29" s="18" t="s">
        <v>30</v>
      </c>
      <c r="B29" s="18" t="s">
        <v>31</v>
      </c>
      <c r="C29" s="18" t="s">
        <v>43</v>
      </c>
      <c r="D29" s="18" t="s">
        <v>33</v>
      </c>
      <c r="E29" s="37">
        <v>40452</v>
      </c>
      <c r="F29" s="18">
        <v>2010</v>
      </c>
      <c r="G29" s="18" t="s">
        <v>36</v>
      </c>
      <c r="H29" s="18" t="s">
        <v>35</v>
      </c>
      <c r="I29" s="38">
        <v>8250</v>
      </c>
      <c r="J29" s="18">
        <v>2010</v>
      </c>
      <c r="K29" s="38">
        <v>24316</v>
      </c>
      <c r="L29" s="38">
        <v>10865</v>
      </c>
      <c r="M29" s="39">
        <v>1368</v>
      </c>
      <c r="N29" s="40">
        <v>0.87</v>
      </c>
      <c r="O29" s="18">
        <v>20</v>
      </c>
      <c r="R29" s="71">
        <v>23</v>
      </c>
      <c r="S29" s="71" t="s">
        <v>48</v>
      </c>
      <c r="T29" s="72" t="s">
        <v>108</v>
      </c>
    </row>
    <row r="30" spans="1:24" ht="15" thickBot="1">
      <c r="A30" s="18" t="s">
        <v>30</v>
      </c>
      <c r="B30" s="18" t="s">
        <v>31</v>
      </c>
      <c r="C30" s="18" t="s">
        <v>43</v>
      </c>
      <c r="D30" s="18" t="s">
        <v>33</v>
      </c>
      <c r="E30" s="37">
        <v>40179</v>
      </c>
      <c r="F30" s="18">
        <v>2010</v>
      </c>
      <c r="G30" s="18" t="s">
        <v>37</v>
      </c>
      <c r="H30" s="18" t="s">
        <v>35</v>
      </c>
      <c r="I30" s="38">
        <v>5500</v>
      </c>
      <c r="J30" s="18">
        <v>2010</v>
      </c>
      <c r="K30" s="38">
        <v>10311</v>
      </c>
      <c r="L30" s="38">
        <v>3228</v>
      </c>
      <c r="M30" s="39">
        <v>580</v>
      </c>
      <c r="N30" s="40">
        <v>0.83</v>
      </c>
      <c r="O30" s="18">
        <v>15</v>
      </c>
      <c r="R30" s="71">
        <v>20</v>
      </c>
      <c r="S30" s="71" t="s">
        <v>33</v>
      </c>
      <c r="T30" s="72" t="s">
        <v>107</v>
      </c>
    </row>
    <row r="31" spans="1:24" ht="15" thickBot="1">
      <c r="A31" s="18" t="s">
        <v>30</v>
      </c>
      <c r="B31" s="18" t="s">
        <v>31</v>
      </c>
      <c r="C31" s="18" t="s">
        <v>43</v>
      </c>
      <c r="D31" s="18" t="s">
        <v>33</v>
      </c>
      <c r="E31" s="37">
        <v>40544</v>
      </c>
      <c r="F31" s="18">
        <v>2011</v>
      </c>
      <c r="G31" s="18" t="s">
        <v>37</v>
      </c>
      <c r="H31" s="18" t="s">
        <v>35</v>
      </c>
      <c r="I31" s="38">
        <v>12400</v>
      </c>
      <c r="J31" s="18">
        <v>2011</v>
      </c>
      <c r="K31" s="38">
        <v>25666</v>
      </c>
      <c r="L31" s="38">
        <v>6936</v>
      </c>
      <c r="M31" s="39">
        <v>802</v>
      </c>
      <c r="N31" s="40">
        <v>0.95</v>
      </c>
      <c r="O31" s="18">
        <v>17</v>
      </c>
      <c r="R31" s="73">
        <v>30</v>
      </c>
      <c r="S31" s="71" t="s">
        <v>33</v>
      </c>
      <c r="T31" s="72" t="s">
        <v>108</v>
      </c>
    </row>
    <row r="32" spans="1:24">
      <c r="A32" s="18" t="s">
        <v>44</v>
      </c>
      <c r="B32" s="18" t="s">
        <v>45</v>
      </c>
      <c r="C32" s="18" t="s">
        <v>32</v>
      </c>
      <c r="D32" s="18" t="s">
        <v>33</v>
      </c>
      <c r="E32" s="37">
        <v>39995</v>
      </c>
      <c r="F32" s="18">
        <v>2009</v>
      </c>
      <c r="G32" s="18" t="s">
        <v>34</v>
      </c>
      <c r="H32" s="18" t="s">
        <v>35</v>
      </c>
      <c r="I32" s="38">
        <v>4950</v>
      </c>
      <c r="J32" s="18">
        <v>2009</v>
      </c>
      <c r="K32" s="38">
        <v>11310</v>
      </c>
      <c r="L32" s="38">
        <v>4623</v>
      </c>
      <c r="M32" s="39">
        <v>424</v>
      </c>
      <c r="N32" s="40">
        <v>0.85</v>
      </c>
      <c r="O32" s="18">
        <v>20</v>
      </c>
    </row>
    <row r="33" spans="1:21">
      <c r="A33" s="18" t="s">
        <v>44</v>
      </c>
      <c r="B33" s="18" t="s">
        <v>45</v>
      </c>
      <c r="C33" s="18" t="s">
        <v>32</v>
      </c>
      <c r="D33" s="18" t="s">
        <v>33</v>
      </c>
      <c r="E33" s="37">
        <v>40725</v>
      </c>
      <c r="F33" s="18">
        <v>2011</v>
      </c>
      <c r="G33" s="18" t="s">
        <v>34</v>
      </c>
      <c r="H33" s="18" t="s">
        <v>35</v>
      </c>
      <c r="I33" s="38">
        <v>6900</v>
      </c>
      <c r="J33" s="18">
        <v>2011</v>
      </c>
      <c r="K33" s="38">
        <v>17480</v>
      </c>
      <c r="L33" s="38">
        <v>7015</v>
      </c>
      <c r="M33" s="39">
        <v>546</v>
      </c>
      <c r="N33" s="40">
        <v>0.89</v>
      </c>
      <c r="O33" s="18">
        <v>24</v>
      </c>
    </row>
    <row r="34" spans="1:21">
      <c r="A34" s="18" t="s">
        <v>44</v>
      </c>
      <c r="B34" s="18" t="s">
        <v>45</v>
      </c>
      <c r="C34" s="18" t="s">
        <v>32</v>
      </c>
      <c r="D34" s="18" t="s">
        <v>33</v>
      </c>
      <c r="E34" s="37">
        <v>40087</v>
      </c>
      <c r="F34" s="18">
        <v>2009</v>
      </c>
      <c r="G34" s="18" t="s">
        <v>36</v>
      </c>
      <c r="H34" s="18" t="s">
        <v>35</v>
      </c>
      <c r="I34" s="38">
        <v>250</v>
      </c>
      <c r="J34" s="18">
        <v>2009</v>
      </c>
      <c r="K34" s="38">
        <v>931</v>
      </c>
      <c r="L34" s="38">
        <v>439</v>
      </c>
      <c r="M34" s="39">
        <v>52</v>
      </c>
      <c r="N34" s="40">
        <v>0.95</v>
      </c>
      <c r="O34" s="18">
        <v>21</v>
      </c>
    </row>
    <row r="35" spans="1:21">
      <c r="A35" s="18" t="s">
        <v>44</v>
      </c>
      <c r="B35" s="18" t="s">
        <v>45</v>
      </c>
      <c r="C35" s="18" t="s">
        <v>32</v>
      </c>
      <c r="D35" s="18" t="s">
        <v>33</v>
      </c>
      <c r="E35" s="37">
        <v>40817</v>
      </c>
      <c r="F35" s="18">
        <v>2011</v>
      </c>
      <c r="G35" s="18" t="s">
        <v>36</v>
      </c>
      <c r="H35" s="18" t="s">
        <v>35</v>
      </c>
      <c r="I35" s="38">
        <v>700</v>
      </c>
      <c r="J35" s="18">
        <v>2011</v>
      </c>
      <c r="K35" s="38">
        <v>2594</v>
      </c>
      <c r="L35" s="38">
        <v>1028</v>
      </c>
      <c r="M35" s="39">
        <v>81</v>
      </c>
      <c r="N35" s="40">
        <v>0.94</v>
      </c>
      <c r="O35" s="18">
        <v>21</v>
      </c>
    </row>
    <row r="36" spans="1:21">
      <c r="A36" s="18" t="s">
        <v>44</v>
      </c>
      <c r="B36" s="18" t="s">
        <v>45</v>
      </c>
      <c r="C36" s="18" t="s">
        <v>32</v>
      </c>
      <c r="D36" s="18" t="s">
        <v>33</v>
      </c>
      <c r="E36" s="37">
        <v>40179</v>
      </c>
      <c r="F36" s="18">
        <v>2010</v>
      </c>
      <c r="G36" s="18" t="s">
        <v>37</v>
      </c>
      <c r="H36" s="18" t="s">
        <v>35</v>
      </c>
      <c r="I36" s="38">
        <v>550</v>
      </c>
      <c r="J36" s="18">
        <v>2010</v>
      </c>
      <c r="K36" s="38">
        <v>1475</v>
      </c>
      <c r="L36" s="38">
        <v>755</v>
      </c>
      <c r="M36" s="39">
        <v>65</v>
      </c>
      <c r="N36" s="40">
        <v>0.93</v>
      </c>
      <c r="O36" s="18">
        <v>25</v>
      </c>
    </row>
    <row r="37" spans="1:21">
      <c r="A37" s="18" t="s">
        <v>44</v>
      </c>
      <c r="B37" s="18" t="s">
        <v>45</v>
      </c>
      <c r="C37" s="18" t="s">
        <v>32</v>
      </c>
      <c r="D37" s="18" t="s">
        <v>33</v>
      </c>
      <c r="E37" s="37">
        <v>40544</v>
      </c>
      <c r="F37" s="18">
        <v>2011</v>
      </c>
      <c r="G37" s="18" t="s">
        <v>37</v>
      </c>
      <c r="H37" s="18" t="s">
        <v>35</v>
      </c>
      <c r="I37" s="38">
        <v>1900</v>
      </c>
      <c r="J37" s="18">
        <v>2011</v>
      </c>
      <c r="K37" s="38">
        <v>5543</v>
      </c>
      <c r="L37" s="38">
        <v>2373</v>
      </c>
      <c r="M37" s="39">
        <v>208</v>
      </c>
      <c r="N37" s="40">
        <v>0.89</v>
      </c>
      <c r="O37" s="18">
        <v>15</v>
      </c>
    </row>
    <row r="38" spans="1:21">
      <c r="A38" s="18" t="s">
        <v>44</v>
      </c>
      <c r="B38" s="18" t="s">
        <v>45</v>
      </c>
      <c r="C38" s="18" t="s">
        <v>32</v>
      </c>
      <c r="D38" s="18" t="s">
        <v>33</v>
      </c>
      <c r="E38" s="37">
        <v>40269</v>
      </c>
      <c r="F38" s="18">
        <v>2010</v>
      </c>
      <c r="G38" s="18" t="s">
        <v>38</v>
      </c>
      <c r="H38" s="18" t="s">
        <v>35</v>
      </c>
      <c r="I38" s="38">
        <v>9400</v>
      </c>
      <c r="J38" s="18">
        <v>2010</v>
      </c>
      <c r="K38" s="38">
        <v>24194</v>
      </c>
      <c r="L38" s="38">
        <v>11668</v>
      </c>
      <c r="M38" s="39">
        <v>1059</v>
      </c>
      <c r="N38" s="40">
        <v>0.86</v>
      </c>
      <c r="O38" s="18">
        <v>24</v>
      </c>
    </row>
    <row r="39" spans="1:21">
      <c r="A39" s="18" t="s">
        <v>44</v>
      </c>
      <c r="B39" s="18" t="s">
        <v>45</v>
      </c>
      <c r="C39" s="18" t="s">
        <v>32</v>
      </c>
      <c r="D39" s="18" t="s">
        <v>33</v>
      </c>
      <c r="E39" s="37">
        <v>40634</v>
      </c>
      <c r="F39" s="18">
        <v>2011</v>
      </c>
      <c r="G39" s="18" t="s">
        <v>38</v>
      </c>
      <c r="H39" s="18" t="s">
        <v>35</v>
      </c>
      <c r="I39" s="38">
        <v>18250</v>
      </c>
      <c r="J39" s="18">
        <v>2011</v>
      </c>
      <c r="K39" s="38">
        <v>50992</v>
      </c>
      <c r="L39" s="38">
        <v>20340</v>
      </c>
      <c r="M39" s="39">
        <v>2231</v>
      </c>
      <c r="N39" s="40">
        <v>0.83</v>
      </c>
      <c r="O39" s="18">
        <v>24</v>
      </c>
    </row>
    <row r="40" spans="1:21">
      <c r="A40" s="18" t="s">
        <v>44</v>
      </c>
      <c r="B40" s="18" t="s">
        <v>45</v>
      </c>
      <c r="C40" s="18" t="s">
        <v>39</v>
      </c>
      <c r="D40" s="18" t="s">
        <v>40</v>
      </c>
      <c r="E40" s="37">
        <v>39995</v>
      </c>
      <c r="F40" s="18">
        <v>2009</v>
      </c>
      <c r="G40" s="18" t="s">
        <v>34</v>
      </c>
      <c r="H40" s="18" t="s">
        <v>41</v>
      </c>
      <c r="I40" s="38">
        <v>2700</v>
      </c>
      <c r="J40" s="18">
        <v>2009</v>
      </c>
      <c r="K40" s="38">
        <v>6491</v>
      </c>
      <c r="L40" s="38">
        <v>2822</v>
      </c>
      <c r="M40" s="39">
        <v>243</v>
      </c>
      <c r="N40" s="40">
        <v>0.85</v>
      </c>
      <c r="O40" s="18">
        <v>15</v>
      </c>
    </row>
    <row r="41" spans="1:21">
      <c r="A41" s="18" t="s">
        <v>44</v>
      </c>
      <c r="B41" s="18" t="s">
        <v>45</v>
      </c>
      <c r="C41" s="18" t="s">
        <v>39</v>
      </c>
      <c r="D41" s="18" t="s">
        <v>40</v>
      </c>
      <c r="E41" s="37">
        <v>40725</v>
      </c>
      <c r="F41" s="18">
        <v>2011</v>
      </c>
      <c r="G41" s="18" t="s">
        <v>34</v>
      </c>
      <c r="H41" s="18" t="s">
        <v>41</v>
      </c>
      <c r="I41" s="38">
        <v>4600</v>
      </c>
      <c r="J41" s="18">
        <v>2011</v>
      </c>
      <c r="K41" s="38">
        <v>12177</v>
      </c>
      <c r="L41" s="38">
        <v>5158</v>
      </c>
      <c r="M41" s="39">
        <v>533</v>
      </c>
      <c r="N41" s="40">
        <v>0.87</v>
      </c>
      <c r="O41" s="18">
        <v>18</v>
      </c>
      <c r="R41" s="44"/>
    </row>
    <row r="42" spans="1:21">
      <c r="A42" s="18" t="s">
        <v>44</v>
      </c>
      <c r="B42" s="18" t="s">
        <v>45</v>
      </c>
      <c r="C42" s="18" t="s">
        <v>39</v>
      </c>
      <c r="D42" s="18" t="s">
        <v>40</v>
      </c>
      <c r="E42" s="37">
        <v>40817</v>
      </c>
      <c r="F42" s="18">
        <v>2011</v>
      </c>
      <c r="G42" s="18" t="s">
        <v>36</v>
      </c>
      <c r="H42" s="18" t="s">
        <v>41</v>
      </c>
      <c r="I42" s="38">
        <v>250</v>
      </c>
      <c r="J42" s="18">
        <v>2011</v>
      </c>
      <c r="K42" s="38">
        <v>1095</v>
      </c>
      <c r="L42" s="38">
        <v>415</v>
      </c>
      <c r="M42" s="39">
        <v>41</v>
      </c>
      <c r="N42" s="40">
        <v>0.89</v>
      </c>
      <c r="O42" s="18">
        <v>20</v>
      </c>
      <c r="R42" s="44"/>
    </row>
    <row r="43" spans="1:21">
      <c r="A43" s="18" t="s">
        <v>44</v>
      </c>
      <c r="B43" s="18" t="s">
        <v>45</v>
      </c>
      <c r="C43" s="18" t="s">
        <v>39</v>
      </c>
      <c r="D43" s="18" t="s">
        <v>40</v>
      </c>
      <c r="E43" s="37">
        <v>40179</v>
      </c>
      <c r="F43" s="18">
        <v>2010</v>
      </c>
      <c r="G43" s="18" t="s">
        <v>37</v>
      </c>
      <c r="H43" s="18" t="s">
        <v>41</v>
      </c>
      <c r="I43" s="38">
        <v>850</v>
      </c>
      <c r="J43" s="18">
        <v>2010</v>
      </c>
      <c r="K43" s="38">
        <v>2250</v>
      </c>
      <c r="L43" s="38">
        <v>1112</v>
      </c>
      <c r="M43" s="39">
        <v>112</v>
      </c>
      <c r="N43" s="40">
        <v>0.83</v>
      </c>
      <c r="O43" s="18">
        <v>24</v>
      </c>
      <c r="R43" s="44"/>
    </row>
    <row r="44" spans="1:21">
      <c r="A44" s="18" t="s">
        <v>44</v>
      </c>
      <c r="B44" s="18" t="s">
        <v>45</v>
      </c>
      <c r="C44" s="18" t="s">
        <v>39</v>
      </c>
      <c r="D44" s="18" t="s">
        <v>40</v>
      </c>
      <c r="E44" s="37">
        <v>40544</v>
      </c>
      <c r="F44" s="18">
        <v>2011</v>
      </c>
      <c r="G44" s="18" t="s">
        <v>37</v>
      </c>
      <c r="H44" s="18" t="s">
        <v>41</v>
      </c>
      <c r="I44" s="38">
        <v>2700</v>
      </c>
      <c r="J44" s="18">
        <v>2011</v>
      </c>
      <c r="K44" s="38">
        <v>7643</v>
      </c>
      <c r="L44" s="38">
        <v>3043</v>
      </c>
      <c r="M44" s="39">
        <v>287</v>
      </c>
      <c r="N44" s="40">
        <v>0.94</v>
      </c>
      <c r="O44" s="18">
        <v>22</v>
      </c>
      <c r="S44" s="49"/>
      <c r="T44" s="49"/>
      <c r="U44" s="49"/>
    </row>
    <row r="45" spans="1:21">
      <c r="A45" s="18" t="s">
        <v>44</v>
      </c>
      <c r="B45" s="18" t="s">
        <v>45</v>
      </c>
      <c r="C45" s="18" t="s">
        <v>39</v>
      </c>
      <c r="D45" s="18" t="s">
        <v>40</v>
      </c>
      <c r="E45" s="37">
        <v>40269</v>
      </c>
      <c r="F45" s="18">
        <v>2010</v>
      </c>
      <c r="G45" s="18" t="s">
        <v>38</v>
      </c>
      <c r="H45" s="18" t="s">
        <v>41</v>
      </c>
      <c r="I45" s="38">
        <v>5500</v>
      </c>
      <c r="J45" s="18">
        <v>2010</v>
      </c>
      <c r="K45" s="38">
        <v>13782</v>
      </c>
      <c r="L45" s="38">
        <v>6491</v>
      </c>
      <c r="M45" s="39">
        <v>603</v>
      </c>
      <c r="N45" s="40">
        <v>0.89</v>
      </c>
      <c r="O45" s="18">
        <v>19</v>
      </c>
      <c r="R45" s="12"/>
    </row>
    <row r="46" spans="1:21">
      <c r="A46" s="18" t="s">
        <v>44</v>
      </c>
      <c r="B46" s="18" t="s">
        <v>45</v>
      </c>
      <c r="C46" s="18" t="s">
        <v>39</v>
      </c>
      <c r="D46" s="18" t="s">
        <v>40</v>
      </c>
      <c r="E46" s="37">
        <v>40634</v>
      </c>
      <c r="F46" s="18">
        <v>2011</v>
      </c>
      <c r="G46" s="18" t="s">
        <v>38</v>
      </c>
      <c r="H46" s="18" t="s">
        <v>41</v>
      </c>
      <c r="I46" s="38">
        <v>11500</v>
      </c>
      <c r="J46" s="18">
        <v>2011</v>
      </c>
      <c r="K46" s="38">
        <v>31809</v>
      </c>
      <c r="L46" s="38">
        <v>12612</v>
      </c>
      <c r="M46" s="39">
        <v>1193</v>
      </c>
      <c r="N46" s="40">
        <v>0.95</v>
      </c>
      <c r="O46" s="18">
        <v>17</v>
      </c>
      <c r="R46" s="12"/>
    </row>
    <row r="47" spans="1:21">
      <c r="A47" s="18" t="s">
        <v>44</v>
      </c>
      <c r="B47" s="18" t="s">
        <v>45</v>
      </c>
      <c r="C47" s="18" t="s">
        <v>42</v>
      </c>
      <c r="D47" s="18" t="s">
        <v>40</v>
      </c>
      <c r="E47" s="37">
        <v>39995</v>
      </c>
      <c r="F47" s="18">
        <v>2009</v>
      </c>
      <c r="G47" s="18" t="s">
        <v>34</v>
      </c>
      <c r="H47" s="18" t="s">
        <v>41</v>
      </c>
      <c r="I47" s="38">
        <v>4150</v>
      </c>
      <c r="J47" s="18">
        <v>2009</v>
      </c>
      <c r="K47" s="38">
        <v>10415</v>
      </c>
      <c r="L47" s="38">
        <v>4714</v>
      </c>
      <c r="M47" s="39">
        <v>586</v>
      </c>
      <c r="N47" s="40">
        <v>0.81</v>
      </c>
      <c r="O47" s="18">
        <v>17</v>
      </c>
      <c r="R47" s="12"/>
    </row>
    <row r="48" spans="1:21">
      <c r="A48" s="18" t="s">
        <v>44</v>
      </c>
      <c r="B48" s="18" t="s">
        <v>45</v>
      </c>
      <c r="C48" s="18" t="s">
        <v>42</v>
      </c>
      <c r="D48" s="18" t="s">
        <v>40</v>
      </c>
      <c r="E48" s="37">
        <v>40725</v>
      </c>
      <c r="F48" s="18">
        <v>2011</v>
      </c>
      <c r="G48" s="18" t="s">
        <v>34</v>
      </c>
      <c r="H48" s="18" t="s">
        <v>41</v>
      </c>
      <c r="I48" s="38">
        <v>8300</v>
      </c>
      <c r="J48" s="18">
        <v>2011</v>
      </c>
      <c r="K48" s="38">
        <v>23387</v>
      </c>
      <c r="L48" s="38">
        <v>10582</v>
      </c>
      <c r="M48" s="39">
        <v>877</v>
      </c>
      <c r="N48" s="40">
        <v>0.92</v>
      </c>
      <c r="O48" s="18">
        <v>22</v>
      </c>
      <c r="R48" s="12"/>
    </row>
    <row r="49" spans="1:18">
      <c r="A49" s="18" t="s">
        <v>44</v>
      </c>
      <c r="B49" s="18" t="s">
        <v>45</v>
      </c>
      <c r="C49" s="18" t="s">
        <v>42</v>
      </c>
      <c r="D49" s="18" t="s">
        <v>40</v>
      </c>
      <c r="E49" s="37">
        <v>40087</v>
      </c>
      <c r="F49" s="18">
        <v>2009</v>
      </c>
      <c r="G49" s="18" t="s">
        <v>36</v>
      </c>
      <c r="H49" s="18" t="s">
        <v>41</v>
      </c>
      <c r="I49" s="38">
        <v>300</v>
      </c>
      <c r="J49" s="18">
        <v>2009</v>
      </c>
      <c r="K49" s="38">
        <v>986</v>
      </c>
      <c r="L49" s="38">
        <v>422</v>
      </c>
      <c r="M49" s="39">
        <v>49</v>
      </c>
      <c r="N49" s="40">
        <v>0.91</v>
      </c>
      <c r="O49" s="18">
        <v>14</v>
      </c>
      <c r="R49" s="44"/>
    </row>
    <row r="50" spans="1:18">
      <c r="A50" s="18" t="s">
        <v>44</v>
      </c>
      <c r="B50" s="18" t="s">
        <v>45</v>
      </c>
      <c r="C50" s="18" t="s">
        <v>42</v>
      </c>
      <c r="D50" s="18" t="s">
        <v>40</v>
      </c>
      <c r="E50" s="37">
        <v>40817</v>
      </c>
      <c r="F50" s="18">
        <v>2011</v>
      </c>
      <c r="G50" s="18" t="s">
        <v>36</v>
      </c>
      <c r="H50" s="18" t="s">
        <v>41</v>
      </c>
      <c r="I50" s="38">
        <v>600</v>
      </c>
      <c r="J50" s="18">
        <v>2011</v>
      </c>
      <c r="K50" s="38">
        <v>2233</v>
      </c>
      <c r="L50" s="38">
        <v>850</v>
      </c>
      <c r="M50" s="39">
        <v>70</v>
      </c>
      <c r="N50" s="40">
        <v>0.82</v>
      </c>
      <c r="O50" s="18">
        <v>16</v>
      </c>
      <c r="R50" s="44"/>
    </row>
    <row r="51" spans="1:18">
      <c r="A51" s="18" t="s">
        <v>44</v>
      </c>
      <c r="B51" s="18" t="s">
        <v>45</v>
      </c>
      <c r="C51" s="18" t="s">
        <v>42</v>
      </c>
      <c r="D51" s="18" t="s">
        <v>40</v>
      </c>
      <c r="E51" s="37">
        <v>40179</v>
      </c>
      <c r="F51" s="18">
        <v>2010</v>
      </c>
      <c r="G51" s="18" t="s">
        <v>37</v>
      </c>
      <c r="H51" s="18" t="s">
        <v>41</v>
      </c>
      <c r="I51" s="38">
        <v>3600</v>
      </c>
      <c r="J51" s="18">
        <v>2010</v>
      </c>
      <c r="K51" s="38">
        <v>9742</v>
      </c>
      <c r="L51" s="38">
        <v>4889</v>
      </c>
      <c r="M51" s="39">
        <v>487</v>
      </c>
      <c r="N51" s="40">
        <v>0.88</v>
      </c>
      <c r="O51" s="18">
        <v>17</v>
      </c>
    </row>
    <row r="52" spans="1:18">
      <c r="A52" s="18" t="s">
        <v>44</v>
      </c>
      <c r="B52" s="18" t="s">
        <v>45</v>
      </c>
      <c r="C52" s="18" t="s">
        <v>42</v>
      </c>
      <c r="D52" s="18" t="s">
        <v>40</v>
      </c>
      <c r="E52" s="37">
        <v>40544</v>
      </c>
      <c r="F52" s="18">
        <v>2011</v>
      </c>
      <c r="G52" s="18" t="s">
        <v>37</v>
      </c>
      <c r="H52" s="18" t="s">
        <v>41</v>
      </c>
      <c r="I52" s="38">
        <v>6550</v>
      </c>
      <c r="J52" s="18">
        <v>2011</v>
      </c>
      <c r="K52" s="38">
        <v>19265</v>
      </c>
      <c r="L52" s="38">
        <v>8052</v>
      </c>
      <c r="M52" s="39">
        <v>602</v>
      </c>
      <c r="N52" s="40">
        <v>0.82</v>
      </c>
      <c r="O52" s="18">
        <v>15</v>
      </c>
    </row>
    <row r="53" spans="1:18">
      <c r="A53" s="18" t="s">
        <v>44</v>
      </c>
      <c r="B53" s="18" t="s">
        <v>45</v>
      </c>
      <c r="C53" s="18" t="s">
        <v>42</v>
      </c>
      <c r="D53" s="18" t="s">
        <v>40</v>
      </c>
      <c r="E53" s="37">
        <v>40269</v>
      </c>
      <c r="F53" s="18">
        <v>2010</v>
      </c>
      <c r="G53" s="18" t="s">
        <v>38</v>
      </c>
      <c r="H53" s="18" t="s">
        <v>41</v>
      </c>
      <c r="I53" s="38">
        <v>10750</v>
      </c>
      <c r="J53" s="18">
        <v>2010</v>
      </c>
      <c r="K53" s="38">
        <v>27677</v>
      </c>
      <c r="L53" s="38">
        <v>13359</v>
      </c>
      <c r="M53" s="39">
        <v>1557</v>
      </c>
      <c r="N53" s="40">
        <v>0.87</v>
      </c>
      <c r="O53" s="18">
        <v>18</v>
      </c>
    </row>
    <row r="54" spans="1:18">
      <c r="A54" s="18" t="s">
        <v>44</v>
      </c>
      <c r="B54" s="18" t="s">
        <v>45</v>
      </c>
      <c r="C54" s="18" t="s">
        <v>42</v>
      </c>
      <c r="D54" s="18" t="s">
        <v>40</v>
      </c>
      <c r="E54" s="37">
        <v>40634</v>
      </c>
      <c r="F54" s="18">
        <v>2011</v>
      </c>
      <c r="G54" s="18" t="s">
        <v>38</v>
      </c>
      <c r="H54" s="18" t="s">
        <v>41</v>
      </c>
      <c r="I54" s="38">
        <v>23650</v>
      </c>
      <c r="J54" s="18">
        <v>2011</v>
      </c>
      <c r="K54" s="38">
        <v>67265</v>
      </c>
      <c r="L54" s="38">
        <v>27440</v>
      </c>
      <c r="M54" s="39">
        <v>2943</v>
      </c>
      <c r="N54" s="40">
        <v>0.86</v>
      </c>
      <c r="O54" s="18">
        <v>22</v>
      </c>
    </row>
    <row r="55" spans="1:18">
      <c r="A55" s="18" t="s">
        <v>44</v>
      </c>
      <c r="B55" s="18" t="s">
        <v>45</v>
      </c>
      <c r="C55" s="18" t="s">
        <v>43</v>
      </c>
      <c r="D55" s="18" t="s">
        <v>33</v>
      </c>
      <c r="E55" s="37">
        <v>39995</v>
      </c>
      <c r="F55" s="18">
        <v>2009</v>
      </c>
      <c r="G55" s="18" t="s">
        <v>34</v>
      </c>
      <c r="H55" s="18" t="s">
        <v>35</v>
      </c>
      <c r="I55" s="38">
        <v>4750</v>
      </c>
      <c r="J55" s="18">
        <v>2009</v>
      </c>
      <c r="K55" s="38">
        <v>11461</v>
      </c>
      <c r="L55" s="38">
        <v>5061</v>
      </c>
      <c r="M55" s="39">
        <v>645</v>
      </c>
      <c r="N55" s="40">
        <v>0.94</v>
      </c>
      <c r="O55" s="18">
        <v>20</v>
      </c>
    </row>
    <row r="56" spans="1:18">
      <c r="A56" s="18" t="s">
        <v>44</v>
      </c>
      <c r="B56" s="18" t="s">
        <v>45</v>
      </c>
      <c r="C56" s="18" t="s">
        <v>43</v>
      </c>
      <c r="D56" s="18" t="s">
        <v>33</v>
      </c>
      <c r="E56" s="37">
        <v>40725</v>
      </c>
      <c r="F56" s="18">
        <v>2011</v>
      </c>
      <c r="G56" s="18" t="s">
        <v>34</v>
      </c>
      <c r="H56" s="18" t="s">
        <v>35</v>
      </c>
      <c r="I56" s="38">
        <v>7350</v>
      </c>
      <c r="J56" s="18">
        <v>2011</v>
      </c>
      <c r="K56" s="38">
        <v>20095</v>
      </c>
      <c r="L56" s="38">
        <v>8675</v>
      </c>
      <c r="M56" s="39">
        <v>1005</v>
      </c>
      <c r="N56" s="40">
        <v>0.82</v>
      </c>
      <c r="O56" s="18">
        <v>24</v>
      </c>
    </row>
    <row r="57" spans="1:18">
      <c r="A57" s="18" t="s">
        <v>44</v>
      </c>
      <c r="B57" s="18" t="s">
        <v>45</v>
      </c>
      <c r="C57" s="18" t="s">
        <v>43</v>
      </c>
      <c r="D57" s="18" t="s">
        <v>33</v>
      </c>
      <c r="E57" s="37">
        <v>40087</v>
      </c>
      <c r="F57" s="18">
        <v>2009</v>
      </c>
      <c r="G57" s="18" t="s">
        <v>36</v>
      </c>
      <c r="H57" s="18" t="s">
        <v>35</v>
      </c>
      <c r="I57" s="38">
        <v>500</v>
      </c>
      <c r="J57" s="18">
        <v>2009</v>
      </c>
      <c r="K57" s="38">
        <v>1971</v>
      </c>
      <c r="L57" s="38">
        <v>994</v>
      </c>
      <c r="M57" s="39">
        <v>74</v>
      </c>
      <c r="N57" s="40">
        <v>0.91</v>
      </c>
      <c r="O57" s="18">
        <v>23</v>
      </c>
    </row>
    <row r="58" spans="1:18">
      <c r="A58" s="18" t="s">
        <v>44</v>
      </c>
      <c r="B58" s="18" t="s">
        <v>45</v>
      </c>
      <c r="C58" s="18" t="s">
        <v>43</v>
      </c>
      <c r="D58" s="18" t="s">
        <v>33</v>
      </c>
      <c r="E58" s="37">
        <v>40817</v>
      </c>
      <c r="F58" s="18">
        <v>2011</v>
      </c>
      <c r="G58" s="18" t="s">
        <v>36</v>
      </c>
      <c r="H58" s="18" t="s">
        <v>35</v>
      </c>
      <c r="I58" s="38">
        <v>900</v>
      </c>
      <c r="J58" s="18">
        <v>2011</v>
      </c>
      <c r="K58" s="38">
        <v>3669</v>
      </c>
      <c r="L58" s="38">
        <v>1485</v>
      </c>
      <c r="M58" s="39">
        <v>206</v>
      </c>
      <c r="N58" s="40">
        <v>0.88</v>
      </c>
      <c r="O58" s="18">
        <v>11</v>
      </c>
      <c r="R58" s="44"/>
    </row>
    <row r="59" spans="1:18">
      <c r="A59" s="18" t="s">
        <v>44</v>
      </c>
      <c r="B59" s="18" t="s">
        <v>45</v>
      </c>
      <c r="C59" s="18" t="s">
        <v>43</v>
      </c>
      <c r="D59" s="18" t="s">
        <v>33</v>
      </c>
      <c r="E59" s="37">
        <v>40179</v>
      </c>
      <c r="F59" s="18">
        <v>2010</v>
      </c>
      <c r="G59" s="18" t="s">
        <v>37</v>
      </c>
      <c r="H59" s="18" t="s">
        <v>35</v>
      </c>
      <c r="I59" s="38">
        <v>3100</v>
      </c>
      <c r="J59" s="18">
        <v>2010</v>
      </c>
      <c r="K59" s="38">
        <v>8168</v>
      </c>
      <c r="L59" s="38">
        <v>3880</v>
      </c>
      <c r="M59" s="39">
        <v>511</v>
      </c>
      <c r="N59" s="40">
        <v>0.88</v>
      </c>
      <c r="O59" s="18">
        <v>17</v>
      </c>
      <c r="R59" s="45"/>
    </row>
    <row r="60" spans="1:18">
      <c r="A60" s="18" t="s">
        <v>44</v>
      </c>
      <c r="B60" s="18" t="s">
        <v>45</v>
      </c>
      <c r="C60" s="18" t="s">
        <v>43</v>
      </c>
      <c r="D60" s="18" t="s">
        <v>33</v>
      </c>
      <c r="E60" s="37">
        <v>40544</v>
      </c>
      <c r="F60" s="18">
        <v>2011</v>
      </c>
      <c r="G60" s="18" t="s">
        <v>37</v>
      </c>
      <c r="H60" s="18" t="s">
        <v>35</v>
      </c>
      <c r="I60" s="38">
        <v>7650</v>
      </c>
      <c r="J60" s="18">
        <v>2011</v>
      </c>
      <c r="K60" s="38">
        <v>22644</v>
      </c>
      <c r="L60" s="38">
        <v>9553</v>
      </c>
      <c r="M60" s="39">
        <v>991</v>
      </c>
      <c r="N60" s="40">
        <v>0.85</v>
      </c>
      <c r="O60" s="18">
        <v>11</v>
      </c>
      <c r="R60" s="44"/>
    </row>
    <row r="61" spans="1:18">
      <c r="A61" s="18" t="s">
        <v>44</v>
      </c>
      <c r="B61" s="18" t="s">
        <v>45</v>
      </c>
      <c r="C61" s="18" t="s">
        <v>43</v>
      </c>
      <c r="D61" s="18" t="s">
        <v>33</v>
      </c>
      <c r="E61" s="37">
        <v>40269</v>
      </c>
      <c r="F61" s="18">
        <v>2010</v>
      </c>
      <c r="G61" s="18" t="s">
        <v>38</v>
      </c>
      <c r="H61" s="18" t="s">
        <v>35</v>
      </c>
      <c r="I61" s="38">
        <v>11650</v>
      </c>
      <c r="J61" s="18">
        <v>2010</v>
      </c>
      <c r="K61" s="38">
        <v>31180</v>
      </c>
      <c r="L61" s="38">
        <v>15610</v>
      </c>
      <c r="M61" s="39">
        <v>1949</v>
      </c>
      <c r="N61" s="40">
        <v>0.95</v>
      </c>
      <c r="O61" s="18">
        <v>25</v>
      </c>
      <c r="R61" s="45"/>
    </row>
    <row r="62" spans="1:18">
      <c r="A62" s="18" t="s">
        <v>44</v>
      </c>
      <c r="B62" s="18" t="s">
        <v>45</v>
      </c>
      <c r="C62" s="18" t="s">
        <v>43</v>
      </c>
      <c r="D62" s="18" t="s">
        <v>33</v>
      </c>
      <c r="E62" s="37">
        <v>40634</v>
      </c>
      <c r="F62" s="18">
        <v>2011</v>
      </c>
      <c r="G62" s="18" t="s">
        <v>38</v>
      </c>
      <c r="H62" s="18" t="s">
        <v>35</v>
      </c>
      <c r="I62" s="38">
        <v>29500</v>
      </c>
      <c r="J62" s="18">
        <v>2011</v>
      </c>
      <c r="K62" s="38">
        <v>83378</v>
      </c>
      <c r="L62" s="38">
        <v>33768</v>
      </c>
      <c r="M62" s="39">
        <v>3127</v>
      </c>
      <c r="N62" s="40">
        <v>0.84</v>
      </c>
      <c r="O62" s="18">
        <v>15</v>
      </c>
      <c r="R62" s="44"/>
    </row>
    <row r="63" spans="1:18">
      <c r="A63" s="18" t="s">
        <v>46</v>
      </c>
      <c r="B63" s="18" t="s">
        <v>31</v>
      </c>
      <c r="C63" s="18" t="s">
        <v>32</v>
      </c>
      <c r="D63" s="18" t="s">
        <v>33</v>
      </c>
      <c r="E63" s="37">
        <v>39995</v>
      </c>
      <c r="F63" s="18">
        <v>2009</v>
      </c>
      <c r="G63" s="18" t="s">
        <v>34</v>
      </c>
      <c r="H63" s="18" t="s">
        <v>35</v>
      </c>
      <c r="I63" s="38">
        <v>150</v>
      </c>
      <c r="J63" s="18">
        <v>2009</v>
      </c>
      <c r="K63" s="38">
        <v>328</v>
      </c>
      <c r="L63" s="38">
        <v>60</v>
      </c>
      <c r="M63" s="39">
        <v>12</v>
      </c>
      <c r="N63" s="40">
        <v>0.81</v>
      </c>
      <c r="O63" s="18">
        <v>20</v>
      </c>
      <c r="Q63" s="12"/>
      <c r="R63" s="45"/>
    </row>
    <row r="64" spans="1:18">
      <c r="A64" s="18" t="s">
        <v>46</v>
      </c>
      <c r="B64" s="18" t="s">
        <v>31</v>
      </c>
      <c r="C64" s="18" t="s">
        <v>32</v>
      </c>
      <c r="D64" s="18" t="s">
        <v>33</v>
      </c>
      <c r="E64" s="37">
        <v>40725</v>
      </c>
      <c r="F64" s="18">
        <v>2011</v>
      </c>
      <c r="G64" s="18" t="s">
        <v>34</v>
      </c>
      <c r="H64" s="18" t="s">
        <v>35</v>
      </c>
      <c r="I64" s="38">
        <v>250</v>
      </c>
      <c r="J64" s="18">
        <v>2011</v>
      </c>
      <c r="K64" s="38">
        <v>716</v>
      </c>
      <c r="L64" s="38">
        <v>129</v>
      </c>
      <c r="M64" s="39">
        <v>45</v>
      </c>
      <c r="N64" s="40">
        <v>0.82</v>
      </c>
      <c r="O64" s="18">
        <v>20</v>
      </c>
      <c r="R64" s="44"/>
    </row>
    <row r="65" spans="1:18">
      <c r="A65" s="18" t="s">
        <v>46</v>
      </c>
      <c r="B65" s="18" t="s">
        <v>31</v>
      </c>
      <c r="C65" s="18" t="s">
        <v>32</v>
      </c>
      <c r="D65" s="18" t="s">
        <v>33</v>
      </c>
      <c r="E65" s="37">
        <v>40544</v>
      </c>
      <c r="F65" s="18">
        <v>2011</v>
      </c>
      <c r="G65" s="18" t="s">
        <v>37</v>
      </c>
      <c r="H65" s="18" t="s">
        <v>35</v>
      </c>
      <c r="I65" s="38">
        <v>100</v>
      </c>
      <c r="J65" s="18">
        <v>2011</v>
      </c>
      <c r="K65" s="38">
        <v>323</v>
      </c>
      <c r="L65" s="38">
        <v>163</v>
      </c>
      <c r="M65" s="39">
        <v>10</v>
      </c>
      <c r="N65" s="40">
        <v>0.87</v>
      </c>
      <c r="O65" s="18">
        <v>19</v>
      </c>
      <c r="R65" s="44"/>
    </row>
    <row r="66" spans="1:18">
      <c r="A66" s="18" t="s">
        <v>46</v>
      </c>
      <c r="B66" s="18" t="s">
        <v>31</v>
      </c>
      <c r="C66" s="18" t="s">
        <v>32</v>
      </c>
      <c r="D66" s="18" t="s">
        <v>33</v>
      </c>
      <c r="E66" s="37">
        <v>40269</v>
      </c>
      <c r="F66" s="18">
        <v>2010</v>
      </c>
      <c r="G66" s="18" t="s">
        <v>38</v>
      </c>
      <c r="H66" s="18" t="s">
        <v>35</v>
      </c>
      <c r="I66" s="38">
        <v>200</v>
      </c>
      <c r="J66" s="18">
        <v>2010</v>
      </c>
      <c r="K66" s="38">
        <v>828</v>
      </c>
      <c r="L66" s="38">
        <v>423</v>
      </c>
      <c r="M66" s="39">
        <v>52</v>
      </c>
      <c r="N66" s="40">
        <v>0.86</v>
      </c>
      <c r="O66" s="18">
        <v>11</v>
      </c>
      <c r="R66" s="44"/>
    </row>
    <row r="67" spans="1:18">
      <c r="A67" s="18" t="s">
        <v>46</v>
      </c>
      <c r="B67" s="18" t="s">
        <v>31</v>
      </c>
      <c r="C67" s="18" t="s">
        <v>32</v>
      </c>
      <c r="D67" s="18" t="s">
        <v>33</v>
      </c>
      <c r="E67" s="37">
        <v>40634</v>
      </c>
      <c r="F67" s="18">
        <v>2011</v>
      </c>
      <c r="G67" s="18" t="s">
        <v>38</v>
      </c>
      <c r="H67" s="18" t="s">
        <v>35</v>
      </c>
      <c r="I67" s="38">
        <v>250</v>
      </c>
      <c r="J67" s="18">
        <v>2011</v>
      </c>
      <c r="K67" s="38">
        <v>1227</v>
      </c>
      <c r="L67" s="38">
        <v>533</v>
      </c>
      <c r="M67" s="39">
        <v>69</v>
      </c>
      <c r="N67" s="40">
        <v>0.94</v>
      </c>
      <c r="O67" s="18">
        <v>22</v>
      </c>
      <c r="R67" s="45"/>
    </row>
    <row r="68" spans="1:18">
      <c r="A68" s="18" t="s">
        <v>46</v>
      </c>
      <c r="B68" s="18" t="s">
        <v>31</v>
      </c>
      <c r="C68" s="18" t="s">
        <v>39</v>
      </c>
      <c r="D68" s="18" t="s">
        <v>40</v>
      </c>
      <c r="E68" s="37">
        <v>40725</v>
      </c>
      <c r="F68" s="18">
        <v>2011</v>
      </c>
      <c r="G68" s="18" t="s">
        <v>34</v>
      </c>
      <c r="H68" s="18" t="s">
        <v>41</v>
      </c>
      <c r="I68" s="38">
        <v>100</v>
      </c>
      <c r="J68" s="18">
        <v>2011</v>
      </c>
      <c r="K68" s="38">
        <v>155</v>
      </c>
      <c r="L68" s="18">
        <v>1606.5</v>
      </c>
      <c r="M68" s="39">
        <v>10</v>
      </c>
      <c r="N68" s="40">
        <v>0.85</v>
      </c>
      <c r="O68" s="18">
        <v>15</v>
      </c>
      <c r="R68" s="44"/>
    </row>
    <row r="69" spans="1:18">
      <c r="A69" s="18" t="s">
        <v>46</v>
      </c>
      <c r="B69" s="18" t="s">
        <v>31</v>
      </c>
      <c r="C69" s="18" t="s">
        <v>39</v>
      </c>
      <c r="D69" s="18" t="s">
        <v>40</v>
      </c>
      <c r="E69" s="37">
        <v>40179</v>
      </c>
      <c r="F69" s="18">
        <v>2010</v>
      </c>
      <c r="G69" s="18" t="s">
        <v>37</v>
      </c>
      <c r="H69" s="18" t="s">
        <v>41</v>
      </c>
      <c r="I69" s="38">
        <v>100</v>
      </c>
      <c r="J69" s="18">
        <v>2010</v>
      </c>
      <c r="K69" s="38">
        <v>296</v>
      </c>
      <c r="L69" s="38">
        <v>169</v>
      </c>
      <c r="M69" s="39">
        <v>9</v>
      </c>
      <c r="N69" s="40">
        <v>0.93</v>
      </c>
      <c r="O69" s="18">
        <v>17</v>
      </c>
      <c r="R69" s="44"/>
    </row>
    <row r="70" spans="1:18">
      <c r="A70" s="18" t="s">
        <v>46</v>
      </c>
      <c r="B70" s="18" t="s">
        <v>31</v>
      </c>
      <c r="C70" s="18" t="s">
        <v>39</v>
      </c>
      <c r="D70" s="18" t="s">
        <v>40</v>
      </c>
      <c r="E70" s="37">
        <v>40544</v>
      </c>
      <c r="F70" s="18">
        <v>2011</v>
      </c>
      <c r="G70" s="18" t="s">
        <v>37</v>
      </c>
      <c r="H70" s="18" t="s">
        <v>41</v>
      </c>
      <c r="I70" s="38">
        <v>200</v>
      </c>
      <c r="J70" s="18">
        <v>2011</v>
      </c>
      <c r="K70" s="38">
        <v>969</v>
      </c>
      <c r="L70" s="38">
        <v>456</v>
      </c>
      <c r="M70" s="39">
        <v>30</v>
      </c>
      <c r="N70" s="40">
        <v>0.87</v>
      </c>
      <c r="O70" s="18">
        <v>17</v>
      </c>
      <c r="R70" s="44"/>
    </row>
    <row r="71" spans="1:18">
      <c r="A71" s="18" t="s">
        <v>46</v>
      </c>
      <c r="B71" s="18" t="s">
        <v>31</v>
      </c>
      <c r="C71" s="18" t="s">
        <v>39</v>
      </c>
      <c r="D71" s="18" t="s">
        <v>40</v>
      </c>
      <c r="E71" s="37">
        <v>40269</v>
      </c>
      <c r="F71" s="18">
        <v>2010</v>
      </c>
      <c r="G71" s="18" t="s">
        <v>38</v>
      </c>
      <c r="H71" s="18" t="s">
        <v>41</v>
      </c>
      <c r="I71" s="38">
        <v>250</v>
      </c>
      <c r="J71" s="18">
        <v>2010</v>
      </c>
      <c r="K71" s="38">
        <v>710</v>
      </c>
      <c r="L71" s="38">
        <v>144</v>
      </c>
      <c r="M71" s="39">
        <v>40</v>
      </c>
      <c r="N71" s="40">
        <v>0.92</v>
      </c>
      <c r="O71" s="18">
        <v>18</v>
      </c>
      <c r="R71" s="44"/>
    </row>
    <row r="72" spans="1:18">
      <c r="A72" s="18" t="s">
        <v>46</v>
      </c>
      <c r="B72" s="18" t="s">
        <v>31</v>
      </c>
      <c r="C72" s="18" t="s">
        <v>39</v>
      </c>
      <c r="D72" s="18" t="s">
        <v>40</v>
      </c>
      <c r="E72" s="37">
        <v>40634</v>
      </c>
      <c r="F72" s="18">
        <v>2011</v>
      </c>
      <c r="G72" s="18" t="s">
        <v>38</v>
      </c>
      <c r="H72" s="18" t="s">
        <v>41</v>
      </c>
      <c r="I72" s="38">
        <v>400</v>
      </c>
      <c r="J72" s="18">
        <v>2011</v>
      </c>
      <c r="K72" s="38">
        <v>1421</v>
      </c>
      <c r="L72" s="38">
        <v>411</v>
      </c>
      <c r="M72" s="39">
        <v>89</v>
      </c>
      <c r="N72" s="40">
        <v>0.91</v>
      </c>
      <c r="O72" s="18">
        <v>18</v>
      </c>
      <c r="R72" s="44"/>
    </row>
    <row r="73" spans="1:18">
      <c r="A73" s="18" t="s">
        <v>46</v>
      </c>
      <c r="B73" s="18" t="s">
        <v>31</v>
      </c>
      <c r="C73" s="18" t="s">
        <v>42</v>
      </c>
      <c r="D73" s="18" t="s">
        <v>40</v>
      </c>
      <c r="E73" s="37">
        <v>40725</v>
      </c>
      <c r="F73" s="18">
        <v>2011</v>
      </c>
      <c r="G73" s="18" t="s">
        <v>34</v>
      </c>
      <c r="H73" s="18" t="s">
        <v>41</v>
      </c>
      <c r="I73" s="38">
        <v>300</v>
      </c>
      <c r="J73" s="18">
        <v>2011</v>
      </c>
      <c r="K73" s="38">
        <v>1050</v>
      </c>
      <c r="L73" s="38">
        <v>223</v>
      </c>
      <c r="M73" s="39">
        <v>33</v>
      </c>
      <c r="N73" s="40">
        <v>0.85</v>
      </c>
      <c r="O73" s="18">
        <v>22</v>
      </c>
      <c r="R73" s="44"/>
    </row>
    <row r="74" spans="1:18">
      <c r="A74" s="18" t="s">
        <v>46</v>
      </c>
      <c r="B74" s="18" t="s">
        <v>31</v>
      </c>
      <c r="C74" s="18" t="s">
        <v>42</v>
      </c>
      <c r="D74" s="18" t="s">
        <v>40</v>
      </c>
      <c r="E74" s="37">
        <v>40179</v>
      </c>
      <c r="F74" s="18">
        <v>2010</v>
      </c>
      <c r="G74" s="18" t="s">
        <v>37</v>
      </c>
      <c r="H74" s="18" t="s">
        <v>41</v>
      </c>
      <c r="I74" s="38">
        <v>150</v>
      </c>
      <c r="J74" s="18">
        <v>2010</v>
      </c>
      <c r="K74" s="38">
        <v>533</v>
      </c>
      <c r="L74" s="38">
        <v>280</v>
      </c>
      <c r="M74" s="39">
        <v>20</v>
      </c>
      <c r="N74" s="40">
        <v>0.81</v>
      </c>
      <c r="O74" s="18">
        <v>24</v>
      </c>
      <c r="R74" s="44"/>
    </row>
    <row r="75" spans="1:18">
      <c r="A75" s="18" t="s">
        <v>46</v>
      </c>
      <c r="B75" s="18" t="s">
        <v>31</v>
      </c>
      <c r="C75" s="18" t="s">
        <v>42</v>
      </c>
      <c r="D75" s="18" t="s">
        <v>40</v>
      </c>
      <c r="E75" s="37">
        <v>40544</v>
      </c>
      <c r="F75" s="18">
        <v>2011</v>
      </c>
      <c r="G75" s="18" t="s">
        <v>37</v>
      </c>
      <c r="H75" s="18" t="s">
        <v>41</v>
      </c>
      <c r="I75" s="38">
        <v>300</v>
      </c>
      <c r="J75" s="18">
        <v>2011</v>
      </c>
      <c r="K75" s="38">
        <v>1550</v>
      </c>
      <c r="L75" s="38">
        <v>683</v>
      </c>
      <c r="M75" s="39">
        <v>87</v>
      </c>
      <c r="N75" s="40">
        <v>0.85</v>
      </c>
      <c r="O75" s="18">
        <v>12</v>
      </c>
      <c r="R75" s="44"/>
    </row>
    <row r="76" spans="1:18">
      <c r="A76" s="18" t="s">
        <v>46</v>
      </c>
      <c r="B76" s="18" t="s">
        <v>31</v>
      </c>
      <c r="C76" s="18" t="s">
        <v>42</v>
      </c>
      <c r="D76" s="18" t="s">
        <v>40</v>
      </c>
      <c r="E76" s="37">
        <v>40269</v>
      </c>
      <c r="F76" s="18">
        <v>2010</v>
      </c>
      <c r="G76" s="18" t="s">
        <v>38</v>
      </c>
      <c r="H76" s="18" t="s">
        <v>41</v>
      </c>
      <c r="I76" s="38">
        <v>150</v>
      </c>
      <c r="J76" s="18">
        <v>2010</v>
      </c>
      <c r="K76" s="38">
        <v>592</v>
      </c>
      <c r="L76" s="38">
        <v>283</v>
      </c>
      <c r="M76" s="39">
        <v>33</v>
      </c>
      <c r="N76" s="40">
        <v>0.91</v>
      </c>
      <c r="O76" s="18">
        <v>20</v>
      </c>
      <c r="R76" s="44"/>
    </row>
    <row r="77" spans="1:18">
      <c r="A77" s="18" t="s">
        <v>46</v>
      </c>
      <c r="B77" s="18" t="s">
        <v>31</v>
      </c>
      <c r="C77" s="18" t="s">
        <v>42</v>
      </c>
      <c r="D77" s="18" t="s">
        <v>40</v>
      </c>
      <c r="E77" s="37">
        <v>40634</v>
      </c>
      <c r="F77" s="18">
        <v>2011</v>
      </c>
      <c r="G77" s="18" t="s">
        <v>38</v>
      </c>
      <c r="H77" s="18" t="s">
        <v>41</v>
      </c>
      <c r="I77" s="38">
        <v>500</v>
      </c>
      <c r="J77" s="18">
        <v>2011</v>
      </c>
      <c r="K77" s="38">
        <v>2451</v>
      </c>
      <c r="L77" s="38">
        <v>923</v>
      </c>
      <c r="M77" s="39">
        <v>92</v>
      </c>
      <c r="N77" s="40">
        <v>0.86</v>
      </c>
      <c r="O77" s="18">
        <v>17</v>
      </c>
      <c r="R77" s="44"/>
    </row>
    <row r="78" spans="1:18">
      <c r="A78" s="18" t="s">
        <v>46</v>
      </c>
      <c r="B78" s="18" t="s">
        <v>31</v>
      </c>
      <c r="C78" s="18" t="s">
        <v>43</v>
      </c>
      <c r="D78" s="18" t="s">
        <v>33</v>
      </c>
      <c r="E78" s="37">
        <v>40179</v>
      </c>
      <c r="F78" s="18">
        <v>2010</v>
      </c>
      <c r="G78" s="18" t="s">
        <v>37</v>
      </c>
      <c r="H78" s="18" t="s">
        <v>35</v>
      </c>
      <c r="I78" s="38">
        <v>150</v>
      </c>
      <c r="J78" s="18">
        <v>2010</v>
      </c>
      <c r="K78" s="38">
        <v>592</v>
      </c>
      <c r="L78" s="38">
        <v>312</v>
      </c>
      <c r="M78" s="39">
        <v>26</v>
      </c>
      <c r="N78" s="40">
        <v>0.87</v>
      </c>
      <c r="O78" s="18">
        <v>14</v>
      </c>
      <c r="R78" s="44"/>
    </row>
    <row r="79" spans="1:18">
      <c r="A79" s="18" t="s">
        <v>46</v>
      </c>
      <c r="B79" s="18" t="s">
        <v>31</v>
      </c>
      <c r="C79" s="18" t="s">
        <v>43</v>
      </c>
      <c r="D79" s="18" t="s">
        <v>33</v>
      </c>
      <c r="E79" s="37">
        <v>40544</v>
      </c>
      <c r="F79" s="18">
        <v>2011</v>
      </c>
      <c r="G79" s="18" t="s">
        <v>37</v>
      </c>
      <c r="H79" s="18" t="s">
        <v>35</v>
      </c>
      <c r="I79" s="38">
        <v>300</v>
      </c>
      <c r="J79" s="18">
        <v>2011</v>
      </c>
      <c r="K79" s="38">
        <v>1614</v>
      </c>
      <c r="L79" s="38">
        <v>734</v>
      </c>
      <c r="M79" s="39">
        <v>71</v>
      </c>
      <c r="N79" s="40">
        <v>0.95</v>
      </c>
      <c r="O79" s="18">
        <v>19</v>
      </c>
      <c r="R79" s="45"/>
    </row>
    <row r="80" spans="1:18">
      <c r="A80" s="18" t="s">
        <v>46</v>
      </c>
      <c r="B80" s="18" t="s">
        <v>31</v>
      </c>
      <c r="C80" s="18" t="s">
        <v>43</v>
      </c>
      <c r="D80" s="18" t="s">
        <v>33</v>
      </c>
      <c r="E80" s="37">
        <v>40269</v>
      </c>
      <c r="F80" s="18">
        <v>2010</v>
      </c>
      <c r="G80" s="18" t="s">
        <v>38</v>
      </c>
      <c r="H80" s="18" t="s">
        <v>35</v>
      </c>
      <c r="I80" s="38">
        <v>300</v>
      </c>
      <c r="J80" s="18">
        <v>2010</v>
      </c>
      <c r="K80" s="38">
        <v>1479</v>
      </c>
      <c r="L80" s="38">
        <v>677</v>
      </c>
      <c r="M80" s="39">
        <v>83</v>
      </c>
      <c r="N80" s="40">
        <v>0.93</v>
      </c>
      <c r="O80" s="18">
        <v>21</v>
      </c>
      <c r="R80" s="44"/>
    </row>
    <row r="81" spans="1:18">
      <c r="A81" s="18" t="s">
        <v>46</v>
      </c>
      <c r="B81" s="18" t="s">
        <v>31</v>
      </c>
      <c r="C81" s="18" t="s">
        <v>43</v>
      </c>
      <c r="D81" s="18" t="s">
        <v>33</v>
      </c>
      <c r="E81" s="37">
        <v>40634</v>
      </c>
      <c r="F81" s="18">
        <v>2011</v>
      </c>
      <c r="G81" s="18" t="s">
        <v>38</v>
      </c>
      <c r="H81" s="18" t="s">
        <v>35</v>
      </c>
      <c r="I81" s="38">
        <v>400</v>
      </c>
      <c r="J81" s="18">
        <v>2011</v>
      </c>
      <c r="K81" s="38">
        <v>1937</v>
      </c>
      <c r="L81" s="38">
        <v>728</v>
      </c>
      <c r="M81" s="39">
        <v>85</v>
      </c>
      <c r="N81" s="40">
        <v>0.82</v>
      </c>
      <c r="O81" s="18">
        <v>14</v>
      </c>
      <c r="R81" s="44"/>
    </row>
    <row r="82" spans="1:18">
      <c r="A82" s="18" t="s">
        <v>30</v>
      </c>
      <c r="B82" s="18" t="s">
        <v>31</v>
      </c>
      <c r="C82" s="18" t="s">
        <v>47</v>
      </c>
      <c r="D82" s="18" t="s">
        <v>48</v>
      </c>
      <c r="E82" s="37">
        <v>39995</v>
      </c>
      <c r="F82" s="18">
        <v>2009</v>
      </c>
      <c r="G82" s="18" t="s">
        <v>34</v>
      </c>
      <c r="H82" s="18" t="s">
        <v>49</v>
      </c>
      <c r="I82" s="38">
        <v>350</v>
      </c>
      <c r="J82" s="18">
        <v>2009</v>
      </c>
      <c r="K82" s="38">
        <v>901</v>
      </c>
      <c r="L82" s="38">
        <v>395</v>
      </c>
      <c r="M82" s="39">
        <v>1832</v>
      </c>
      <c r="N82" s="40">
        <v>0.94</v>
      </c>
      <c r="O82" s="18">
        <v>24</v>
      </c>
      <c r="R82" s="44"/>
    </row>
    <row r="83" spans="1:18">
      <c r="A83" s="18" t="s">
        <v>30</v>
      </c>
      <c r="B83" s="18" t="s">
        <v>31</v>
      </c>
      <c r="C83" s="18" t="s">
        <v>47</v>
      </c>
      <c r="D83" s="18" t="s">
        <v>48</v>
      </c>
      <c r="E83" s="37">
        <v>40725</v>
      </c>
      <c r="F83" s="18">
        <v>2011</v>
      </c>
      <c r="G83" s="18" t="s">
        <v>34</v>
      </c>
      <c r="H83" s="18" t="s">
        <v>49</v>
      </c>
      <c r="I83" s="38">
        <v>50</v>
      </c>
      <c r="J83" s="18">
        <v>2011</v>
      </c>
      <c r="K83" s="38">
        <v>52</v>
      </c>
      <c r="L83" s="38">
        <v>11</v>
      </c>
      <c r="M83" s="39">
        <v>151</v>
      </c>
      <c r="N83" s="40">
        <v>0.89</v>
      </c>
      <c r="O83" s="18">
        <v>18</v>
      </c>
      <c r="R83" s="44"/>
    </row>
    <row r="84" spans="1:18">
      <c r="A84" s="18" t="s">
        <v>30</v>
      </c>
      <c r="B84" s="18" t="s">
        <v>31</v>
      </c>
      <c r="C84" s="18" t="s">
        <v>47</v>
      </c>
      <c r="D84" s="18" t="s">
        <v>48</v>
      </c>
      <c r="E84" s="37">
        <v>40360</v>
      </c>
      <c r="F84" s="18">
        <v>2010</v>
      </c>
      <c r="G84" s="18" t="s">
        <v>34</v>
      </c>
      <c r="H84" s="18" t="s">
        <v>49</v>
      </c>
      <c r="I84" s="38">
        <v>700</v>
      </c>
      <c r="J84" s="18">
        <v>2010</v>
      </c>
      <c r="K84" s="38">
        <v>1954</v>
      </c>
      <c r="L84" s="38">
        <v>753</v>
      </c>
      <c r="M84" s="39">
        <v>67</v>
      </c>
      <c r="N84" s="40">
        <v>0.88</v>
      </c>
      <c r="O84" s="18">
        <v>22</v>
      </c>
      <c r="R84" s="44"/>
    </row>
    <row r="85" spans="1:18">
      <c r="A85" s="18" t="s">
        <v>30</v>
      </c>
      <c r="B85" s="18" t="s">
        <v>31</v>
      </c>
      <c r="C85" s="18" t="s">
        <v>47</v>
      </c>
      <c r="D85" s="18" t="s">
        <v>48</v>
      </c>
      <c r="E85" s="37">
        <v>40087</v>
      </c>
      <c r="F85" s="18">
        <v>2009</v>
      </c>
      <c r="G85" s="18" t="s">
        <v>36</v>
      </c>
      <c r="H85" s="18" t="s">
        <v>49</v>
      </c>
      <c r="I85" s="38">
        <v>3300</v>
      </c>
      <c r="J85" s="18">
        <v>2009</v>
      </c>
      <c r="K85" s="38">
        <v>8617</v>
      </c>
      <c r="L85" s="38">
        <v>4116</v>
      </c>
      <c r="M85" s="39">
        <v>202</v>
      </c>
      <c r="N85" s="40">
        <v>0.92</v>
      </c>
      <c r="O85" s="18">
        <v>13</v>
      </c>
      <c r="R85" s="44"/>
    </row>
    <row r="86" spans="1:18">
      <c r="A86" s="18" t="s">
        <v>30</v>
      </c>
      <c r="B86" s="18" t="s">
        <v>31</v>
      </c>
      <c r="C86" s="18" t="s">
        <v>47</v>
      </c>
      <c r="D86" s="18" t="s">
        <v>48</v>
      </c>
      <c r="E86" s="37">
        <v>40817</v>
      </c>
      <c r="F86" s="18">
        <v>2011</v>
      </c>
      <c r="G86" s="18" t="s">
        <v>36</v>
      </c>
      <c r="H86" s="18" t="s">
        <v>49</v>
      </c>
      <c r="I86" s="38">
        <v>250</v>
      </c>
      <c r="J86" s="18">
        <v>2011</v>
      </c>
      <c r="K86" s="38">
        <v>332</v>
      </c>
      <c r="L86" s="38">
        <v>17</v>
      </c>
      <c r="M86" s="39">
        <v>687</v>
      </c>
      <c r="N86" s="40">
        <v>0.83</v>
      </c>
      <c r="O86" s="18">
        <v>23</v>
      </c>
      <c r="R86" s="44"/>
    </row>
    <row r="87" spans="1:18">
      <c r="A87" s="18" t="s">
        <v>30</v>
      </c>
      <c r="B87" s="18" t="s">
        <v>31</v>
      </c>
      <c r="C87" s="18" t="s">
        <v>47</v>
      </c>
      <c r="D87" s="18" t="s">
        <v>48</v>
      </c>
      <c r="E87" s="37">
        <v>40452</v>
      </c>
      <c r="F87" s="18">
        <v>2010</v>
      </c>
      <c r="G87" s="18" t="s">
        <v>36</v>
      </c>
      <c r="H87" s="18" t="s">
        <v>49</v>
      </c>
      <c r="I87" s="38">
        <v>6850</v>
      </c>
      <c r="J87" s="18">
        <v>2010</v>
      </c>
      <c r="K87" s="38">
        <v>19931</v>
      </c>
      <c r="L87" s="38">
        <v>8112</v>
      </c>
      <c r="M87" s="39">
        <v>1953</v>
      </c>
      <c r="N87" s="40">
        <v>0.81</v>
      </c>
      <c r="O87" s="18">
        <v>14</v>
      </c>
      <c r="R87" s="44"/>
    </row>
    <row r="88" spans="1:18">
      <c r="A88" s="18" t="s">
        <v>30</v>
      </c>
      <c r="B88" s="18" t="s">
        <v>31</v>
      </c>
      <c r="C88" s="18" t="s">
        <v>47</v>
      </c>
      <c r="D88" s="18" t="s">
        <v>48</v>
      </c>
      <c r="E88" s="37">
        <v>40179</v>
      </c>
      <c r="F88" s="18">
        <v>2010</v>
      </c>
      <c r="G88" s="18" t="s">
        <v>37</v>
      </c>
      <c r="H88" s="18" t="s">
        <v>49</v>
      </c>
      <c r="I88" s="38">
        <v>3500</v>
      </c>
      <c r="J88" s="18">
        <v>2010</v>
      </c>
      <c r="K88" s="38">
        <v>7337</v>
      </c>
      <c r="L88" s="38">
        <v>2668</v>
      </c>
      <c r="M88" s="39">
        <v>637</v>
      </c>
      <c r="N88" s="40">
        <v>0.81</v>
      </c>
      <c r="O88" s="18">
        <v>19</v>
      </c>
      <c r="R88" s="44"/>
    </row>
    <row r="89" spans="1:18">
      <c r="A89" s="18" t="s">
        <v>30</v>
      </c>
      <c r="B89" s="18" t="s">
        <v>31</v>
      </c>
      <c r="C89" s="18" t="s">
        <v>47</v>
      </c>
      <c r="D89" s="18" t="s">
        <v>48</v>
      </c>
      <c r="E89" s="37">
        <v>40544</v>
      </c>
      <c r="F89" s="18">
        <v>2011</v>
      </c>
      <c r="G89" s="18" t="s">
        <v>37</v>
      </c>
      <c r="H89" s="18" t="s">
        <v>49</v>
      </c>
      <c r="I89" s="38">
        <v>6700</v>
      </c>
      <c r="J89" s="18">
        <v>2011</v>
      </c>
      <c r="K89" s="38">
        <v>15164</v>
      </c>
      <c r="L89" s="38">
        <v>4622</v>
      </c>
      <c r="M89" s="39">
        <v>1820</v>
      </c>
      <c r="N89" s="40">
        <v>0.92</v>
      </c>
      <c r="O89" s="18">
        <v>21</v>
      </c>
      <c r="R89" s="44"/>
    </row>
    <row r="90" spans="1:18">
      <c r="A90" s="18" t="s">
        <v>30</v>
      </c>
      <c r="B90" s="18" t="s">
        <v>31</v>
      </c>
      <c r="C90" s="18" t="s">
        <v>50</v>
      </c>
      <c r="D90" s="18" t="s">
        <v>48</v>
      </c>
      <c r="E90" s="37">
        <v>39995</v>
      </c>
      <c r="F90" s="18">
        <v>2009</v>
      </c>
      <c r="G90" s="18" t="s">
        <v>34</v>
      </c>
      <c r="H90" s="18" t="s">
        <v>49</v>
      </c>
      <c r="I90" s="38">
        <v>300</v>
      </c>
      <c r="J90" s="18">
        <v>2009</v>
      </c>
      <c r="K90" s="38">
        <v>819</v>
      </c>
      <c r="L90" s="38">
        <v>312</v>
      </c>
      <c r="M90" s="39">
        <v>272</v>
      </c>
      <c r="N90" s="40">
        <v>0.86</v>
      </c>
      <c r="O90" s="18">
        <v>19</v>
      </c>
      <c r="R90" s="44"/>
    </row>
    <row r="91" spans="1:18">
      <c r="A91" s="18" t="s">
        <v>30</v>
      </c>
      <c r="B91" s="18" t="s">
        <v>31</v>
      </c>
      <c r="C91" s="18" t="s">
        <v>50</v>
      </c>
      <c r="D91" s="18" t="s">
        <v>48</v>
      </c>
      <c r="E91" s="37">
        <v>40360</v>
      </c>
      <c r="F91" s="18">
        <v>2010</v>
      </c>
      <c r="G91" s="18" t="s">
        <v>34</v>
      </c>
      <c r="H91" s="18" t="s">
        <v>49</v>
      </c>
      <c r="I91" s="38">
        <v>600</v>
      </c>
      <c r="J91" s="18">
        <v>2010</v>
      </c>
      <c r="K91" s="38">
        <v>1788</v>
      </c>
      <c r="L91" s="38">
        <v>701</v>
      </c>
      <c r="M91" s="39">
        <v>657</v>
      </c>
      <c r="N91" s="40">
        <v>0.81</v>
      </c>
      <c r="O91" s="18">
        <v>13</v>
      </c>
      <c r="R91" s="44"/>
    </row>
    <row r="92" spans="1:18">
      <c r="A92" s="18" t="s">
        <v>30</v>
      </c>
      <c r="B92" s="18" t="s">
        <v>31</v>
      </c>
      <c r="C92" s="18" t="s">
        <v>50</v>
      </c>
      <c r="D92" s="18" t="s">
        <v>48</v>
      </c>
      <c r="E92" s="37">
        <v>40087</v>
      </c>
      <c r="F92" s="18">
        <v>2009</v>
      </c>
      <c r="G92" s="18" t="s">
        <v>36</v>
      </c>
      <c r="H92" s="18" t="s">
        <v>49</v>
      </c>
      <c r="I92" s="38">
        <v>1900</v>
      </c>
      <c r="J92" s="18">
        <v>2009</v>
      </c>
      <c r="K92" s="38">
        <v>5049</v>
      </c>
      <c r="L92" s="38">
        <v>2664</v>
      </c>
      <c r="M92" s="39">
        <v>92</v>
      </c>
      <c r="N92" s="40">
        <v>0.94</v>
      </c>
      <c r="O92" s="18">
        <v>17</v>
      </c>
      <c r="R92" s="44"/>
    </row>
    <row r="93" spans="1:18">
      <c r="A93" s="18" t="s">
        <v>30</v>
      </c>
      <c r="B93" s="18" t="s">
        <v>31</v>
      </c>
      <c r="C93" s="18" t="s">
        <v>50</v>
      </c>
      <c r="D93" s="18" t="s">
        <v>48</v>
      </c>
      <c r="E93" s="37">
        <v>40452</v>
      </c>
      <c r="F93" s="18">
        <v>2010</v>
      </c>
      <c r="G93" s="18" t="s">
        <v>36</v>
      </c>
      <c r="H93" s="18" t="s">
        <v>49</v>
      </c>
      <c r="I93" s="38">
        <v>4150</v>
      </c>
      <c r="J93" s="18">
        <v>2010</v>
      </c>
      <c r="K93" s="38">
        <v>12158</v>
      </c>
      <c r="L93" s="38">
        <v>5433</v>
      </c>
      <c r="M93" s="39">
        <v>1581</v>
      </c>
      <c r="N93" s="40">
        <v>0.89</v>
      </c>
      <c r="O93" s="18">
        <v>25</v>
      </c>
      <c r="R93" s="44"/>
    </row>
    <row r="94" spans="1:18">
      <c r="A94" s="18" t="s">
        <v>30</v>
      </c>
      <c r="B94" s="18" t="s">
        <v>31</v>
      </c>
      <c r="C94" s="18" t="s">
        <v>50</v>
      </c>
      <c r="D94" s="18" t="s">
        <v>48</v>
      </c>
      <c r="E94" s="37">
        <v>40179</v>
      </c>
      <c r="F94" s="18">
        <v>2010</v>
      </c>
      <c r="G94" s="18" t="s">
        <v>37</v>
      </c>
      <c r="H94" s="18" t="s">
        <v>49</v>
      </c>
      <c r="I94" s="38">
        <v>2750</v>
      </c>
      <c r="J94" s="18">
        <v>2010</v>
      </c>
      <c r="K94" s="38">
        <v>5156</v>
      </c>
      <c r="L94" s="38">
        <v>1614</v>
      </c>
      <c r="M94" s="39">
        <v>1372</v>
      </c>
      <c r="N94" s="40">
        <v>0.92</v>
      </c>
      <c r="O94" s="18">
        <v>22</v>
      </c>
      <c r="R94" s="44"/>
    </row>
    <row r="95" spans="1:18">
      <c r="A95" s="18" t="s">
        <v>30</v>
      </c>
      <c r="B95" s="18" t="s">
        <v>31</v>
      </c>
      <c r="C95" s="18" t="s">
        <v>50</v>
      </c>
      <c r="D95" s="18" t="s">
        <v>48</v>
      </c>
      <c r="E95" s="37">
        <v>40544</v>
      </c>
      <c r="F95" s="18">
        <v>2011</v>
      </c>
      <c r="G95" s="18" t="s">
        <v>37</v>
      </c>
      <c r="H95" s="18" t="s">
        <v>49</v>
      </c>
      <c r="I95" s="38">
        <v>6200</v>
      </c>
      <c r="J95" s="18">
        <v>2011</v>
      </c>
      <c r="K95" s="38">
        <v>12833</v>
      </c>
      <c r="L95" s="38">
        <v>3468</v>
      </c>
      <c r="M95" s="39">
        <v>2350</v>
      </c>
      <c r="N95" s="40">
        <v>0.94</v>
      </c>
      <c r="O95" s="18">
        <v>18</v>
      </c>
      <c r="R95" s="44"/>
    </row>
    <row r="96" spans="1:18">
      <c r="A96" s="18" t="s">
        <v>44</v>
      </c>
      <c r="B96" s="18" t="s">
        <v>45</v>
      </c>
      <c r="C96" s="18" t="s">
        <v>47</v>
      </c>
      <c r="D96" s="18" t="s">
        <v>48</v>
      </c>
      <c r="E96" s="37">
        <v>39995</v>
      </c>
      <c r="F96" s="18">
        <v>2009</v>
      </c>
      <c r="G96" s="18" t="s">
        <v>34</v>
      </c>
      <c r="H96" s="18" t="s">
        <v>49</v>
      </c>
      <c r="I96" s="38">
        <v>2100</v>
      </c>
      <c r="J96" s="18">
        <v>2009</v>
      </c>
      <c r="K96" s="38">
        <v>5208</v>
      </c>
      <c r="L96" s="38">
        <v>2357</v>
      </c>
      <c r="M96" s="39">
        <v>615</v>
      </c>
      <c r="N96" s="40">
        <v>0.84</v>
      </c>
      <c r="O96" s="18">
        <v>17</v>
      </c>
      <c r="R96" s="44"/>
    </row>
    <row r="97" spans="1:18">
      <c r="A97" s="18" t="s">
        <v>44</v>
      </c>
      <c r="B97" s="18" t="s">
        <v>45</v>
      </c>
      <c r="C97" s="18" t="s">
        <v>47</v>
      </c>
      <c r="D97" s="18" t="s">
        <v>48</v>
      </c>
      <c r="E97" s="37">
        <v>40725</v>
      </c>
      <c r="F97" s="18">
        <v>2011</v>
      </c>
      <c r="G97" s="18" t="s">
        <v>34</v>
      </c>
      <c r="H97" s="18" t="s">
        <v>49</v>
      </c>
      <c r="I97" s="38">
        <v>4150</v>
      </c>
      <c r="J97" s="18">
        <v>2011</v>
      </c>
      <c r="K97" s="38">
        <v>11694</v>
      </c>
      <c r="L97" s="38">
        <v>5291</v>
      </c>
      <c r="M97" s="39">
        <v>5689</v>
      </c>
      <c r="N97" s="40">
        <v>0.84</v>
      </c>
      <c r="O97" s="18">
        <v>12</v>
      </c>
      <c r="R97" s="44"/>
    </row>
    <row r="98" spans="1:18">
      <c r="A98" s="18" t="s">
        <v>44</v>
      </c>
      <c r="B98" s="18" t="s">
        <v>45</v>
      </c>
      <c r="C98" s="18" t="s">
        <v>47</v>
      </c>
      <c r="D98" s="18" t="s">
        <v>48</v>
      </c>
      <c r="E98" s="37">
        <v>40087</v>
      </c>
      <c r="F98" s="18">
        <v>2009</v>
      </c>
      <c r="G98" s="18" t="s">
        <v>36</v>
      </c>
      <c r="H98" s="18" t="s">
        <v>49</v>
      </c>
      <c r="I98" s="38">
        <v>150</v>
      </c>
      <c r="J98" s="18">
        <v>2009</v>
      </c>
      <c r="K98" s="38">
        <v>493</v>
      </c>
      <c r="L98" s="38">
        <v>211</v>
      </c>
      <c r="M98" s="39">
        <v>528</v>
      </c>
      <c r="N98" s="40">
        <v>0.94</v>
      </c>
      <c r="O98" s="18">
        <v>23</v>
      </c>
      <c r="R98" s="44"/>
    </row>
    <row r="99" spans="1:18">
      <c r="A99" s="18" t="s">
        <v>44</v>
      </c>
      <c r="B99" s="18" t="s">
        <v>45</v>
      </c>
      <c r="C99" s="18" t="s">
        <v>47</v>
      </c>
      <c r="D99" s="18" t="s">
        <v>48</v>
      </c>
      <c r="E99" s="37">
        <v>40817</v>
      </c>
      <c r="F99" s="18">
        <v>2011</v>
      </c>
      <c r="G99" s="18" t="s">
        <v>36</v>
      </c>
      <c r="H99" s="18" t="s">
        <v>49</v>
      </c>
      <c r="I99" s="38">
        <v>300</v>
      </c>
      <c r="J99" s="18">
        <v>2011</v>
      </c>
      <c r="K99" s="38">
        <v>1117</v>
      </c>
      <c r="L99" s="38">
        <v>425</v>
      </c>
      <c r="M99" s="39">
        <v>1330</v>
      </c>
      <c r="N99" s="40">
        <v>0.89</v>
      </c>
      <c r="O99" s="18">
        <v>24</v>
      </c>
      <c r="R99" s="44"/>
    </row>
    <row r="100" spans="1:18">
      <c r="A100" s="18" t="s">
        <v>44</v>
      </c>
      <c r="B100" s="18" t="s">
        <v>45</v>
      </c>
      <c r="C100" s="18" t="s">
        <v>47</v>
      </c>
      <c r="D100" s="18" t="s">
        <v>48</v>
      </c>
      <c r="E100" s="37">
        <v>40179</v>
      </c>
      <c r="F100" s="18">
        <v>2010</v>
      </c>
      <c r="G100" s="18" t="s">
        <v>37</v>
      </c>
      <c r="H100" s="18" t="s">
        <v>49</v>
      </c>
      <c r="I100" s="38">
        <v>1800</v>
      </c>
      <c r="J100" s="18">
        <v>2010</v>
      </c>
      <c r="K100" s="38">
        <v>4871</v>
      </c>
      <c r="L100" s="38">
        <v>2445</v>
      </c>
      <c r="M100" s="39">
        <v>48</v>
      </c>
      <c r="N100" s="40">
        <v>0.85</v>
      </c>
      <c r="O100" s="18">
        <v>20</v>
      </c>
      <c r="R100" s="44"/>
    </row>
    <row r="101" spans="1:18">
      <c r="A101" s="18" t="s">
        <v>44</v>
      </c>
      <c r="B101" s="18" t="s">
        <v>45</v>
      </c>
      <c r="C101" s="18" t="s">
        <v>47</v>
      </c>
      <c r="D101" s="18" t="s">
        <v>48</v>
      </c>
      <c r="E101" s="37">
        <v>40544</v>
      </c>
      <c r="F101" s="18">
        <v>2011</v>
      </c>
      <c r="G101" s="18" t="s">
        <v>37</v>
      </c>
      <c r="H101" s="18" t="s">
        <v>49</v>
      </c>
      <c r="I101" s="38">
        <v>3300</v>
      </c>
      <c r="J101" s="18">
        <v>2011</v>
      </c>
      <c r="K101" s="38">
        <v>9633</v>
      </c>
      <c r="L101" s="38">
        <v>4026</v>
      </c>
      <c r="M101" s="39">
        <v>127</v>
      </c>
      <c r="N101" s="40">
        <v>0.92</v>
      </c>
      <c r="O101" s="18">
        <v>14</v>
      </c>
      <c r="R101" s="44"/>
    </row>
    <row r="102" spans="1:18">
      <c r="A102" s="18" t="s">
        <v>44</v>
      </c>
      <c r="B102" s="18" t="s">
        <v>45</v>
      </c>
      <c r="C102" s="18" t="s">
        <v>47</v>
      </c>
      <c r="D102" s="18" t="s">
        <v>48</v>
      </c>
      <c r="E102" s="37">
        <v>40269</v>
      </c>
      <c r="F102" s="18">
        <v>2010</v>
      </c>
      <c r="G102" s="18" t="s">
        <v>38</v>
      </c>
      <c r="H102" s="18" t="s">
        <v>49</v>
      </c>
      <c r="I102" s="38">
        <v>5400</v>
      </c>
      <c r="J102" s="18">
        <v>2010</v>
      </c>
      <c r="K102" s="38">
        <v>13839</v>
      </c>
      <c r="L102" s="38">
        <v>6680</v>
      </c>
      <c r="M102" s="39">
        <v>794</v>
      </c>
      <c r="N102" s="40">
        <v>0.88</v>
      </c>
      <c r="O102" s="18">
        <v>18</v>
      </c>
      <c r="R102" s="44"/>
    </row>
    <row r="103" spans="1:18">
      <c r="A103" s="18" t="s">
        <v>44</v>
      </c>
      <c r="B103" s="18" t="s">
        <v>45</v>
      </c>
      <c r="C103" s="18" t="s">
        <v>47</v>
      </c>
      <c r="D103" s="18" t="s">
        <v>48</v>
      </c>
      <c r="E103" s="37">
        <v>40634</v>
      </c>
      <c r="F103" s="18">
        <v>2011</v>
      </c>
      <c r="G103" s="18" t="s">
        <v>38</v>
      </c>
      <c r="H103" s="18" t="s">
        <v>49</v>
      </c>
      <c r="I103" s="38">
        <v>11850</v>
      </c>
      <c r="J103" s="18">
        <v>2011</v>
      </c>
      <c r="K103" s="38">
        <v>33633</v>
      </c>
      <c r="L103" s="38">
        <v>13720</v>
      </c>
      <c r="M103" s="39">
        <v>1918</v>
      </c>
      <c r="N103" s="40">
        <v>0.95</v>
      </c>
      <c r="O103" s="18">
        <v>11</v>
      </c>
      <c r="R103" s="44"/>
    </row>
    <row r="104" spans="1:18">
      <c r="A104" s="18" t="s">
        <v>44</v>
      </c>
      <c r="B104" s="18" t="s">
        <v>45</v>
      </c>
      <c r="C104" s="18" t="s">
        <v>50</v>
      </c>
      <c r="D104" s="18" t="s">
        <v>48</v>
      </c>
      <c r="E104" s="37">
        <v>39995</v>
      </c>
      <c r="F104" s="18">
        <v>2009</v>
      </c>
      <c r="G104" s="18" t="s">
        <v>34</v>
      </c>
      <c r="H104" s="18" t="s">
        <v>49</v>
      </c>
      <c r="I104" s="38">
        <v>2400</v>
      </c>
      <c r="J104" s="18">
        <v>2009</v>
      </c>
      <c r="K104" s="38">
        <v>5731</v>
      </c>
      <c r="L104" s="38">
        <v>2531</v>
      </c>
      <c r="M104" s="39">
        <v>567</v>
      </c>
      <c r="N104" s="40">
        <v>0.86</v>
      </c>
      <c r="O104" s="18">
        <v>12</v>
      </c>
      <c r="R104" s="44"/>
    </row>
    <row r="105" spans="1:18">
      <c r="A105" s="18" t="s">
        <v>44</v>
      </c>
      <c r="B105" s="18" t="s">
        <v>45</v>
      </c>
      <c r="C105" s="18" t="s">
        <v>50</v>
      </c>
      <c r="D105" s="18" t="s">
        <v>48</v>
      </c>
      <c r="E105" s="37">
        <v>40725</v>
      </c>
      <c r="F105" s="18">
        <v>2011</v>
      </c>
      <c r="G105" s="18" t="s">
        <v>34</v>
      </c>
      <c r="H105" s="18" t="s">
        <v>49</v>
      </c>
      <c r="I105" s="38">
        <v>3700</v>
      </c>
      <c r="J105" s="18">
        <v>2011</v>
      </c>
      <c r="K105" s="38">
        <v>10048</v>
      </c>
      <c r="L105" s="38">
        <v>4338</v>
      </c>
      <c r="M105" s="39">
        <v>8060</v>
      </c>
      <c r="N105" s="40">
        <v>0.88</v>
      </c>
      <c r="O105" s="18">
        <v>22</v>
      </c>
      <c r="R105" s="44"/>
    </row>
    <row r="106" spans="1:18">
      <c r="A106" s="18" t="s">
        <v>44</v>
      </c>
      <c r="B106" s="18" t="s">
        <v>45</v>
      </c>
      <c r="C106" s="18" t="s">
        <v>50</v>
      </c>
      <c r="D106" s="18" t="s">
        <v>48</v>
      </c>
      <c r="E106" s="37">
        <v>40087</v>
      </c>
      <c r="F106" s="18">
        <v>2009</v>
      </c>
      <c r="G106" s="18" t="s">
        <v>36</v>
      </c>
      <c r="H106" s="18" t="s">
        <v>49</v>
      </c>
      <c r="I106" s="38">
        <v>250</v>
      </c>
      <c r="J106" s="18">
        <v>2009</v>
      </c>
      <c r="K106" s="38">
        <v>986</v>
      </c>
      <c r="L106" s="38">
        <v>497</v>
      </c>
      <c r="M106" s="39">
        <v>823</v>
      </c>
      <c r="N106" s="40">
        <v>0.93</v>
      </c>
      <c r="O106" s="18">
        <v>16</v>
      </c>
      <c r="R106" s="44"/>
    </row>
    <row r="107" spans="1:18">
      <c r="A107" s="18" t="s">
        <v>44</v>
      </c>
      <c r="B107" s="18" t="s">
        <v>45</v>
      </c>
      <c r="C107" s="18" t="s">
        <v>50</v>
      </c>
      <c r="D107" s="18" t="s">
        <v>48</v>
      </c>
      <c r="E107" s="37">
        <v>40817</v>
      </c>
      <c r="F107" s="18">
        <v>2011</v>
      </c>
      <c r="G107" s="18" t="s">
        <v>36</v>
      </c>
      <c r="H107" s="18" t="s">
        <v>49</v>
      </c>
      <c r="I107" s="38">
        <v>450</v>
      </c>
      <c r="J107" s="18">
        <v>2011</v>
      </c>
      <c r="K107" s="38">
        <v>1835</v>
      </c>
      <c r="L107" s="38">
        <v>743</v>
      </c>
      <c r="M107" s="39">
        <v>2425</v>
      </c>
      <c r="N107" s="40">
        <v>0.87</v>
      </c>
      <c r="O107" s="18">
        <v>22</v>
      </c>
      <c r="R107" s="44"/>
    </row>
    <row r="108" spans="1:18">
      <c r="A108" s="18" t="s">
        <v>44</v>
      </c>
      <c r="B108" s="18" t="s">
        <v>45</v>
      </c>
      <c r="C108" s="18" t="s">
        <v>50</v>
      </c>
      <c r="D108" s="18" t="s">
        <v>48</v>
      </c>
      <c r="E108" s="37">
        <v>40179</v>
      </c>
      <c r="F108" s="18">
        <v>2010</v>
      </c>
      <c r="G108" s="18" t="s">
        <v>37</v>
      </c>
      <c r="H108" s="18" t="s">
        <v>49</v>
      </c>
      <c r="I108" s="38">
        <v>1550</v>
      </c>
      <c r="J108" s="18">
        <v>2010</v>
      </c>
      <c r="K108" s="38">
        <v>4084</v>
      </c>
      <c r="L108" s="38">
        <v>1940</v>
      </c>
      <c r="M108" s="39">
        <v>186</v>
      </c>
      <c r="N108" s="40">
        <v>0.93</v>
      </c>
      <c r="O108" s="18">
        <v>18</v>
      </c>
      <c r="R108" s="44"/>
    </row>
    <row r="109" spans="1:18">
      <c r="A109" s="18" t="s">
        <v>44</v>
      </c>
      <c r="B109" s="18" t="s">
        <v>45</v>
      </c>
      <c r="C109" s="18" t="s">
        <v>50</v>
      </c>
      <c r="D109" s="18" t="s">
        <v>48</v>
      </c>
      <c r="E109" s="37">
        <v>40544</v>
      </c>
      <c r="F109" s="18">
        <v>2011</v>
      </c>
      <c r="G109" s="18" t="s">
        <v>37</v>
      </c>
      <c r="H109" s="18" t="s">
        <v>49</v>
      </c>
      <c r="I109" s="38">
        <v>3850</v>
      </c>
      <c r="J109" s="18">
        <v>2011</v>
      </c>
      <c r="K109" s="38">
        <v>11322</v>
      </c>
      <c r="L109" s="38">
        <v>4777</v>
      </c>
      <c r="M109" s="39">
        <v>746</v>
      </c>
      <c r="N109" s="40">
        <v>0.88</v>
      </c>
      <c r="O109" s="18">
        <v>23</v>
      </c>
      <c r="R109" s="44"/>
    </row>
    <row r="110" spans="1:18">
      <c r="A110" s="18" t="s">
        <v>44</v>
      </c>
      <c r="B110" s="18" t="s">
        <v>45</v>
      </c>
      <c r="C110" s="18" t="s">
        <v>50</v>
      </c>
      <c r="D110" s="18" t="s">
        <v>48</v>
      </c>
      <c r="E110" s="37">
        <v>40269</v>
      </c>
      <c r="F110" s="18">
        <v>2010</v>
      </c>
      <c r="G110" s="18" t="s">
        <v>38</v>
      </c>
      <c r="H110" s="18" t="s">
        <v>49</v>
      </c>
      <c r="I110" s="38">
        <v>5850</v>
      </c>
      <c r="J110" s="18">
        <v>2010</v>
      </c>
      <c r="K110" s="38">
        <v>15590</v>
      </c>
      <c r="L110" s="38">
        <v>7805</v>
      </c>
      <c r="M110" s="39">
        <v>998</v>
      </c>
      <c r="N110" s="40">
        <v>0.92</v>
      </c>
      <c r="O110" s="18">
        <v>14</v>
      </c>
      <c r="R110" s="44"/>
    </row>
    <row r="111" spans="1:18">
      <c r="A111" s="18" t="s">
        <v>44</v>
      </c>
      <c r="B111" s="18" t="s">
        <v>45</v>
      </c>
      <c r="C111" s="18" t="s">
        <v>50</v>
      </c>
      <c r="D111" s="18" t="s">
        <v>48</v>
      </c>
      <c r="E111" s="37">
        <v>40634</v>
      </c>
      <c r="F111" s="18">
        <v>2011</v>
      </c>
      <c r="G111" s="18" t="s">
        <v>38</v>
      </c>
      <c r="H111" s="18" t="s">
        <v>49</v>
      </c>
      <c r="I111" s="38">
        <v>14750</v>
      </c>
      <c r="J111" s="18">
        <v>2011</v>
      </c>
      <c r="K111" s="38">
        <v>41689</v>
      </c>
      <c r="L111" s="38">
        <v>16884</v>
      </c>
      <c r="M111" s="39">
        <v>2366</v>
      </c>
      <c r="N111" s="40">
        <v>0.87</v>
      </c>
      <c r="O111" s="18">
        <v>12</v>
      </c>
      <c r="R111" s="44"/>
    </row>
    <row r="112" spans="1:18">
      <c r="A112" s="18" t="s">
        <v>46</v>
      </c>
      <c r="B112" s="18" t="s">
        <v>31</v>
      </c>
      <c r="C112" s="18" t="s">
        <v>47</v>
      </c>
      <c r="D112" s="18" t="s">
        <v>48</v>
      </c>
      <c r="E112" s="37">
        <v>40725</v>
      </c>
      <c r="F112" s="18">
        <v>2011</v>
      </c>
      <c r="G112" s="18" t="s">
        <v>34</v>
      </c>
      <c r="H112" s="18" t="s">
        <v>49</v>
      </c>
      <c r="I112" s="38">
        <v>150</v>
      </c>
      <c r="J112" s="18">
        <v>2011</v>
      </c>
      <c r="K112" s="38">
        <v>525</v>
      </c>
      <c r="L112" s="38">
        <v>112</v>
      </c>
      <c r="M112" s="39">
        <v>49</v>
      </c>
      <c r="N112" s="40">
        <v>0.87</v>
      </c>
      <c r="O112" s="18">
        <v>20</v>
      </c>
      <c r="R112" s="44"/>
    </row>
    <row r="113" spans="1:18">
      <c r="A113" s="18" t="s">
        <v>46</v>
      </c>
      <c r="B113" s="18" t="s">
        <v>31</v>
      </c>
      <c r="C113" s="18" t="s">
        <v>47</v>
      </c>
      <c r="D113" s="18" t="s">
        <v>48</v>
      </c>
      <c r="E113" s="37">
        <v>40179</v>
      </c>
      <c r="F113" s="18">
        <v>2010</v>
      </c>
      <c r="G113" s="18" t="s">
        <v>37</v>
      </c>
      <c r="H113" s="18" t="s">
        <v>49</v>
      </c>
      <c r="I113" s="38">
        <v>100</v>
      </c>
      <c r="J113" s="18">
        <v>2010</v>
      </c>
      <c r="K113" s="38">
        <v>267</v>
      </c>
      <c r="L113" s="38">
        <v>140</v>
      </c>
      <c r="M113" s="39">
        <v>78</v>
      </c>
      <c r="N113" s="40">
        <v>0.88</v>
      </c>
      <c r="O113" s="18">
        <v>15</v>
      </c>
      <c r="R113" s="44"/>
    </row>
    <row r="114" spans="1:18">
      <c r="A114" s="18" t="s">
        <v>46</v>
      </c>
      <c r="B114" s="18" t="s">
        <v>31</v>
      </c>
      <c r="C114" s="18" t="s">
        <v>47</v>
      </c>
      <c r="D114" s="18" t="s">
        <v>48</v>
      </c>
      <c r="E114" s="37">
        <v>40544</v>
      </c>
      <c r="F114" s="18">
        <v>2011</v>
      </c>
      <c r="G114" s="18" t="s">
        <v>37</v>
      </c>
      <c r="H114" s="18" t="s">
        <v>49</v>
      </c>
      <c r="I114" s="38">
        <v>150</v>
      </c>
      <c r="J114" s="18">
        <v>2011</v>
      </c>
      <c r="K114" s="38">
        <v>775</v>
      </c>
      <c r="L114" s="38">
        <v>342</v>
      </c>
      <c r="M114" s="39">
        <v>50</v>
      </c>
      <c r="N114" s="40">
        <v>0.89</v>
      </c>
      <c r="O114" s="18">
        <v>16</v>
      </c>
      <c r="R114" s="44"/>
    </row>
    <row r="115" spans="1:18">
      <c r="A115" s="18" t="s">
        <v>46</v>
      </c>
      <c r="B115" s="18" t="s">
        <v>31</v>
      </c>
      <c r="C115" s="18" t="s">
        <v>47</v>
      </c>
      <c r="D115" s="18" t="s">
        <v>48</v>
      </c>
      <c r="E115" s="37">
        <v>40269</v>
      </c>
      <c r="F115" s="18">
        <v>2010</v>
      </c>
      <c r="G115" s="18" t="s">
        <v>38</v>
      </c>
      <c r="H115" s="18" t="s">
        <v>49</v>
      </c>
      <c r="I115" s="38">
        <v>100</v>
      </c>
      <c r="J115" s="18">
        <v>2010</v>
      </c>
      <c r="K115" s="38">
        <v>296</v>
      </c>
      <c r="L115" s="38">
        <v>142</v>
      </c>
      <c r="M115" s="39">
        <v>32</v>
      </c>
      <c r="N115" s="40">
        <v>0.83</v>
      </c>
      <c r="O115" s="18">
        <v>15</v>
      </c>
      <c r="R115" s="44"/>
    </row>
    <row r="116" spans="1:18">
      <c r="A116" s="18" t="s">
        <v>46</v>
      </c>
      <c r="B116" s="18" t="s">
        <v>31</v>
      </c>
      <c r="C116" s="18" t="s">
        <v>47</v>
      </c>
      <c r="D116" s="18" t="s">
        <v>48</v>
      </c>
      <c r="E116" s="37">
        <v>40634</v>
      </c>
      <c r="F116" s="18">
        <v>2011</v>
      </c>
      <c r="G116" s="18" t="s">
        <v>38</v>
      </c>
      <c r="H116" s="18" t="s">
        <v>49</v>
      </c>
      <c r="I116" s="38">
        <v>250</v>
      </c>
      <c r="J116" s="18">
        <v>2011</v>
      </c>
      <c r="K116" s="38">
        <v>1226</v>
      </c>
      <c r="L116" s="38">
        <v>462</v>
      </c>
      <c r="M116" s="39">
        <v>80</v>
      </c>
      <c r="N116" s="40">
        <v>0.94</v>
      </c>
      <c r="O116" s="18">
        <v>22</v>
      </c>
      <c r="R116" s="44"/>
    </row>
    <row r="117" spans="1:18">
      <c r="A117" s="18" t="s">
        <v>46</v>
      </c>
      <c r="B117" s="18" t="s">
        <v>31</v>
      </c>
      <c r="C117" s="18" t="s">
        <v>50</v>
      </c>
      <c r="D117" s="18" t="s">
        <v>48</v>
      </c>
      <c r="E117" s="37">
        <v>40179</v>
      </c>
      <c r="F117" s="18">
        <v>2010</v>
      </c>
      <c r="G117" s="18" t="s">
        <v>37</v>
      </c>
      <c r="H117" s="18" t="s">
        <v>49</v>
      </c>
      <c r="I117" s="38">
        <v>100</v>
      </c>
      <c r="J117" s="18">
        <v>2010</v>
      </c>
      <c r="K117" s="38">
        <v>296</v>
      </c>
      <c r="L117" s="38">
        <v>156</v>
      </c>
      <c r="M117" s="39">
        <v>64</v>
      </c>
      <c r="N117" s="40">
        <v>0.88</v>
      </c>
      <c r="O117" s="18">
        <v>16</v>
      </c>
      <c r="R117" s="44"/>
    </row>
    <row r="118" spans="1:18">
      <c r="A118" s="18" t="s">
        <v>46</v>
      </c>
      <c r="B118" s="18" t="s">
        <v>31</v>
      </c>
      <c r="C118" s="18" t="s">
        <v>50</v>
      </c>
      <c r="D118" s="18" t="s">
        <v>48</v>
      </c>
      <c r="E118" s="37">
        <v>40544</v>
      </c>
      <c r="F118" s="18">
        <v>2011</v>
      </c>
      <c r="G118" s="18" t="s">
        <v>37</v>
      </c>
      <c r="H118" s="18" t="s">
        <v>49</v>
      </c>
      <c r="I118" s="38">
        <v>150</v>
      </c>
      <c r="J118" s="18">
        <v>2011</v>
      </c>
      <c r="K118" s="38">
        <v>807</v>
      </c>
      <c r="L118" s="38">
        <v>367</v>
      </c>
      <c r="M118" s="39">
        <v>55</v>
      </c>
      <c r="N118" s="40">
        <v>0.93</v>
      </c>
      <c r="O118" s="18">
        <v>15</v>
      </c>
      <c r="R118" s="44"/>
    </row>
    <row r="119" spans="1:18">
      <c r="A119" s="18" t="s">
        <v>46</v>
      </c>
      <c r="B119" s="18" t="s">
        <v>31</v>
      </c>
      <c r="C119" s="18" t="s">
        <v>50</v>
      </c>
      <c r="D119" s="18" t="s">
        <v>48</v>
      </c>
      <c r="E119" s="37">
        <v>40269</v>
      </c>
      <c r="F119" s="18">
        <v>2010</v>
      </c>
      <c r="G119" s="18" t="s">
        <v>38</v>
      </c>
      <c r="H119" s="18" t="s">
        <v>49</v>
      </c>
      <c r="I119" s="38">
        <v>150</v>
      </c>
      <c r="J119" s="18">
        <v>2010</v>
      </c>
      <c r="K119" s="38">
        <v>740</v>
      </c>
      <c r="L119" s="38">
        <v>339</v>
      </c>
      <c r="M119" s="39">
        <v>21</v>
      </c>
      <c r="N119" s="40">
        <v>0.93</v>
      </c>
      <c r="O119" s="18">
        <v>11</v>
      </c>
      <c r="R119" s="44"/>
    </row>
    <row r="120" spans="1:18">
      <c r="A120" s="18" t="s">
        <v>46</v>
      </c>
      <c r="B120" s="18" t="s">
        <v>31</v>
      </c>
      <c r="C120" s="18" t="s">
        <v>50</v>
      </c>
      <c r="D120" s="18" t="s">
        <v>48</v>
      </c>
      <c r="E120" s="37">
        <v>40634</v>
      </c>
      <c r="F120" s="18">
        <v>2011</v>
      </c>
      <c r="G120" s="18" t="s">
        <v>38</v>
      </c>
      <c r="H120" s="18" t="s">
        <v>49</v>
      </c>
      <c r="I120" s="38">
        <v>200</v>
      </c>
      <c r="J120" s="18">
        <v>2011</v>
      </c>
      <c r="K120" s="38">
        <v>969</v>
      </c>
      <c r="L120" s="38">
        <v>364</v>
      </c>
      <c r="M120" s="39">
        <v>159</v>
      </c>
      <c r="N120" s="40">
        <v>0.86</v>
      </c>
      <c r="O120" s="18">
        <v>12</v>
      </c>
      <c r="R120" s="44"/>
    </row>
    <row r="121" spans="1:18">
      <c r="A121" s="18" t="s">
        <v>30</v>
      </c>
      <c r="B121" s="18" t="s">
        <v>31</v>
      </c>
      <c r="C121" s="18" t="s">
        <v>32</v>
      </c>
      <c r="D121" s="18" t="s">
        <v>33</v>
      </c>
      <c r="E121" s="37">
        <v>39814</v>
      </c>
      <c r="F121" s="18">
        <v>2009</v>
      </c>
      <c r="G121" s="18" t="s">
        <v>37</v>
      </c>
      <c r="H121" s="18" t="s">
        <v>35</v>
      </c>
      <c r="I121" s="38">
        <v>5700</v>
      </c>
      <c r="J121" s="18">
        <v>2009</v>
      </c>
      <c r="K121" s="38">
        <v>12411</v>
      </c>
      <c r="L121" s="38">
        <v>4871</v>
      </c>
      <c r="M121" s="39">
        <v>59</v>
      </c>
      <c r="N121" s="40">
        <v>0.88</v>
      </c>
      <c r="O121" s="18">
        <v>12</v>
      </c>
      <c r="R121" s="44"/>
    </row>
    <row r="122" spans="1:18">
      <c r="A122" s="18" t="s">
        <v>30</v>
      </c>
      <c r="B122" s="18" t="s">
        <v>31</v>
      </c>
      <c r="C122" s="18" t="s">
        <v>32</v>
      </c>
      <c r="D122" s="18" t="s">
        <v>33</v>
      </c>
      <c r="E122" s="37">
        <v>39904</v>
      </c>
      <c r="F122" s="18">
        <v>2009</v>
      </c>
      <c r="G122" s="18" t="s">
        <v>38</v>
      </c>
      <c r="H122" s="18" t="s">
        <v>35</v>
      </c>
      <c r="I122" s="38">
        <v>100</v>
      </c>
      <c r="J122" s="18">
        <v>2009</v>
      </c>
      <c r="K122" s="38">
        <v>87</v>
      </c>
      <c r="L122" s="38">
        <v>15</v>
      </c>
      <c r="M122" s="39">
        <v>113</v>
      </c>
      <c r="N122" s="40">
        <v>0.89</v>
      </c>
      <c r="O122" s="18">
        <v>11</v>
      </c>
      <c r="R122" s="44"/>
    </row>
    <row r="123" spans="1:18">
      <c r="A123" s="18" t="s">
        <v>30</v>
      </c>
      <c r="B123" s="18" t="s">
        <v>31</v>
      </c>
      <c r="C123" s="18" t="s">
        <v>39</v>
      </c>
      <c r="D123" s="18" t="s">
        <v>40</v>
      </c>
      <c r="E123" s="37">
        <v>39814</v>
      </c>
      <c r="F123" s="18">
        <v>2009</v>
      </c>
      <c r="G123" s="18" t="s">
        <v>37</v>
      </c>
      <c r="H123" s="18" t="s">
        <v>41</v>
      </c>
      <c r="I123" s="38">
        <v>3150</v>
      </c>
      <c r="J123" s="18">
        <v>2009</v>
      </c>
      <c r="K123" s="38">
        <v>6417</v>
      </c>
      <c r="L123" s="38">
        <v>2377</v>
      </c>
      <c r="M123" s="39">
        <v>36</v>
      </c>
      <c r="N123" s="40">
        <v>0.82</v>
      </c>
      <c r="O123" s="18">
        <v>18</v>
      </c>
      <c r="R123" s="44"/>
    </row>
    <row r="124" spans="1:18">
      <c r="A124" s="18" t="s">
        <v>30</v>
      </c>
      <c r="B124" s="18" t="s">
        <v>31</v>
      </c>
      <c r="C124" s="18" t="s">
        <v>42</v>
      </c>
      <c r="D124" s="18" t="s">
        <v>40</v>
      </c>
      <c r="E124" s="37">
        <v>39814</v>
      </c>
      <c r="F124" s="18">
        <v>2009</v>
      </c>
      <c r="G124" s="18" t="s">
        <v>37</v>
      </c>
      <c r="H124" s="18" t="s">
        <v>41</v>
      </c>
      <c r="I124" s="38">
        <v>7000</v>
      </c>
      <c r="J124" s="18">
        <v>2009</v>
      </c>
      <c r="K124" s="38">
        <v>14673</v>
      </c>
      <c r="L124" s="38">
        <v>5335</v>
      </c>
      <c r="M124" s="39">
        <v>170</v>
      </c>
      <c r="N124" s="40">
        <v>0.91</v>
      </c>
      <c r="O124" s="18">
        <v>20</v>
      </c>
      <c r="R124" s="44"/>
    </row>
    <row r="125" spans="1:18">
      <c r="A125" s="18" t="s">
        <v>30</v>
      </c>
      <c r="B125" s="18" t="s">
        <v>31</v>
      </c>
      <c r="C125" s="18" t="s">
        <v>43</v>
      </c>
      <c r="D125" s="18" t="s">
        <v>33</v>
      </c>
      <c r="E125" s="37">
        <v>39814</v>
      </c>
      <c r="F125" s="18">
        <v>2009</v>
      </c>
      <c r="G125" s="18" t="s">
        <v>37</v>
      </c>
      <c r="H125" s="18" t="s">
        <v>35</v>
      </c>
      <c r="I125" s="38">
        <v>5500</v>
      </c>
      <c r="J125" s="18">
        <v>2009</v>
      </c>
      <c r="K125" s="38">
        <v>10311</v>
      </c>
      <c r="L125" s="38">
        <v>3228</v>
      </c>
      <c r="M125" s="39">
        <v>246</v>
      </c>
      <c r="N125" s="40">
        <v>0.81</v>
      </c>
      <c r="O125" s="18">
        <v>16</v>
      </c>
      <c r="R125" s="44"/>
    </row>
    <row r="126" spans="1:18">
      <c r="A126" s="18" t="s">
        <v>44</v>
      </c>
      <c r="B126" s="18" t="s">
        <v>45</v>
      </c>
      <c r="C126" s="18" t="s">
        <v>32</v>
      </c>
      <c r="D126" s="18" t="s">
        <v>33</v>
      </c>
      <c r="E126" s="37">
        <v>39814</v>
      </c>
      <c r="F126" s="18">
        <v>2009</v>
      </c>
      <c r="G126" s="18" t="s">
        <v>37</v>
      </c>
      <c r="H126" s="18" t="s">
        <v>35</v>
      </c>
      <c r="I126" s="38">
        <v>550</v>
      </c>
      <c r="J126" s="18">
        <v>2009</v>
      </c>
      <c r="K126" s="38">
        <v>1475</v>
      </c>
      <c r="L126" s="38">
        <v>755</v>
      </c>
      <c r="M126" s="39">
        <v>42</v>
      </c>
      <c r="N126" s="40">
        <v>0.88</v>
      </c>
      <c r="O126" s="18">
        <v>25</v>
      </c>
      <c r="R126" s="44"/>
    </row>
    <row r="127" spans="1:18">
      <c r="A127" s="18" t="s">
        <v>44</v>
      </c>
      <c r="B127" s="18" t="s">
        <v>45</v>
      </c>
      <c r="C127" s="18" t="s">
        <v>32</v>
      </c>
      <c r="D127" s="18" t="s">
        <v>33</v>
      </c>
      <c r="E127" s="37">
        <v>39904</v>
      </c>
      <c r="F127" s="18">
        <v>2009</v>
      </c>
      <c r="G127" s="18" t="s">
        <v>38</v>
      </c>
      <c r="H127" s="18" t="s">
        <v>35</v>
      </c>
      <c r="I127" s="38">
        <v>9400</v>
      </c>
      <c r="J127" s="18">
        <v>2009</v>
      </c>
      <c r="K127" s="38">
        <v>24194</v>
      </c>
      <c r="L127" s="38">
        <v>11668</v>
      </c>
      <c r="M127" s="39">
        <v>156</v>
      </c>
      <c r="N127" s="40">
        <v>0.94</v>
      </c>
      <c r="O127" s="18">
        <v>23</v>
      </c>
      <c r="R127" s="44"/>
    </row>
    <row r="128" spans="1:18">
      <c r="A128" s="18" t="s">
        <v>44</v>
      </c>
      <c r="B128" s="18" t="s">
        <v>45</v>
      </c>
      <c r="C128" s="18" t="s">
        <v>39</v>
      </c>
      <c r="D128" s="18" t="s">
        <v>40</v>
      </c>
      <c r="E128" s="37">
        <v>39814</v>
      </c>
      <c r="F128" s="18">
        <v>2009</v>
      </c>
      <c r="G128" s="18" t="s">
        <v>37</v>
      </c>
      <c r="H128" s="18" t="s">
        <v>41</v>
      </c>
      <c r="I128" s="38">
        <v>850</v>
      </c>
      <c r="J128" s="18">
        <v>2009</v>
      </c>
      <c r="K128" s="38">
        <v>2250</v>
      </c>
      <c r="L128" s="38">
        <v>1112</v>
      </c>
      <c r="M128" s="39">
        <v>1832</v>
      </c>
      <c r="N128" s="40">
        <v>0.87</v>
      </c>
      <c r="O128" s="18">
        <v>17</v>
      </c>
      <c r="R128" s="44"/>
    </row>
    <row r="129" spans="1:18">
      <c r="A129" s="18" t="s">
        <v>44</v>
      </c>
      <c r="B129" s="18" t="s">
        <v>45</v>
      </c>
      <c r="C129" s="18" t="s">
        <v>39</v>
      </c>
      <c r="D129" s="18" t="s">
        <v>40</v>
      </c>
      <c r="E129" s="37">
        <v>39904</v>
      </c>
      <c r="F129" s="18">
        <v>2009</v>
      </c>
      <c r="G129" s="18" t="s">
        <v>38</v>
      </c>
      <c r="H129" s="18" t="s">
        <v>41</v>
      </c>
      <c r="I129" s="38">
        <v>5500</v>
      </c>
      <c r="J129" s="18">
        <v>2009</v>
      </c>
      <c r="K129" s="38">
        <v>13782</v>
      </c>
      <c r="L129" s="38">
        <v>6491</v>
      </c>
      <c r="M129" s="39">
        <v>107</v>
      </c>
      <c r="N129" s="40">
        <v>0.94</v>
      </c>
      <c r="O129" s="18">
        <v>23</v>
      </c>
      <c r="R129" s="44"/>
    </row>
    <row r="130" spans="1:18">
      <c r="A130" s="18" t="s">
        <v>44</v>
      </c>
      <c r="B130" s="18" t="s">
        <v>45</v>
      </c>
      <c r="C130" s="18" t="s">
        <v>42</v>
      </c>
      <c r="D130" s="18" t="s">
        <v>40</v>
      </c>
      <c r="E130" s="37">
        <v>39814</v>
      </c>
      <c r="F130" s="18">
        <v>2009</v>
      </c>
      <c r="G130" s="18" t="s">
        <v>37</v>
      </c>
      <c r="H130" s="18" t="s">
        <v>41</v>
      </c>
      <c r="I130" s="38">
        <v>3600</v>
      </c>
      <c r="J130" s="18">
        <v>2009</v>
      </c>
      <c r="K130" s="38">
        <v>9742</v>
      </c>
      <c r="L130" s="38">
        <v>4889</v>
      </c>
      <c r="M130" s="39">
        <v>22</v>
      </c>
      <c r="N130" s="40">
        <v>0.95</v>
      </c>
      <c r="O130" s="18">
        <v>19</v>
      </c>
      <c r="R130" s="44"/>
    </row>
    <row r="131" spans="1:18">
      <c r="A131" s="18" t="s">
        <v>44</v>
      </c>
      <c r="B131" s="18" t="s">
        <v>45</v>
      </c>
      <c r="C131" s="18" t="s">
        <v>42</v>
      </c>
      <c r="D131" s="18" t="s">
        <v>40</v>
      </c>
      <c r="E131" s="37">
        <v>39904</v>
      </c>
      <c r="F131" s="18">
        <v>2009</v>
      </c>
      <c r="G131" s="18" t="s">
        <v>38</v>
      </c>
      <c r="H131" s="18" t="s">
        <v>41</v>
      </c>
      <c r="I131" s="38">
        <v>10750</v>
      </c>
      <c r="J131" s="18">
        <v>2009</v>
      </c>
      <c r="K131" s="38">
        <v>27677</v>
      </c>
      <c r="L131" s="38">
        <v>13359</v>
      </c>
      <c r="M131" s="39">
        <v>444</v>
      </c>
      <c r="N131" s="40">
        <v>0.84</v>
      </c>
      <c r="O131" s="18">
        <v>12</v>
      </c>
      <c r="R131" s="44"/>
    </row>
    <row r="132" spans="1:18">
      <c r="A132" s="18" t="s">
        <v>44</v>
      </c>
      <c r="B132" s="18" t="s">
        <v>45</v>
      </c>
      <c r="C132" s="18" t="s">
        <v>43</v>
      </c>
      <c r="D132" s="18" t="s">
        <v>33</v>
      </c>
      <c r="E132" s="37">
        <v>39814</v>
      </c>
      <c r="F132" s="18">
        <v>2009</v>
      </c>
      <c r="G132" s="18" t="s">
        <v>37</v>
      </c>
      <c r="H132" s="18" t="s">
        <v>35</v>
      </c>
      <c r="I132" s="38">
        <v>3100</v>
      </c>
      <c r="J132" s="18">
        <v>2009</v>
      </c>
      <c r="K132" s="38">
        <v>8168</v>
      </c>
      <c r="L132" s="38">
        <v>3880</v>
      </c>
      <c r="M132" s="39">
        <v>127</v>
      </c>
      <c r="N132" s="40">
        <v>0.95</v>
      </c>
      <c r="O132" s="18">
        <v>18</v>
      </c>
      <c r="R132" s="44"/>
    </row>
    <row r="133" spans="1:18">
      <c r="A133" s="18" t="s">
        <v>44</v>
      </c>
      <c r="B133" s="18" t="s">
        <v>45</v>
      </c>
      <c r="C133" s="18" t="s">
        <v>43</v>
      </c>
      <c r="D133" s="18" t="s">
        <v>33</v>
      </c>
      <c r="E133" s="37">
        <v>39904</v>
      </c>
      <c r="F133" s="18">
        <v>2009</v>
      </c>
      <c r="G133" s="18" t="s">
        <v>38</v>
      </c>
      <c r="H133" s="18" t="s">
        <v>35</v>
      </c>
      <c r="I133" s="38">
        <v>11650</v>
      </c>
      <c r="J133" s="18">
        <v>2009</v>
      </c>
      <c r="K133" s="38">
        <v>31180</v>
      </c>
      <c r="L133" s="38">
        <v>15610</v>
      </c>
      <c r="M133" s="39">
        <v>4913</v>
      </c>
      <c r="N133" s="40">
        <v>0.87</v>
      </c>
      <c r="O133" s="18">
        <v>19</v>
      </c>
      <c r="R133" s="44"/>
    </row>
    <row r="134" spans="1:18">
      <c r="A134" s="18" t="s">
        <v>46</v>
      </c>
      <c r="B134" s="18" t="s">
        <v>31</v>
      </c>
      <c r="C134" s="18" t="s">
        <v>32</v>
      </c>
      <c r="D134" s="18" t="s">
        <v>33</v>
      </c>
      <c r="E134" s="37">
        <v>39904</v>
      </c>
      <c r="F134" s="18">
        <v>2009</v>
      </c>
      <c r="G134" s="18" t="s">
        <v>38</v>
      </c>
      <c r="H134" s="18" t="s">
        <v>35</v>
      </c>
      <c r="I134" s="38">
        <v>200</v>
      </c>
      <c r="J134" s="18">
        <v>2009</v>
      </c>
      <c r="K134" s="38">
        <v>828</v>
      </c>
      <c r="L134" s="38">
        <v>423</v>
      </c>
      <c r="M134" s="39">
        <v>120</v>
      </c>
      <c r="N134" s="40">
        <v>0.95</v>
      </c>
      <c r="O134" s="18">
        <v>21</v>
      </c>
      <c r="R134" s="44"/>
    </row>
    <row r="135" spans="1:18">
      <c r="A135" s="18" t="s">
        <v>46</v>
      </c>
      <c r="B135" s="18" t="s">
        <v>31</v>
      </c>
      <c r="C135" s="18" t="s">
        <v>39</v>
      </c>
      <c r="D135" s="18" t="s">
        <v>40</v>
      </c>
      <c r="E135" s="37">
        <v>39814</v>
      </c>
      <c r="F135" s="18">
        <v>2009</v>
      </c>
      <c r="G135" s="18" t="s">
        <v>37</v>
      </c>
      <c r="H135" s="18" t="s">
        <v>41</v>
      </c>
      <c r="I135" s="38">
        <v>100</v>
      </c>
      <c r="J135" s="18">
        <v>2009</v>
      </c>
      <c r="K135" s="38">
        <v>296</v>
      </c>
      <c r="L135" s="38">
        <v>169</v>
      </c>
      <c r="M135" s="39">
        <v>190</v>
      </c>
      <c r="N135" s="40">
        <v>0.85</v>
      </c>
      <c r="O135" s="18">
        <v>12</v>
      </c>
      <c r="R135" s="44"/>
    </row>
    <row r="136" spans="1:18">
      <c r="A136" s="18" t="s">
        <v>46</v>
      </c>
      <c r="B136" s="18" t="s">
        <v>31</v>
      </c>
      <c r="C136" s="18" t="s">
        <v>39</v>
      </c>
      <c r="D136" s="18" t="s">
        <v>40</v>
      </c>
      <c r="E136" s="37">
        <v>39904</v>
      </c>
      <c r="F136" s="18">
        <v>2009</v>
      </c>
      <c r="G136" s="18" t="s">
        <v>38</v>
      </c>
      <c r="H136" s="18" t="s">
        <v>41</v>
      </c>
      <c r="I136" s="38">
        <v>250</v>
      </c>
      <c r="J136" s="18">
        <v>2009</v>
      </c>
      <c r="K136" s="38">
        <v>710</v>
      </c>
      <c r="L136" s="38">
        <v>144</v>
      </c>
      <c r="M136" s="39">
        <v>183</v>
      </c>
      <c r="N136" s="40">
        <v>0.84</v>
      </c>
      <c r="O136" s="18">
        <v>24</v>
      </c>
      <c r="R136" s="44"/>
    </row>
    <row r="137" spans="1:18">
      <c r="A137" s="18" t="s">
        <v>46</v>
      </c>
      <c r="B137" s="18" t="s">
        <v>31</v>
      </c>
      <c r="C137" s="18" t="s">
        <v>42</v>
      </c>
      <c r="D137" s="18" t="s">
        <v>40</v>
      </c>
      <c r="E137" s="37">
        <v>39814</v>
      </c>
      <c r="F137" s="18">
        <v>2009</v>
      </c>
      <c r="G137" s="18" t="s">
        <v>37</v>
      </c>
      <c r="H137" s="18" t="s">
        <v>41</v>
      </c>
      <c r="I137" s="38">
        <v>150</v>
      </c>
      <c r="J137" s="18">
        <v>2009</v>
      </c>
      <c r="K137" s="38">
        <v>533</v>
      </c>
      <c r="L137" s="38">
        <v>280</v>
      </c>
      <c r="M137" s="39">
        <v>430</v>
      </c>
      <c r="N137" s="40">
        <v>0.88</v>
      </c>
      <c r="O137" s="18">
        <v>12</v>
      </c>
      <c r="R137" s="44"/>
    </row>
    <row r="138" spans="1:18">
      <c r="A138" s="18" t="s">
        <v>46</v>
      </c>
      <c r="B138" s="18" t="s">
        <v>31</v>
      </c>
      <c r="C138" s="18" t="s">
        <v>42</v>
      </c>
      <c r="D138" s="18" t="s">
        <v>40</v>
      </c>
      <c r="E138" s="37">
        <v>39904</v>
      </c>
      <c r="F138" s="18">
        <v>2009</v>
      </c>
      <c r="G138" s="18" t="s">
        <v>38</v>
      </c>
      <c r="H138" s="18" t="s">
        <v>41</v>
      </c>
      <c r="I138" s="38">
        <v>150</v>
      </c>
      <c r="J138" s="18">
        <v>2009</v>
      </c>
      <c r="K138" s="38">
        <v>592</v>
      </c>
      <c r="L138" s="38">
        <v>283</v>
      </c>
      <c r="M138" s="39">
        <v>12</v>
      </c>
      <c r="N138" s="40">
        <v>0.85</v>
      </c>
      <c r="O138" s="18">
        <v>25</v>
      </c>
      <c r="R138" s="44"/>
    </row>
    <row r="139" spans="1:18">
      <c r="A139" s="18" t="s">
        <v>46</v>
      </c>
      <c r="B139" s="18" t="s">
        <v>31</v>
      </c>
      <c r="C139" s="18" t="s">
        <v>43</v>
      </c>
      <c r="D139" s="18" t="s">
        <v>33</v>
      </c>
      <c r="E139" s="37">
        <v>39814</v>
      </c>
      <c r="F139" s="18">
        <v>2009</v>
      </c>
      <c r="G139" s="18" t="s">
        <v>37</v>
      </c>
      <c r="H139" s="18" t="s">
        <v>35</v>
      </c>
      <c r="I139" s="38">
        <v>150</v>
      </c>
      <c r="J139" s="18">
        <v>2009</v>
      </c>
      <c r="K139" s="38">
        <v>592</v>
      </c>
      <c r="L139" s="38">
        <v>312</v>
      </c>
      <c r="M139" s="39">
        <v>21</v>
      </c>
      <c r="N139" s="40">
        <v>0.89</v>
      </c>
      <c r="O139" s="18">
        <v>17</v>
      </c>
      <c r="R139" s="44"/>
    </row>
    <row r="140" spans="1:18">
      <c r="A140" s="18" t="s">
        <v>46</v>
      </c>
      <c r="B140" s="18" t="s">
        <v>31</v>
      </c>
      <c r="C140" s="18" t="s">
        <v>43</v>
      </c>
      <c r="D140" s="18" t="s">
        <v>33</v>
      </c>
      <c r="E140" s="37">
        <v>39904</v>
      </c>
      <c r="F140" s="18">
        <v>2009</v>
      </c>
      <c r="G140" s="18" t="s">
        <v>38</v>
      </c>
      <c r="H140" s="18" t="s">
        <v>35</v>
      </c>
      <c r="I140" s="38">
        <v>300</v>
      </c>
      <c r="J140" s="18">
        <v>2009</v>
      </c>
      <c r="K140" s="38">
        <v>1479</v>
      </c>
      <c r="L140" s="38">
        <v>677</v>
      </c>
      <c r="M140" s="39">
        <v>66</v>
      </c>
      <c r="N140" s="40">
        <v>0.91</v>
      </c>
      <c r="O140" s="18">
        <v>11</v>
      </c>
      <c r="R140" s="44"/>
    </row>
    <row r="141" spans="1:18">
      <c r="A141" s="18" t="s">
        <v>30</v>
      </c>
      <c r="B141" s="18" t="s">
        <v>31</v>
      </c>
      <c r="C141" s="18" t="s">
        <v>47</v>
      </c>
      <c r="D141" s="18" t="s">
        <v>48</v>
      </c>
      <c r="E141" s="37">
        <v>39814</v>
      </c>
      <c r="F141" s="18">
        <v>2009</v>
      </c>
      <c r="G141" s="18" t="s">
        <v>37</v>
      </c>
      <c r="H141" s="18" t="s">
        <v>49</v>
      </c>
      <c r="I141" s="38">
        <v>3500</v>
      </c>
      <c r="J141" s="18">
        <v>2009</v>
      </c>
      <c r="K141" s="38">
        <v>7337</v>
      </c>
      <c r="L141" s="38">
        <v>2668</v>
      </c>
      <c r="M141" s="39">
        <v>237</v>
      </c>
      <c r="N141" s="40">
        <v>0.85</v>
      </c>
      <c r="O141" s="18">
        <v>17</v>
      </c>
      <c r="R141" s="44"/>
    </row>
    <row r="142" spans="1:18">
      <c r="A142" s="18" t="s">
        <v>30</v>
      </c>
      <c r="B142" s="18" t="s">
        <v>31</v>
      </c>
      <c r="C142" s="18" t="s">
        <v>50</v>
      </c>
      <c r="D142" s="18" t="s">
        <v>48</v>
      </c>
      <c r="E142" s="37">
        <v>39814</v>
      </c>
      <c r="F142" s="18">
        <v>2009</v>
      </c>
      <c r="G142" s="18" t="s">
        <v>37</v>
      </c>
      <c r="H142" s="18" t="s">
        <v>49</v>
      </c>
      <c r="I142" s="38">
        <v>2750</v>
      </c>
      <c r="J142" s="18">
        <v>2009</v>
      </c>
      <c r="K142" s="38">
        <v>5156</v>
      </c>
      <c r="L142" s="38">
        <v>1614</v>
      </c>
      <c r="M142" s="39">
        <v>235</v>
      </c>
      <c r="N142" s="40">
        <v>0.92</v>
      </c>
      <c r="O142" s="18">
        <v>20</v>
      </c>
      <c r="R142" s="44"/>
    </row>
    <row r="143" spans="1:18">
      <c r="A143" s="18" t="s">
        <v>44</v>
      </c>
      <c r="B143" s="18" t="s">
        <v>45</v>
      </c>
      <c r="C143" s="18" t="s">
        <v>47</v>
      </c>
      <c r="D143" s="18" t="s">
        <v>48</v>
      </c>
      <c r="E143" s="37">
        <v>39814</v>
      </c>
      <c r="F143" s="18">
        <v>2009</v>
      </c>
      <c r="G143" s="18" t="s">
        <v>37</v>
      </c>
      <c r="H143" s="18" t="s">
        <v>49</v>
      </c>
      <c r="I143" s="38">
        <v>1800</v>
      </c>
      <c r="J143" s="18">
        <v>2009</v>
      </c>
      <c r="K143" s="38">
        <v>4871</v>
      </c>
      <c r="L143" s="38">
        <v>2445</v>
      </c>
      <c r="M143" s="39">
        <v>110</v>
      </c>
      <c r="N143" s="40">
        <v>0.87</v>
      </c>
      <c r="O143" s="18">
        <v>15</v>
      </c>
      <c r="R143" s="44"/>
    </row>
    <row r="144" spans="1:18">
      <c r="A144" s="18" t="s">
        <v>44</v>
      </c>
      <c r="B144" s="18" t="s">
        <v>45</v>
      </c>
      <c r="C144" s="18" t="s">
        <v>47</v>
      </c>
      <c r="D144" s="18" t="s">
        <v>48</v>
      </c>
      <c r="E144" s="37">
        <v>39904</v>
      </c>
      <c r="F144" s="18">
        <v>2009</v>
      </c>
      <c r="G144" s="18" t="s">
        <v>38</v>
      </c>
      <c r="H144" s="18" t="s">
        <v>49</v>
      </c>
      <c r="I144" s="38">
        <v>5400</v>
      </c>
      <c r="J144" s="18">
        <v>2009</v>
      </c>
      <c r="K144" s="38">
        <v>13839</v>
      </c>
      <c r="L144" s="38">
        <v>6680</v>
      </c>
      <c r="M144" s="39">
        <v>950</v>
      </c>
      <c r="N144" s="40">
        <v>0.86</v>
      </c>
      <c r="O144" s="18">
        <v>23</v>
      </c>
      <c r="R144" s="44"/>
    </row>
    <row r="145" spans="1:20">
      <c r="A145" s="18" t="s">
        <v>44</v>
      </c>
      <c r="B145" s="18" t="s">
        <v>45</v>
      </c>
      <c r="C145" s="18" t="s">
        <v>50</v>
      </c>
      <c r="D145" s="18" t="s">
        <v>48</v>
      </c>
      <c r="E145" s="37">
        <v>39814</v>
      </c>
      <c r="F145" s="18">
        <v>2009</v>
      </c>
      <c r="G145" s="18" t="s">
        <v>37</v>
      </c>
      <c r="H145" s="18" t="s">
        <v>49</v>
      </c>
      <c r="I145" s="38">
        <v>1550</v>
      </c>
      <c r="J145" s="18">
        <v>2009</v>
      </c>
      <c r="K145" s="38">
        <v>4084</v>
      </c>
      <c r="L145" s="38">
        <v>1940</v>
      </c>
      <c r="M145" s="39">
        <v>564</v>
      </c>
      <c r="N145" s="40">
        <v>0.87</v>
      </c>
      <c r="O145" s="18">
        <v>16</v>
      </c>
      <c r="R145" s="44"/>
    </row>
    <row r="146" spans="1:20">
      <c r="A146" s="18" t="s">
        <v>44</v>
      </c>
      <c r="B146" s="18" t="s">
        <v>45</v>
      </c>
      <c r="C146" s="18" t="s">
        <v>50</v>
      </c>
      <c r="D146" s="18" t="s">
        <v>48</v>
      </c>
      <c r="E146" s="37">
        <v>39904</v>
      </c>
      <c r="F146" s="18">
        <v>2009</v>
      </c>
      <c r="G146" s="18" t="s">
        <v>38</v>
      </c>
      <c r="H146" s="18" t="s">
        <v>49</v>
      </c>
      <c r="I146" s="38">
        <v>5850</v>
      </c>
      <c r="J146" s="18">
        <v>2009</v>
      </c>
      <c r="K146" s="38">
        <v>15590</v>
      </c>
      <c r="L146" s="38">
        <v>7805</v>
      </c>
      <c r="M146" s="39">
        <v>284</v>
      </c>
      <c r="N146" s="40">
        <v>0.86</v>
      </c>
      <c r="O146" s="18">
        <v>15</v>
      </c>
      <c r="R146" s="44"/>
    </row>
    <row r="147" spans="1:20">
      <c r="A147" s="18" t="s">
        <v>46</v>
      </c>
      <c r="B147" s="18" t="s">
        <v>31</v>
      </c>
      <c r="C147" s="18" t="s">
        <v>47</v>
      </c>
      <c r="D147" s="18" t="s">
        <v>48</v>
      </c>
      <c r="E147" s="37">
        <v>39814</v>
      </c>
      <c r="F147" s="18">
        <v>2009</v>
      </c>
      <c r="G147" s="18" t="s">
        <v>37</v>
      </c>
      <c r="H147" s="18" t="s">
        <v>49</v>
      </c>
      <c r="I147" s="38">
        <v>100</v>
      </c>
      <c r="J147" s="18">
        <v>2009</v>
      </c>
      <c r="K147" s="38">
        <v>267</v>
      </c>
      <c r="L147" s="38">
        <v>140</v>
      </c>
      <c r="M147" s="39">
        <v>6</v>
      </c>
      <c r="N147" s="40">
        <v>0.94</v>
      </c>
      <c r="O147" s="18">
        <v>21</v>
      </c>
      <c r="R147" s="44"/>
    </row>
    <row r="148" spans="1:20">
      <c r="A148" s="18" t="s">
        <v>46</v>
      </c>
      <c r="B148" s="18" t="s">
        <v>31</v>
      </c>
      <c r="C148" s="18" t="s">
        <v>47</v>
      </c>
      <c r="D148" s="18" t="s">
        <v>48</v>
      </c>
      <c r="E148" s="37">
        <v>39904</v>
      </c>
      <c r="F148" s="18">
        <v>2009</v>
      </c>
      <c r="G148" s="18" t="s">
        <v>38</v>
      </c>
      <c r="H148" s="18" t="s">
        <v>49</v>
      </c>
      <c r="I148" s="38">
        <v>100</v>
      </c>
      <c r="J148" s="18">
        <v>2009</v>
      </c>
      <c r="K148" s="38">
        <v>296</v>
      </c>
      <c r="L148" s="38">
        <v>142</v>
      </c>
      <c r="M148" s="39">
        <v>1028</v>
      </c>
      <c r="N148" s="40">
        <v>0.93</v>
      </c>
      <c r="O148" s="18">
        <v>17</v>
      </c>
      <c r="R148" s="44"/>
    </row>
    <row r="149" spans="1:20">
      <c r="A149" s="18" t="s">
        <v>46</v>
      </c>
      <c r="B149" s="18" t="s">
        <v>31</v>
      </c>
      <c r="C149" s="18" t="s">
        <v>50</v>
      </c>
      <c r="D149" s="18" t="s">
        <v>48</v>
      </c>
      <c r="E149" s="37">
        <v>39814</v>
      </c>
      <c r="F149" s="18">
        <v>2009</v>
      </c>
      <c r="G149" s="18" t="s">
        <v>37</v>
      </c>
      <c r="H149" s="18" t="s">
        <v>49</v>
      </c>
      <c r="I149" s="38">
        <v>100</v>
      </c>
      <c r="J149" s="18">
        <v>2009</v>
      </c>
      <c r="K149" s="38">
        <v>296</v>
      </c>
      <c r="L149" s="38">
        <v>156</v>
      </c>
      <c r="M149" s="39">
        <v>38</v>
      </c>
      <c r="N149" s="40">
        <v>0.95</v>
      </c>
      <c r="O149" s="18">
        <v>16</v>
      </c>
      <c r="R149" s="44"/>
    </row>
    <row r="150" spans="1:20">
      <c r="A150" s="18" t="s">
        <v>46</v>
      </c>
      <c r="B150" s="18" t="s">
        <v>31</v>
      </c>
      <c r="C150" s="18" t="s">
        <v>50</v>
      </c>
      <c r="D150" s="18" t="s">
        <v>48</v>
      </c>
      <c r="E150" s="37">
        <v>39904</v>
      </c>
      <c r="F150" s="18">
        <v>2009</v>
      </c>
      <c r="G150" s="18" t="s">
        <v>38</v>
      </c>
      <c r="H150" s="18" t="s">
        <v>49</v>
      </c>
      <c r="I150" s="38">
        <v>150</v>
      </c>
      <c r="J150" s="18">
        <v>2009</v>
      </c>
      <c r="K150" s="38">
        <v>740</v>
      </c>
      <c r="L150" s="38">
        <v>339</v>
      </c>
      <c r="M150" s="39">
        <v>689</v>
      </c>
      <c r="N150" s="40">
        <v>0.86</v>
      </c>
      <c r="O150" s="18">
        <v>15</v>
      </c>
      <c r="R150" s="44"/>
    </row>
    <row r="151" spans="1:20">
      <c r="R151" s="44"/>
    </row>
    <row r="154" spans="1:20">
      <c r="T154">
        <v>18</v>
      </c>
    </row>
    <row r="162" spans="16:16">
      <c r="P162">
        <f>SUBTOTAL(2,O3:O140)</f>
        <v>138</v>
      </c>
    </row>
  </sheetData>
  <mergeCells count="3">
    <mergeCell ref="R3:U3"/>
    <mergeCell ref="R15:T15"/>
    <mergeCell ref="R24:T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BD104-44C0-41B6-AF7C-075782E0C182}">
  <dimension ref="A3:I32"/>
  <sheetViews>
    <sheetView zoomScaleNormal="100" workbookViewId="0">
      <selection activeCell="K29" sqref="K29"/>
    </sheetView>
  </sheetViews>
  <sheetFormatPr defaultRowHeight="14.5"/>
  <cols>
    <col min="1" max="1" width="14.6328125" bestFit="1" customWidth="1"/>
    <col min="2" max="2" width="15.54296875" bestFit="1" customWidth="1"/>
    <col min="3" max="3" width="12.54296875" bestFit="1" customWidth="1"/>
    <col min="4" max="4" width="10.08984375" bestFit="1" customWidth="1"/>
    <col min="5" max="5" width="10.81640625" bestFit="1" customWidth="1"/>
  </cols>
  <sheetData>
    <row r="3" spans="1:5">
      <c r="A3" s="74" t="s">
        <v>109</v>
      </c>
      <c r="B3" s="74" t="s">
        <v>110</v>
      </c>
      <c r="C3" s="74"/>
      <c r="D3" s="74"/>
      <c r="E3" s="74"/>
    </row>
    <row r="4" spans="1:5">
      <c r="A4" s="74" t="s">
        <v>111</v>
      </c>
      <c r="B4" s="74" t="s">
        <v>72</v>
      </c>
      <c r="C4" s="74" t="s">
        <v>106</v>
      </c>
      <c r="D4" s="74" t="s">
        <v>46</v>
      </c>
      <c r="E4" s="74" t="s">
        <v>112</v>
      </c>
    </row>
    <row r="5" spans="1:5">
      <c r="A5" s="77" t="s">
        <v>41</v>
      </c>
      <c r="B5" s="78">
        <v>16</v>
      </c>
      <c r="C5" s="78">
        <v>19</v>
      </c>
      <c r="D5" s="78">
        <v>14</v>
      </c>
      <c r="E5" s="78">
        <v>49</v>
      </c>
    </row>
    <row r="6" spans="1:5">
      <c r="A6" s="77" t="s">
        <v>49</v>
      </c>
      <c r="B6" s="78">
        <v>14</v>
      </c>
      <c r="C6" s="78">
        <v>16</v>
      </c>
      <c r="D6" s="78">
        <v>9</v>
      </c>
      <c r="E6" s="78">
        <v>39</v>
      </c>
    </row>
    <row r="7" spans="1:5">
      <c r="A7" s="77" t="s">
        <v>35</v>
      </c>
      <c r="B7" s="78">
        <v>18</v>
      </c>
      <c r="C7" s="78">
        <v>20</v>
      </c>
      <c r="D7" s="78">
        <v>12</v>
      </c>
      <c r="E7" s="78">
        <v>50</v>
      </c>
    </row>
    <row r="8" spans="1:5">
      <c r="A8" s="75" t="s">
        <v>112</v>
      </c>
      <c r="B8" s="76">
        <v>48</v>
      </c>
      <c r="C8" s="76">
        <v>55</v>
      </c>
      <c r="D8" s="76">
        <v>35</v>
      </c>
      <c r="E8" s="76">
        <v>138</v>
      </c>
    </row>
    <row r="11" spans="1:5">
      <c r="A11" s="79" t="s">
        <v>113</v>
      </c>
      <c r="B11" s="79" t="s">
        <v>110</v>
      </c>
      <c r="C11" s="79"/>
      <c r="D11" s="79"/>
      <c r="E11" s="79"/>
    </row>
    <row r="12" spans="1:5">
      <c r="A12" s="79" t="s">
        <v>111</v>
      </c>
      <c r="B12" s="79" t="s">
        <v>72</v>
      </c>
      <c r="C12" s="79" t="s">
        <v>106</v>
      </c>
      <c r="D12" s="79" t="s">
        <v>46</v>
      </c>
      <c r="E12" s="79" t="s">
        <v>112</v>
      </c>
    </row>
    <row r="13" spans="1:5">
      <c r="A13" s="77" t="s">
        <v>41</v>
      </c>
      <c r="B13" s="82">
        <v>0.11594202898550725</v>
      </c>
      <c r="C13" s="82">
        <v>0.13768115942028986</v>
      </c>
      <c r="D13" s="82">
        <v>0.10144927536231885</v>
      </c>
      <c r="E13" s="82">
        <v>0.35507246376811596</v>
      </c>
    </row>
    <row r="14" spans="1:5">
      <c r="A14" s="77" t="s">
        <v>49</v>
      </c>
      <c r="B14" s="82">
        <v>0.10144927536231885</v>
      </c>
      <c r="C14" s="82">
        <v>0.11594202898550725</v>
      </c>
      <c r="D14" s="82">
        <v>6.5217391304347824E-2</v>
      </c>
      <c r="E14" s="82">
        <v>0.28260869565217389</v>
      </c>
    </row>
    <row r="15" spans="1:5">
      <c r="A15" s="77" t="s">
        <v>35</v>
      </c>
      <c r="B15" s="82">
        <v>0.13043478260869565</v>
      </c>
      <c r="C15" s="82">
        <v>0.14492753623188406</v>
      </c>
      <c r="D15" s="82">
        <v>8.6956521739130432E-2</v>
      </c>
      <c r="E15" s="82">
        <v>0.36231884057971014</v>
      </c>
    </row>
    <row r="16" spans="1:5">
      <c r="A16" s="80" t="s">
        <v>112</v>
      </c>
      <c r="B16" s="81">
        <v>0.34782608695652173</v>
      </c>
      <c r="C16" s="81">
        <v>0.39855072463768115</v>
      </c>
      <c r="D16" s="81">
        <v>0.25362318840579712</v>
      </c>
      <c r="E16" s="81">
        <v>1</v>
      </c>
    </row>
    <row r="19" spans="1:9">
      <c r="A19" s="74" t="s">
        <v>114</v>
      </c>
      <c r="B19" s="74" t="s">
        <v>110</v>
      </c>
      <c r="C19" s="74"/>
      <c r="D19" s="74"/>
      <c r="E19" s="74"/>
    </row>
    <row r="20" spans="1:9">
      <c r="A20" s="74" t="s">
        <v>111</v>
      </c>
      <c r="B20" s="74" t="s">
        <v>72</v>
      </c>
      <c r="C20" s="74" t="s">
        <v>106</v>
      </c>
      <c r="D20" s="74" t="s">
        <v>46</v>
      </c>
      <c r="E20" s="74" t="s">
        <v>112</v>
      </c>
    </row>
    <row r="21" spans="1:9">
      <c r="A21" s="77" t="s">
        <v>41</v>
      </c>
      <c r="B21" s="82">
        <v>0.33333333333333331</v>
      </c>
      <c r="C21" s="82">
        <v>0.34545454545454546</v>
      </c>
      <c r="D21" s="82">
        <v>0.4</v>
      </c>
      <c r="E21" s="82">
        <v>0.35507246376811596</v>
      </c>
    </row>
    <row r="22" spans="1:9">
      <c r="A22" s="77" t="s">
        <v>49</v>
      </c>
      <c r="B22" s="82">
        <v>0.29166666666666669</v>
      </c>
      <c r="C22" s="82">
        <v>0.29090909090909089</v>
      </c>
      <c r="D22" s="82">
        <v>0.25714285714285712</v>
      </c>
      <c r="E22" s="82">
        <v>0.28260869565217389</v>
      </c>
    </row>
    <row r="23" spans="1:9">
      <c r="A23" s="77" t="s">
        <v>35</v>
      </c>
      <c r="B23" s="82">
        <v>0.375</v>
      </c>
      <c r="C23" s="82">
        <v>0.36363636363636365</v>
      </c>
      <c r="D23" s="82">
        <v>0.34285714285714286</v>
      </c>
      <c r="E23" s="82">
        <v>0.36231884057971014</v>
      </c>
    </row>
    <row r="24" spans="1:9">
      <c r="A24" s="80" t="s">
        <v>112</v>
      </c>
      <c r="B24" s="81">
        <v>1</v>
      </c>
      <c r="C24" s="81">
        <v>1</v>
      </c>
      <c r="D24" s="81">
        <v>1</v>
      </c>
      <c r="E24" s="81">
        <v>1</v>
      </c>
    </row>
    <row r="27" spans="1:9">
      <c r="A27" s="79" t="s">
        <v>115</v>
      </c>
      <c r="B27" s="79" t="s">
        <v>110</v>
      </c>
      <c r="C27" s="79"/>
      <c r="D27" s="79"/>
      <c r="E27" s="79"/>
    </row>
    <row r="28" spans="1:9">
      <c r="A28" s="79" t="s">
        <v>111</v>
      </c>
      <c r="B28" s="79" t="s">
        <v>72</v>
      </c>
      <c r="C28" s="79" t="s">
        <v>106</v>
      </c>
      <c r="D28" s="79" t="s">
        <v>46</v>
      </c>
      <c r="E28" s="79" t="s">
        <v>112</v>
      </c>
      <c r="G28" s="212"/>
      <c r="H28" s="212"/>
      <c r="I28" s="212"/>
    </row>
    <row r="29" spans="1:9">
      <c r="A29" s="77" t="s">
        <v>41</v>
      </c>
      <c r="B29" s="82">
        <v>0.32653061224489793</v>
      </c>
      <c r="C29" s="82">
        <v>0.38775510204081631</v>
      </c>
      <c r="D29" s="82">
        <v>0.2857142857142857</v>
      </c>
      <c r="E29" s="82">
        <v>1</v>
      </c>
      <c r="G29" s="212"/>
      <c r="H29" s="212"/>
      <c r="I29" s="212"/>
    </row>
    <row r="30" spans="1:9">
      <c r="A30" s="77" t="s">
        <v>49</v>
      </c>
      <c r="B30" s="82">
        <v>0.35897435897435898</v>
      </c>
      <c r="C30" s="82">
        <v>0.41025641025641024</v>
      </c>
      <c r="D30" s="82">
        <v>0.23076923076923078</v>
      </c>
      <c r="E30" s="82">
        <v>1</v>
      </c>
    </row>
    <row r="31" spans="1:9">
      <c r="A31" s="77" t="s">
        <v>35</v>
      </c>
      <c r="B31" s="82">
        <v>0.36</v>
      </c>
      <c r="C31" s="82">
        <v>0.4</v>
      </c>
      <c r="D31" s="82">
        <v>0.24</v>
      </c>
      <c r="E31" s="82">
        <v>1</v>
      </c>
    </row>
    <row r="32" spans="1:9">
      <c r="A32" s="80" t="s">
        <v>112</v>
      </c>
      <c r="B32" s="81">
        <v>0.34782608695652173</v>
      </c>
      <c r="C32" s="81">
        <v>0.39855072463768115</v>
      </c>
      <c r="D32" s="81">
        <v>0.25362318840579712</v>
      </c>
      <c r="E32" s="81">
        <v>1</v>
      </c>
    </row>
  </sheetData>
  <mergeCells count="2">
    <mergeCell ref="G28:I28"/>
    <mergeCell ref="G29:I29"/>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D0BC-2976-4431-80C0-A2A88C63C939}">
  <dimension ref="A3:H31"/>
  <sheetViews>
    <sheetView topLeftCell="A2" zoomScaleNormal="100" workbookViewId="0">
      <selection activeCell="O3" sqref="O3"/>
    </sheetView>
  </sheetViews>
  <sheetFormatPr defaultRowHeight="14.5"/>
  <cols>
    <col min="1" max="1" width="14.6328125" bestFit="1" customWidth="1"/>
    <col min="2" max="2" width="15.54296875" bestFit="1" customWidth="1"/>
    <col min="3" max="3" width="10.6328125" bestFit="1" customWidth="1"/>
    <col min="4" max="4" width="10.81640625" bestFit="1" customWidth="1"/>
  </cols>
  <sheetData>
    <row r="3" spans="1:4">
      <c r="A3" s="56" t="s">
        <v>109</v>
      </c>
      <c r="B3" s="56" t="s">
        <v>110</v>
      </c>
      <c r="C3" s="56"/>
      <c r="D3" s="56"/>
    </row>
    <row r="4" spans="1:4">
      <c r="A4" s="56" t="s">
        <v>111</v>
      </c>
      <c r="B4" s="56" t="s">
        <v>107</v>
      </c>
      <c r="C4" s="56" t="s">
        <v>108</v>
      </c>
      <c r="D4" s="56" t="s">
        <v>112</v>
      </c>
    </row>
    <row r="5" spans="1:4">
      <c r="A5" s="77" t="s">
        <v>41</v>
      </c>
      <c r="B5" s="78">
        <v>19</v>
      </c>
      <c r="C5" s="78">
        <v>30</v>
      </c>
      <c r="D5" s="78">
        <v>49</v>
      </c>
    </row>
    <row r="6" spans="1:4">
      <c r="A6" s="77" t="s">
        <v>49</v>
      </c>
      <c r="B6" s="78">
        <v>16</v>
      </c>
      <c r="C6" s="78">
        <v>23</v>
      </c>
      <c r="D6" s="78">
        <v>39</v>
      </c>
    </row>
    <row r="7" spans="1:4">
      <c r="A7" s="77" t="s">
        <v>35</v>
      </c>
      <c r="B7" s="78">
        <v>20</v>
      </c>
      <c r="C7" s="78">
        <v>30</v>
      </c>
      <c r="D7" s="78">
        <v>50</v>
      </c>
    </row>
    <row r="8" spans="1:4">
      <c r="A8" s="75" t="s">
        <v>112</v>
      </c>
      <c r="B8" s="76">
        <v>55</v>
      </c>
      <c r="C8" s="76">
        <v>83</v>
      </c>
      <c r="D8" s="76">
        <v>138</v>
      </c>
    </row>
    <row r="11" spans="1:4">
      <c r="A11" s="84" t="s">
        <v>113</v>
      </c>
      <c r="B11" s="84" t="s">
        <v>110</v>
      </c>
      <c r="C11" s="84"/>
      <c r="D11" s="84"/>
    </row>
    <row r="12" spans="1:4">
      <c r="A12" s="84" t="s">
        <v>111</v>
      </c>
      <c r="B12" s="84" t="s">
        <v>107</v>
      </c>
      <c r="C12" s="84" t="s">
        <v>108</v>
      </c>
      <c r="D12" s="84" t="s">
        <v>112</v>
      </c>
    </row>
    <row r="13" spans="1:4">
      <c r="A13" s="77" t="s">
        <v>41</v>
      </c>
      <c r="B13" s="82">
        <v>0.19191919191919191</v>
      </c>
      <c r="C13" s="82">
        <v>0.30303030303030304</v>
      </c>
      <c r="D13" s="82">
        <v>0.49494949494949497</v>
      </c>
    </row>
    <row r="14" spans="1:4">
      <c r="A14" s="77" t="s">
        <v>35</v>
      </c>
      <c r="B14" s="82">
        <v>0.20202020202020202</v>
      </c>
      <c r="C14" s="82">
        <v>0.30303030303030304</v>
      </c>
      <c r="D14" s="82">
        <v>0.50505050505050508</v>
      </c>
    </row>
    <row r="15" spans="1:4">
      <c r="A15" s="75" t="s">
        <v>112</v>
      </c>
      <c r="B15" s="83">
        <v>0.39393939393939392</v>
      </c>
      <c r="C15" s="83">
        <v>0.60606060606060608</v>
      </c>
      <c r="D15" s="83">
        <v>1</v>
      </c>
    </row>
    <row r="18" spans="1:8">
      <c r="A18" s="56" t="s">
        <v>116</v>
      </c>
      <c r="B18" s="56" t="s">
        <v>110</v>
      </c>
      <c r="C18" s="56"/>
      <c r="D18" s="56"/>
    </row>
    <row r="19" spans="1:8">
      <c r="A19" s="56" t="s">
        <v>111</v>
      </c>
      <c r="B19" s="56" t="s">
        <v>107</v>
      </c>
      <c r="C19" s="56" t="s">
        <v>108</v>
      </c>
      <c r="D19" s="56" t="s">
        <v>112</v>
      </c>
    </row>
    <row r="20" spans="1:8">
      <c r="A20" s="77" t="s">
        <v>41</v>
      </c>
      <c r="B20" s="82">
        <v>0.34545454545454546</v>
      </c>
      <c r="C20" s="82">
        <v>0.36144578313253012</v>
      </c>
      <c r="D20" s="82">
        <v>0.35507246376811596</v>
      </c>
    </row>
    <row r="21" spans="1:8">
      <c r="A21" s="77" t="s">
        <v>49</v>
      </c>
      <c r="B21" s="82">
        <v>0.29090909090909089</v>
      </c>
      <c r="C21" s="82">
        <v>0.27710843373493976</v>
      </c>
      <c r="D21" s="82">
        <v>0.28260869565217389</v>
      </c>
    </row>
    <row r="22" spans="1:8">
      <c r="A22" s="77" t="s">
        <v>35</v>
      </c>
      <c r="B22" s="82">
        <v>0.36363636363636365</v>
      </c>
      <c r="C22" s="82">
        <v>0.36144578313253012</v>
      </c>
      <c r="D22" s="82">
        <v>0.36231884057971014</v>
      </c>
    </row>
    <row r="23" spans="1:8">
      <c r="A23" s="75" t="s">
        <v>112</v>
      </c>
      <c r="B23" s="83">
        <v>1</v>
      </c>
      <c r="C23" s="83">
        <v>1</v>
      </c>
      <c r="D23" s="83">
        <v>1</v>
      </c>
    </row>
    <row r="25" spans="1:8">
      <c r="F25" s="212"/>
      <c r="G25" s="212"/>
      <c r="H25" s="212"/>
    </row>
    <row r="26" spans="1:8">
      <c r="A26" s="84" t="s">
        <v>117</v>
      </c>
      <c r="B26" s="84" t="s">
        <v>110</v>
      </c>
      <c r="C26" s="84"/>
      <c r="D26" s="84"/>
      <c r="F26" s="212"/>
      <c r="G26" s="212"/>
      <c r="H26" s="212"/>
    </row>
    <row r="27" spans="1:8">
      <c r="A27" s="84" t="s">
        <v>111</v>
      </c>
      <c r="B27" s="84" t="s">
        <v>107</v>
      </c>
      <c r="C27" s="84" t="s">
        <v>108</v>
      </c>
      <c r="D27" s="84" t="s">
        <v>112</v>
      </c>
    </row>
    <row r="28" spans="1:8">
      <c r="A28" s="77" t="s">
        <v>41</v>
      </c>
      <c r="B28" s="82">
        <v>0.38775510204081631</v>
      </c>
      <c r="C28" s="82">
        <v>0.61224489795918369</v>
      </c>
      <c r="D28" s="82">
        <v>1</v>
      </c>
    </row>
    <row r="29" spans="1:8">
      <c r="A29" s="77" t="s">
        <v>49</v>
      </c>
      <c r="B29" s="82">
        <v>0.41025641025641024</v>
      </c>
      <c r="C29" s="82">
        <v>0.58974358974358976</v>
      </c>
      <c r="D29" s="82">
        <v>1</v>
      </c>
    </row>
    <row r="30" spans="1:8">
      <c r="A30" s="77" t="s">
        <v>35</v>
      </c>
      <c r="B30" s="82">
        <v>0.4</v>
      </c>
      <c r="C30" s="82">
        <v>0.6</v>
      </c>
      <c r="D30" s="82">
        <v>1</v>
      </c>
    </row>
    <row r="31" spans="1:8">
      <c r="A31" s="75" t="s">
        <v>112</v>
      </c>
      <c r="B31" s="83">
        <v>0.39855072463768115</v>
      </c>
      <c r="C31" s="83">
        <v>0.60144927536231885</v>
      </c>
      <c r="D31" s="83">
        <v>1</v>
      </c>
    </row>
  </sheetData>
  <mergeCells count="2">
    <mergeCell ref="F25:H25"/>
    <mergeCell ref="F26:H26"/>
  </mergeCell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8F1BF-01FC-4995-B3E7-3C3C41E3D4E0}">
  <dimension ref="A3:H20"/>
  <sheetViews>
    <sheetView zoomScale="90" zoomScaleNormal="90" workbookViewId="0">
      <selection activeCell="M14" sqref="M14"/>
    </sheetView>
  </sheetViews>
  <sheetFormatPr defaultRowHeight="14.5"/>
  <cols>
    <col min="1" max="1" width="13.453125" bestFit="1" customWidth="1"/>
    <col min="2" max="2" width="16.08984375" bestFit="1" customWidth="1"/>
    <col min="3" max="3" width="11.54296875" bestFit="1" customWidth="1"/>
    <col min="4" max="4" width="11.1796875" bestFit="1" customWidth="1"/>
  </cols>
  <sheetData>
    <row r="3" spans="1:4">
      <c r="A3" s="85" t="s">
        <v>109</v>
      </c>
      <c r="B3" s="85" t="s">
        <v>110</v>
      </c>
      <c r="C3" s="85"/>
      <c r="D3" s="85"/>
    </row>
    <row r="4" spans="1:4">
      <c r="A4" s="85" t="s">
        <v>111</v>
      </c>
      <c r="B4" s="85" t="s">
        <v>107</v>
      </c>
      <c r="C4" s="85" t="s">
        <v>108</v>
      </c>
      <c r="D4" s="85" t="s">
        <v>112</v>
      </c>
    </row>
    <row r="5" spans="1:4">
      <c r="A5" s="77" t="s">
        <v>40</v>
      </c>
      <c r="B5" s="78">
        <v>19</v>
      </c>
      <c r="C5" s="78">
        <v>30</v>
      </c>
      <c r="D5" s="78">
        <v>49</v>
      </c>
    </row>
    <row r="6" spans="1:4">
      <c r="A6" s="77" t="s">
        <v>48</v>
      </c>
      <c r="B6" s="78">
        <v>16</v>
      </c>
      <c r="C6" s="78">
        <v>23</v>
      </c>
      <c r="D6" s="78">
        <v>39</v>
      </c>
    </row>
    <row r="7" spans="1:4">
      <c r="A7" s="77" t="s">
        <v>33</v>
      </c>
      <c r="B7" s="78">
        <v>20</v>
      </c>
      <c r="C7" s="78">
        <v>30</v>
      </c>
      <c r="D7" s="78">
        <v>50</v>
      </c>
    </row>
    <row r="8" spans="1:4">
      <c r="A8" s="75" t="s">
        <v>112</v>
      </c>
      <c r="B8" s="76">
        <v>55</v>
      </c>
      <c r="C8" s="76">
        <v>83</v>
      </c>
      <c r="D8" s="76">
        <v>138</v>
      </c>
    </row>
    <row r="11" spans="1:4">
      <c r="A11" s="84" t="s">
        <v>118</v>
      </c>
      <c r="B11" s="84" t="s">
        <v>110</v>
      </c>
      <c r="C11" s="84"/>
      <c r="D11" s="84"/>
    </row>
    <row r="12" spans="1:4">
      <c r="A12" s="84" t="s">
        <v>111</v>
      </c>
      <c r="B12" s="84" t="s">
        <v>107</v>
      </c>
      <c r="C12" s="84" t="s">
        <v>108</v>
      </c>
      <c r="D12" s="84" t="s">
        <v>112</v>
      </c>
    </row>
    <row r="13" spans="1:4">
      <c r="A13" s="77" t="s">
        <v>40</v>
      </c>
      <c r="B13" s="82">
        <v>0.13768115942028986</v>
      </c>
      <c r="C13" s="82">
        <v>0.21739130434782608</v>
      </c>
      <c r="D13" s="82">
        <v>0.35507246376811596</v>
      </c>
    </row>
    <row r="14" spans="1:4">
      <c r="A14" s="77" t="s">
        <v>48</v>
      </c>
      <c r="B14" s="82">
        <v>0.11594202898550725</v>
      </c>
      <c r="C14" s="82">
        <v>0.16666666666666666</v>
      </c>
      <c r="D14" s="82">
        <v>0.28260869565217389</v>
      </c>
    </row>
    <row r="15" spans="1:4">
      <c r="A15" s="77" t="s">
        <v>33</v>
      </c>
      <c r="B15" s="82">
        <v>0.14492753623188406</v>
      </c>
      <c r="C15" s="82">
        <v>0.21739130434782608</v>
      </c>
      <c r="D15" s="82">
        <v>0.36231884057971014</v>
      </c>
    </row>
    <row r="16" spans="1:4">
      <c r="A16" s="75" t="s">
        <v>112</v>
      </c>
      <c r="B16" s="83">
        <v>0.39855072463768115</v>
      </c>
      <c r="C16" s="83">
        <v>0.60144927536231885</v>
      </c>
      <c r="D16" s="83">
        <v>1</v>
      </c>
    </row>
    <row r="19" spans="6:8">
      <c r="F19" s="212"/>
      <c r="G19" s="212"/>
      <c r="H19" s="212"/>
    </row>
    <row r="20" spans="6:8">
      <c r="F20" s="212"/>
      <c r="G20" s="212"/>
      <c r="H20" s="212"/>
    </row>
  </sheetData>
  <mergeCells count="2">
    <mergeCell ref="F19:H19"/>
    <mergeCell ref="F20:H20"/>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BAC6-7901-4453-ACF2-D9248B641F7A}">
  <dimension ref="A1:AA150"/>
  <sheetViews>
    <sheetView topLeftCell="P1" zoomScale="80" zoomScaleNormal="80" workbookViewId="0">
      <selection activeCell="T41" sqref="T41"/>
    </sheetView>
  </sheetViews>
  <sheetFormatPr defaultRowHeight="14.5"/>
  <cols>
    <col min="17" max="17" width="15.81640625" bestFit="1" customWidth="1"/>
    <col min="18" max="18" width="16.90625" customWidth="1"/>
    <col min="19" max="19" width="14.6328125" customWidth="1"/>
    <col min="21" max="21" width="22.90625" customWidth="1"/>
    <col min="22" max="22" width="76.08984375" customWidth="1"/>
  </cols>
  <sheetData>
    <row r="1" spans="1:27" ht="44" thickBot="1">
      <c r="A1" s="5" t="s">
        <v>16</v>
      </c>
      <c r="B1" s="5" t="s">
        <v>17</v>
      </c>
      <c r="C1" s="5" t="s">
        <v>18</v>
      </c>
      <c r="D1" s="5" t="s">
        <v>19</v>
      </c>
      <c r="E1" s="5" t="s">
        <v>20</v>
      </c>
      <c r="F1" s="5" t="s">
        <v>21</v>
      </c>
      <c r="G1" s="5" t="s">
        <v>22</v>
      </c>
      <c r="H1" s="5" t="s">
        <v>23</v>
      </c>
      <c r="I1" s="5" t="s">
        <v>24</v>
      </c>
      <c r="J1" s="5" t="s">
        <v>21</v>
      </c>
      <c r="K1" s="5" t="s">
        <v>25</v>
      </c>
      <c r="L1" s="5" t="s">
        <v>26</v>
      </c>
      <c r="M1" s="5" t="s">
        <v>27</v>
      </c>
      <c r="N1" s="5" t="s">
        <v>54</v>
      </c>
      <c r="O1" s="5" t="s">
        <v>55</v>
      </c>
      <c r="Q1" s="5" t="s">
        <v>119</v>
      </c>
      <c r="R1" s="5" t="s">
        <v>120</v>
      </c>
      <c r="S1" s="50" t="s">
        <v>224</v>
      </c>
    </row>
    <row r="2" spans="1:27">
      <c r="A2" s="18" t="s">
        <v>30</v>
      </c>
      <c r="B2" s="18" t="s">
        <v>31</v>
      </c>
      <c r="C2" s="18" t="s">
        <v>32</v>
      </c>
      <c r="D2" s="18" t="s">
        <v>33</v>
      </c>
      <c r="E2" s="37">
        <v>39995</v>
      </c>
      <c r="F2" s="18">
        <v>2009</v>
      </c>
      <c r="G2" s="18" t="s">
        <v>34</v>
      </c>
      <c r="H2" s="18" t="s">
        <v>35</v>
      </c>
      <c r="I2" s="38">
        <v>550</v>
      </c>
      <c r="J2" s="18">
        <v>2009</v>
      </c>
      <c r="K2" s="38">
        <v>1167</v>
      </c>
      <c r="L2" s="38">
        <v>440</v>
      </c>
      <c r="M2" s="39">
        <v>44</v>
      </c>
      <c r="N2" s="40">
        <v>0.93</v>
      </c>
      <c r="O2" s="18">
        <v>20</v>
      </c>
      <c r="Q2" s="15">
        <v>200</v>
      </c>
      <c r="R2" s="15">
        <v>550</v>
      </c>
      <c r="S2" s="15">
        <v>350</v>
      </c>
    </row>
    <row r="3" spans="1:27">
      <c r="A3" s="18" t="s">
        <v>30</v>
      </c>
      <c r="B3" s="18" t="s">
        <v>31</v>
      </c>
      <c r="C3" s="18" t="s">
        <v>32</v>
      </c>
      <c r="D3" s="18" t="s">
        <v>33</v>
      </c>
      <c r="E3" s="37">
        <v>40725</v>
      </c>
      <c r="F3" s="18">
        <v>2011</v>
      </c>
      <c r="G3" s="18" t="s">
        <v>34</v>
      </c>
      <c r="H3" s="18" t="s">
        <v>35</v>
      </c>
      <c r="I3" s="38">
        <v>400</v>
      </c>
      <c r="J3" s="18">
        <v>2011</v>
      </c>
      <c r="K3" s="38">
        <v>569</v>
      </c>
      <c r="L3" s="38">
        <v>68</v>
      </c>
      <c r="M3" s="39">
        <v>28</v>
      </c>
      <c r="N3" s="40">
        <v>0.92</v>
      </c>
      <c r="O3" s="18">
        <v>12</v>
      </c>
      <c r="Q3" s="15">
        <v>850</v>
      </c>
      <c r="R3" s="15">
        <v>400</v>
      </c>
      <c r="S3" s="15">
        <v>50</v>
      </c>
      <c r="U3" s="213" t="s">
        <v>302</v>
      </c>
      <c r="V3" s="213"/>
      <c r="W3" s="213"/>
      <c r="X3" s="213"/>
      <c r="Y3" s="213"/>
    </row>
    <row r="4" spans="1:27" ht="15" thickBot="1">
      <c r="A4" s="18" t="s">
        <v>30</v>
      </c>
      <c r="B4" s="18" t="s">
        <v>31</v>
      </c>
      <c r="C4" s="18" t="s">
        <v>32</v>
      </c>
      <c r="D4" s="18" t="s">
        <v>33</v>
      </c>
      <c r="E4" s="37">
        <v>40360</v>
      </c>
      <c r="F4" s="18">
        <v>2010</v>
      </c>
      <c r="G4" s="18" t="s">
        <v>34</v>
      </c>
      <c r="H4" s="18" t="s">
        <v>35</v>
      </c>
      <c r="I4" s="38">
        <v>1400</v>
      </c>
      <c r="J4" s="18">
        <v>2010</v>
      </c>
      <c r="K4" s="38">
        <v>4113</v>
      </c>
      <c r="L4" s="38">
        <v>1599</v>
      </c>
      <c r="M4" s="39">
        <v>206</v>
      </c>
      <c r="N4" s="40">
        <v>0.81</v>
      </c>
      <c r="O4" s="18">
        <v>21</v>
      </c>
      <c r="Q4" s="15">
        <v>2900</v>
      </c>
      <c r="R4" s="15">
        <v>1400</v>
      </c>
      <c r="S4" s="15">
        <v>700</v>
      </c>
      <c r="U4" s="214" t="s">
        <v>303</v>
      </c>
      <c r="V4" s="214"/>
      <c r="W4" s="214"/>
      <c r="X4" s="214"/>
      <c r="Y4" s="214"/>
    </row>
    <row r="5" spans="1:27" ht="15" thickBot="1">
      <c r="A5" s="18" t="s">
        <v>30</v>
      </c>
      <c r="B5" s="18" t="s">
        <v>31</v>
      </c>
      <c r="C5" s="18" t="s">
        <v>32</v>
      </c>
      <c r="D5" s="18" t="s">
        <v>33</v>
      </c>
      <c r="E5" s="37">
        <v>40087</v>
      </c>
      <c r="F5" s="18">
        <v>2009</v>
      </c>
      <c r="G5" s="18" t="s">
        <v>36</v>
      </c>
      <c r="H5" s="18" t="s">
        <v>35</v>
      </c>
      <c r="I5" s="38">
        <v>4300</v>
      </c>
      <c r="J5" s="18">
        <v>2009</v>
      </c>
      <c r="K5" s="38">
        <v>11195</v>
      </c>
      <c r="L5" s="38">
        <v>5916</v>
      </c>
      <c r="M5" s="39">
        <v>350</v>
      </c>
      <c r="N5" s="40">
        <v>0.86</v>
      </c>
      <c r="O5" s="18">
        <v>21</v>
      </c>
      <c r="Q5" s="15">
        <v>6250</v>
      </c>
      <c r="R5" s="15">
        <v>4300</v>
      </c>
      <c r="S5" s="15">
        <v>3300</v>
      </c>
      <c r="U5" s="147" t="s">
        <v>304</v>
      </c>
      <c r="V5" s="147" t="s">
        <v>68</v>
      </c>
      <c r="W5" s="147" t="s">
        <v>67</v>
      </c>
      <c r="X5" s="147" t="s">
        <v>305</v>
      </c>
      <c r="Y5" s="147" t="s">
        <v>122</v>
      </c>
    </row>
    <row r="6" spans="1:27" ht="15" thickBot="1">
      <c r="A6" s="18" t="s">
        <v>30</v>
      </c>
      <c r="B6" s="18" t="s">
        <v>31</v>
      </c>
      <c r="C6" s="18" t="s">
        <v>32</v>
      </c>
      <c r="D6" s="18" t="s">
        <v>33</v>
      </c>
      <c r="E6" s="37">
        <v>40817</v>
      </c>
      <c r="F6" s="18">
        <v>2011</v>
      </c>
      <c r="G6" s="18" t="s">
        <v>36</v>
      </c>
      <c r="H6" s="18" t="s">
        <v>35</v>
      </c>
      <c r="I6" s="38">
        <v>450</v>
      </c>
      <c r="J6" s="18">
        <v>2011</v>
      </c>
      <c r="K6" s="38">
        <v>723</v>
      </c>
      <c r="L6" s="38">
        <v>109</v>
      </c>
      <c r="M6" s="39">
        <v>23</v>
      </c>
      <c r="N6" s="40">
        <v>0.95</v>
      </c>
      <c r="O6" s="18">
        <v>13</v>
      </c>
      <c r="Q6" s="15">
        <v>3150</v>
      </c>
      <c r="R6" s="15">
        <v>450</v>
      </c>
      <c r="S6" s="15">
        <v>250</v>
      </c>
      <c r="U6" s="148" t="s">
        <v>119</v>
      </c>
      <c r="V6" s="149">
        <v>30</v>
      </c>
      <c r="W6" s="149">
        <v>145350</v>
      </c>
      <c r="X6" s="149">
        <v>4845</v>
      </c>
      <c r="Y6" s="149">
        <v>29324543.103448275</v>
      </c>
    </row>
    <row r="7" spans="1:27" ht="15" thickBot="1">
      <c r="A7" s="18" t="s">
        <v>30</v>
      </c>
      <c r="B7" s="18" t="s">
        <v>31</v>
      </c>
      <c r="C7" s="18" t="s">
        <v>32</v>
      </c>
      <c r="D7" s="18" t="s">
        <v>33</v>
      </c>
      <c r="E7" s="37">
        <v>40452</v>
      </c>
      <c r="F7" s="18">
        <v>2010</v>
      </c>
      <c r="G7" s="18" t="s">
        <v>36</v>
      </c>
      <c r="H7" s="18" t="s">
        <v>35</v>
      </c>
      <c r="I7" s="38">
        <v>8950</v>
      </c>
      <c r="J7" s="18">
        <v>2010</v>
      </c>
      <c r="K7" s="38">
        <v>26426</v>
      </c>
      <c r="L7" s="38">
        <v>11903</v>
      </c>
      <c r="M7" s="39">
        <v>1321</v>
      </c>
      <c r="N7" s="40">
        <v>0.88</v>
      </c>
      <c r="O7" s="18">
        <v>14</v>
      </c>
      <c r="Q7" s="15">
        <v>5300</v>
      </c>
      <c r="R7" s="15">
        <v>8950</v>
      </c>
      <c r="S7" s="15">
        <v>6850</v>
      </c>
      <c r="U7" s="148" t="s">
        <v>120</v>
      </c>
      <c r="V7" s="149">
        <v>30</v>
      </c>
      <c r="W7" s="149">
        <v>173850</v>
      </c>
      <c r="X7" s="149">
        <v>5795</v>
      </c>
      <c r="Y7" s="149">
        <v>41418681.034482762</v>
      </c>
    </row>
    <row r="8" spans="1:27" ht="15" thickBot="1">
      <c r="A8" s="18" t="s">
        <v>30</v>
      </c>
      <c r="B8" s="18" t="s">
        <v>31</v>
      </c>
      <c r="C8" s="18" t="s">
        <v>32</v>
      </c>
      <c r="D8" s="18" t="s">
        <v>33</v>
      </c>
      <c r="E8" s="37">
        <v>40179</v>
      </c>
      <c r="F8" s="18">
        <v>2010</v>
      </c>
      <c r="G8" s="18" t="s">
        <v>37</v>
      </c>
      <c r="H8" s="18" t="s">
        <v>35</v>
      </c>
      <c r="I8" s="38">
        <v>5700</v>
      </c>
      <c r="J8" s="18">
        <v>2010</v>
      </c>
      <c r="K8" s="38">
        <v>12411</v>
      </c>
      <c r="L8" s="38">
        <v>4871</v>
      </c>
      <c r="M8" s="39">
        <v>543</v>
      </c>
      <c r="N8" s="40">
        <v>0.95</v>
      </c>
      <c r="O8" s="18">
        <v>19</v>
      </c>
      <c r="Q8" s="15">
        <v>700</v>
      </c>
      <c r="R8" s="15">
        <v>5700</v>
      </c>
      <c r="S8" s="15">
        <v>3500</v>
      </c>
      <c r="U8" s="148" t="s">
        <v>224</v>
      </c>
      <c r="V8" s="149">
        <v>30</v>
      </c>
      <c r="W8" s="149">
        <v>99450</v>
      </c>
      <c r="X8" s="149">
        <v>3315</v>
      </c>
      <c r="Y8" s="149">
        <v>11980025.862068966</v>
      </c>
    </row>
    <row r="9" spans="1:27">
      <c r="A9" s="18" t="s">
        <v>30</v>
      </c>
      <c r="B9" s="18" t="s">
        <v>31</v>
      </c>
      <c r="C9" s="18" t="s">
        <v>32</v>
      </c>
      <c r="D9" s="18" t="s">
        <v>33</v>
      </c>
      <c r="E9" s="37">
        <v>40544</v>
      </c>
      <c r="F9" s="18">
        <v>2011</v>
      </c>
      <c r="G9" s="18" t="s">
        <v>37</v>
      </c>
      <c r="H9" s="18" t="s">
        <v>35</v>
      </c>
      <c r="I9" s="38">
        <v>12550</v>
      </c>
      <c r="J9" s="18">
        <v>2011</v>
      </c>
      <c r="K9" s="38">
        <v>29763</v>
      </c>
      <c r="L9" s="38">
        <v>10129</v>
      </c>
      <c r="M9" s="39">
        <v>1488</v>
      </c>
      <c r="N9" s="40">
        <v>0.88</v>
      </c>
      <c r="O9" s="18">
        <v>12</v>
      </c>
      <c r="Q9" s="15">
        <v>100</v>
      </c>
      <c r="R9" s="15">
        <v>12550</v>
      </c>
      <c r="S9" s="15">
        <v>6700</v>
      </c>
    </row>
    <row r="10" spans="1:27">
      <c r="A10" s="18" t="s">
        <v>30</v>
      </c>
      <c r="B10" s="18" t="s">
        <v>31</v>
      </c>
      <c r="C10" s="18" t="s">
        <v>32</v>
      </c>
      <c r="D10" s="18" t="s">
        <v>33</v>
      </c>
      <c r="E10" s="37">
        <v>40269</v>
      </c>
      <c r="F10" s="18">
        <v>2010</v>
      </c>
      <c r="G10" s="18" t="s">
        <v>38</v>
      </c>
      <c r="H10" s="18" t="s">
        <v>35</v>
      </c>
      <c r="I10" s="38">
        <v>100</v>
      </c>
      <c r="J10" s="18">
        <v>2010</v>
      </c>
      <c r="K10" s="38">
        <v>87</v>
      </c>
      <c r="L10" s="38">
        <v>15</v>
      </c>
      <c r="M10" s="39">
        <v>5</v>
      </c>
      <c r="N10" s="40">
        <v>0.82</v>
      </c>
      <c r="O10" s="18">
        <v>13</v>
      </c>
      <c r="Q10" s="15">
        <v>1350</v>
      </c>
      <c r="R10" s="15">
        <v>100</v>
      </c>
      <c r="S10" s="15">
        <v>300</v>
      </c>
    </row>
    <row r="11" spans="1:27" ht="15" thickBot="1">
      <c r="A11" s="18" t="s">
        <v>30</v>
      </c>
      <c r="B11" s="18" t="s">
        <v>31</v>
      </c>
      <c r="C11" s="18" t="s">
        <v>32</v>
      </c>
      <c r="D11" s="18" t="s">
        <v>33</v>
      </c>
      <c r="E11" s="37">
        <v>40634</v>
      </c>
      <c r="F11" s="18">
        <v>2011</v>
      </c>
      <c r="G11" s="18" t="s">
        <v>38</v>
      </c>
      <c r="H11" s="18" t="s">
        <v>35</v>
      </c>
      <c r="I11" s="38">
        <v>100</v>
      </c>
      <c r="J11" s="18">
        <v>2011</v>
      </c>
      <c r="K11" s="38">
        <v>95</v>
      </c>
      <c r="L11" s="38">
        <v>14</v>
      </c>
      <c r="M11" s="39">
        <v>4</v>
      </c>
      <c r="N11" s="40">
        <v>0.93</v>
      </c>
      <c r="O11" s="41">
        <v>23</v>
      </c>
      <c r="Q11" s="15">
        <v>6600</v>
      </c>
      <c r="R11" s="15">
        <v>600</v>
      </c>
      <c r="S11" s="15">
        <v>600</v>
      </c>
      <c r="U11" s="214" t="s">
        <v>12</v>
      </c>
      <c r="V11" s="214"/>
      <c r="W11" s="214"/>
      <c r="X11" s="214"/>
      <c r="Y11" s="214"/>
      <c r="Z11" s="214"/>
      <c r="AA11" s="214"/>
    </row>
    <row r="12" spans="1:27" ht="15" thickBot="1">
      <c r="A12" s="18" t="s">
        <v>30</v>
      </c>
      <c r="B12" s="18" t="s">
        <v>31</v>
      </c>
      <c r="C12" s="18" t="s">
        <v>39</v>
      </c>
      <c r="D12" s="18" t="s">
        <v>40</v>
      </c>
      <c r="E12" s="37">
        <v>39995</v>
      </c>
      <c r="F12" s="18">
        <v>2009</v>
      </c>
      <c r="G12" s="18" t="s">
        <v>34</v>
      </c>
      <c r="H12" s="18" t="s">
        <v>41</v>
      </c>
      <c r="I12" s="38">
        <v>200</v>
      </c>
      <c r="J12" s="18">
        <v>2009</v>
      </c>
      <c r="K12" s="38">
        <v>492</v>
      </c>
      <c r="L12" s="38">
        <v>281</v>
      </c>
      <c r="M12" s="39">
        <v>28</v>
      </c>
      <c r="N12" s="40">
        <v>0.83</v>
      </c>
      <c r="O12" s="41">
        <v>22</v>
      </c>
      <c r="Q12" s="15">
        <v>450</v>
      </c>
      <c r="R12" s="15">
        <v>1200</v>
      </c>
      <c r="S12" s="15">
        <v>1900</v>
      </c>
      <c r="U12" s="67" t="s">
        <v>306</v>
      </c>
      <c r="V12" s="67" t="s">
        <v>166</v>
      </c>
      <c r="W12" s="67" t="s">
        <v>126</v>
      </c>
      <c r="X12" s="67" t="s">
        <v>167</v>
      </c>
      <c r="Y12" s="67" t="s">
        <v>184</v>
      </c>
      <c r="Z12" s="67" t="s">
        <v>172</v>
      </c>
      <c r="AA12" s="67" t="s">
        <v>307</v>
      </c>
    </row>
    <row r="13" spans="1:27" ht="15" thickBot="1">
      <c r="A13" s="18" t="s">
        <v>30</v>
      </c>
      <c r="B13" s="18" t="s">
        <v>31</v>
      </c>
      <c r="C13" s="18" t="s">
        <v>39</v>
      </c>
      <c r="D13" s="18" t="s">
        <v>40</v>
      </c>
      <c r="E13" s="37">
        <v>40360</v>
      </c>
      <c r="F13" s="18">
        <v>2010</v>
      </c>
      <c r="G13" s="18" t="s">
        <v>34</v>
      </c>
      <c r="H13" s="18" t="s">
        <v>41</v>
      </c>
      <c r="I13" s="38">
        <v>850</v>
      </c>
      <c r="J13" s="18">
        <v>2010</v>
      </c>
      <c r="K13" s="38">
        <v>2504</v>
      </c>
      <c r="L13" s="38">
        <v>989</v>
      </c>
      <c r="M13" s="39">
        <v>110</v>
      </c>
      <c r="N13" s="40">
        <v>0.93</v>
      </c>
      <c r="O13" s="41">
        <v>14</v>
      </c>
      <c r="Q13" s="15">
        <v>13650</v>
      </c>
      <c r="R13" s="15">
        <v>3750</v>
      </c>
      <c r="S13" s="15">
        <v>4150</v>
      </c>
      <c r="U13" s="144" t="s">
        <v>308</v>
      </c>
      <c r="V13" s="149">
        <v>93937999.999998569</v>
      </c>
      <c r="W13" s="149">
        <v>2</v>
      </c>
      <c r="X13" s="149">
        <v>46968999.999999285</v>
      </c>
      <c r="Y13" s="149">
        <v>1.7033542565118978</v>
      </c>
      <c r="Z13" s="149">
        <v>0.18808703871177834</v>
      </c>
      <c r="AA13" s="149">
        <v>3.1012957566671893</v>
      </c>
    </row>
    <row r="14" spans="1:27" ht="15" thickBot="1">
      <c r="A14" s="18" t="s">
        <v>30</v>
      </c>
      <c r="B14" s="18" t="s">
        <v>31</v>
      </c>
      <c r="C14" s="18" t="s">
        <v>39</v>
      </c>
      <c r="D14" s="18" t="s">
        <v>40</v>
      </c>
      <c r="E14" s="37">
        <v>40087</v>
      </c>
      <c r="F14" s="18">
        <v>2009</v>
      </c>
      <c r="G14" s="18" t="s">
        <v>36</v>
      </c>
      <c r="H14" s="18" t="s">
        <v>41</v>
      </c>
      <c r="I14" s="38">
        <v>2900</v>
      </c>
      <c r="J14" s="18">
        <v>2009</v>
      </c>
      <c r="K14" s="38">
        <v>7230</v>
      </c>
      <c r="L14" s="38">
        <v>3691</v>
      </c>
      <c r="M14" s="39">
        <v>226</v>
      </c>
      <c r="N14" s="40">
        <v>0.83</v>
      </c>
      <c r="O14" s="41">
        <v>25</v>
      </c>
      <c r="Q14" s="15">
        <v>7000</v>
      </c>
      <c r="R14" s="15">
        <v>8250</v>
      </c>
      <c r="S14" s="15">
        <v>2750</v>
      </c>
      <c r="U14" s="144" t="s">
        <v>309</v>
      </c>
      <c r="V14" s="149">
        <v>2398974250</v>
      </c>
      <c r="W14" s="149">
        <v>87</v>
      </c>
      <c r="X14" s="149">
        <v>27574416.666666668</v>
      </c>
      <c r="Y14" s="149"/>
      <c r="Z14" s="149"/>
      <c r="AA14" s="149"/>
    </row>
    <row r="15" spans="1:27" ht="15" thickBot="1">
      <c r="A15" s="18" t="s">
        <v>30</v>
      </c>
      <c r="B15" s="18" t="s">
        <v>31</v>
      </c>
      <c r="C15" s="18" t="s">
        <v>39</v>
      </c>
      <c r="D15" s="18" t="s">
        <v>40</v>
      </c>
      <c r="E15" s="37">
        <v>40452</v>
      </c>
      <c r="F15" s="18">
        <v>2010</v>
      </c>
      <c r="G15" s="18" t="s">
        <v>36</v>
      </c>
      <c r="H15" s="18" t="s">
        <v>41</v>
      </c>
      <c r="I15" s="38">
        <v>6250</v>
      </c>
      <c r="J15" s="18">
        <v>2010</v>
      </c>
      <c r="K15" s="38">
        <v>17503</v>
      </c>
      <c r="L15" s="38">
        <v>7545</v>
      </c>
      <c r="M15" s="39">
        <v>547</v>
      </c>
      <c r="N15" s="40">
        <v>0.93</v>
      </c>
      <c r="O15" s="41">
        <v>20</v>
      </c>
      <c r="Q15" s="15">
        <v>13350</v>
      </c>
      <c r="R15" s="15">
        <v>5500</v>
      </c>
      <c r="S15" s="15">
        <v>6200</v>
      </c>
      <c r="U15" s="144"/>
      <c r="V15" s="149"/>
      <c r="W15" s="149"/>
      <c r="X15" s="149"/>
      <c r="Y15" s="149"/>
      <c r="Z15" s="149"/>
      <c r="AA15" s="149"/>
    </row>
    <row r="16" spans="1:27" ht="15" thickBot="1">
      <c r="A16" s="18" t="s">
        <v>30</v>
      </c>
      <c r="B16" s="18" t="s">
        <v>31</v>
      </c>
      <c r="C16" s="18" t="s">
        <v>39</v>
      </c>
      <c r="D16" s="18" t="s">
        <v>40</v>
      </c>
      <c r="E16" s="37">
        <v>40179</v>
      </c>
      <c r="F16" s="18">
        <v>2010</v>
      </c>
      <c r="G16" s="18" t="s">
        <v>37</v>
      </c>
      <c r="H16" s="18" t="s">
        <v>41</v>
      </c>
      <c r="I16" s="38">
        <v>3150</v>
      </c>
      <c r="J16" s="18">
        <v>2010</v>
      </c>
      <c r="K16" s="38">
        <v>6417</v>
      </c>
      <c r="L16" s="38">
        <v>2377</v>
      </c>
      <c r="M16" s="39">
        <v>361</v>
      </c>
      <c r="N16" s="40">
        <v>0.85</v>
      </c>
      <c r="O16" s="41">
        <v>13</v>
      </c>
      <c r="Q16" s="15">
        <v>2700</v>
      </c>
      <c r="R16" s="15">
        <v>12400</v>
      </c>
      <c r="S16" s="15">
        <v>2100</v>
      </c>
      <c r="U16" s="144" t="s">
        <v>153</v>
      </c>
      <c r="V16" s="149">
        <v>2492912249.9999986</v>
      </c>
      <c r="W16" s="149">
        <v>89</v>
      </c>
      <c r="X16" s="149"/>
      <c r="Y16" s="149"/>
      <c r="Z16" s="149"/>
      <c r="AA16" s="149"/>
    </row>
    <row r="17" spans="1:26">
      <c r="A17" s="18" t="s">
        <v>30</v>
      </c>
      <c r="B17" s="18" t="s">
        <v>31</v>
      </c>
      <c r="C17" s="18" t="s">
        <v>39</v>
      </c>
      <c r="D17" s="18" t="s">
        <v>40</v>
      </c>
      <c r="E17" s="37">
        <v>40544</v>
      </c>
      <c r="F17" s="18">
        <v>2011</v>
      </c>
      <c r="G17" s="18" t="s">
        <v>37</v>
      </c>
      <c r="H17" s="18" t="s">
        <v>41</v>
      </c>
      <c r="I17" s="38">
        <v>5300</v>
      </c>
      <c r="J17" s="18">
        <v>2011</v>
      </c>
      <c r="K17" s="38">
        <v>11192</v>
      </c>
      <c r="L17" s="38">
        <v>3154</v>
      </c>
      <c r="M17" s="39">
        <v>700</v>
      </c>
      <c r="N17" s="40">
        <v>0.91</v>
      </c>
      <c r="O17" s="41">
        <v>20</v>
      </c>
      <c r="Q17" s="15">
        <v>4600</v>
      </c>
      <c r="R17" s="15">
        <v>4950</v>
      </c>
      <c r="S17" s="15">
        <v>4150</v>
      </c>
    </row>
    <row r="18" spans="1:26">
      <c r="A18" s="18" t="s">
        <v>30</v>
      </c>
      <c r="B18" s="18" t="s">
        <v>31</v>
      </c>
      <c r="C18" s="18" t="s">
        <v>42</v>
      </c>
      <c r="D18" s="18" t="s">
        <v>40</v>
      </c>
      <c r="E18" s="37">
        <v>39995</v>
      </c>
      <c r="F18" s="18">
        <v>2009</v>
      </c>
      <c r="G18" s="18" t="s">
        <v>34</v>
      </c>
      <c r="H18" s="18" t="s">
        <v>41</v>
      </c>
      <c r="I18" s="38">
        <v>700</v>
      </c>
      <c r="J18" s="18">
        <v>2009</v>
      </c>
      <c r="K18" s="38">
        <v>1802</v>
      </c>
      <c r="L18" s="38">
        <v>789</v>
      </c>
      <c r="M18" s="39">
        <v>79</v>
      </c>
      <c r="N18" s="40">
        <v>0.86</v>
      </c>
      <c r="O18" s="41">
        <v>15</v>
      </c>
      <c r="Q18" s="15">
        <v>250</v>
      </c>
      <c r="R18" s="15">
        <v>6900</v>
      </c>
      <c r="S18" s="15">
        <v>150</v>
      </c>
    </row>
    <row r="19" spans="1:26" ht="15" thickBot="1">
      <c r="A19" s="18" t="s">
        <v>30</v>
      </c>
      <c r="B19" s="18" t="s">
        <v>31</v>
      </c>
      <c r="C19" s="18" t="s">
        <v>42</v>
      </c>
      <c r="D19" s="18" t="s">
        <v>40</v>
      </c>
      <c r="E19" s="37">
        <v>40725</v>
      </c>
      <c r="F19" s="18">
        <v>2011</v>
      </c>
      <c r="G19" s="18" t="s">
        <v>34</v>
      </c>
      <c r="H19" s="18" t="s">
        <v>41</v>
      </c>
      <c r="I19" s="38">
        <v>100</v>
      </c>
      <c r="J19" s="18">
        <v>2011</v>
      </c>
      <c r="K19" s="38">
        <v>104</v>
      </c>
      <c r="L19" s="38">
        <v>20</v>
      </c>
      <c r="M19" s="39">
        <v>4</v>
      </c>
      <c r="N19" s="40">
        <v>0.88</v>
      </c>
      <c r="O19" s="41">
        <v>24</v>
      </c>
      <c r="Q19" s="15">
        <v>5500</v>
      </c>
      <c r="R19" s="15">
        <v>250</v>
      </c>
      <c r="S19" s="15">
        <v>300</v>
      </c>
      <c r="U19" s="215" t="s">
        <v>274</v>
      </c>
      <c r="V19" s="215"/>
      <c r="W19" s="215"/>
      <c r="X19" s="215"/>
      <c r="Y19" s="215"/>
      <c r="Z19" s="215"/>
    </row>
    <row r="20" spans="1:26" ht="15" thickBot="1">
      <c r="A20" s="18" t="s">
        <v>30</v>
      </c>
      <c r="B20" s="18" t="s">
        <v>31</v>
      </c>
      <c r="C20" s="18" t="s">
        <v>42</v>
      </c>
      <c r="D20" s="18" t="s">
        <v>40</v>
      </c>
      <c r="E20" s="37">
        <v>40360</v>
      </c>
      <c r="F20" s="18">
        <v>2010</v>
      </c>
      <c r="G20" s="18" t="s">
        <v>34</v>
      </c>
      <c r="H20" s="18" t="s">
        <v>41</v>
      </c>
      <c r="I20" s="38">
        <v>1350</v>
      </c>
      <c r="J20" s="18">
        <v>2010</v>
      </c>
      <c r="K20" s="38">
        <v>3907</v>
      </c>
      <c r="L20" s="38">
        <v>1506</v>
      </c>
      <c r="M20" s="39">
        <v>171</v>
      </c>
      <c r="N20" s="40">
        <v>0.85</v>
      </c>
      <c r="O20" s="41">
        <v>20</v>
      </c>
      <c r="Q20" s="15">
        <v>11500</v>
      </c>
      <c r="R20" s="15">
        <v>700</v>
      </c>
      <c r="S20" s="15">
        <v>1800</v>
      </c>
      <c r="U20" s="154">
        <v>1</v>
      </c>
      <c r="V20" s="150" t="s">
        <v>310</v>
      </c>
      <c r="W20" s="151"/>
      <c r="X20" s="151"/>
      <c r="Y20" s="97"/>
      <c r="Z20" s="97"/>
    </row>
    <row r="21" spans="1:26" ht="15" thickBot="1">
      <c r="A21" s="18" t="s">
        <v>30</v>
      </c>
      <c r="B21" s="18" t="s">
        <v>31</v>
      </c>
      <c r="C21" s="18" t="s">
        <v>42</v>
      </c>
      <c r="D21" s="18" t="s">
        <v>40</v>
      </c>
      <c r="E21" s="37">
        <v>40087</v>
      </c>
      <c r="F21" s="18">
        <v>2009</v>
      </c>
      <c r="G21" s="18" t="s">
        <v>36</v>
      </c>
      <c r="H21" s="18" t="s">
        <v>41</v>
      </c>
      <c r="I21" s="38">
        <v>6600</v>
      </c>
      <c r="J21" s="18">
        <v>2009</v>
      </c>
      <c r="K21" s="38">
        <v>17233</v>
      </c>
      <c r="L21" s="38">
        <v>8232</v>
      </c>
      <c r="M21" s="39">
        <v>862</v>
      </c>
      <c r="N21" s="40">
        <v>0.88</v>
      </c>
      <c r="O21" s="41">
        <v>14</v>
      </c>
      <c r="Q21" s="15">
        <v>4150</v>
      </c>
      <c r="R21" s="15">
        <v>1900</v>
      </c>
      <c r="S21" s="15">
        <v>3300</v>
      </c>
      <c r="U21" s="154">
        <v>2</v>
      </c>
      <c r="V21" s="150" t="s">
        <v>262</v>
      </c>
      <c r="W21" s="151"/>
      <c r="X21" s="151"/>
      <c r="Y21" s="97"/>
      <c r="Z21" s="97"/>
    </row>
    <row r="22" spans="1:26" ht="15" thickBot="1">
      <c r="A22" s="18" t="s">
        <v>30</v>
      </c>
      <c r="B22" s="18" t="s">
        <v>31</v>
      </c>
      <c r="C22" s="18" t="s">
        <v>42</v>
      </c>
      <c r="D22" s="18" t="s">
        <v>40</v>
      </c>
      <c r="E22" s="37">
        <v>40817</v>
      </c>
      <c r="F22" s="18">
        <v>2011</v>
      </c>
      <c r="G22" s="18" t="s">
        <v>36</v>
      </c>
      <c r="H22" s="18" t="s">
        <v>41</v>
      </c>
      <c r="I22" s="38">
        <v>450</v>
      </c>
      <c r="J22" s="18">
        <v>2011</v>
      </c>
      <c r="K22" s="38">
        <v>664</v>
      </c>
      <c r="L22" s="38">
        <v>33</v>
      </c>
      <c r="M22" s="39">
        <v>33</v>
      </c>
      <c r="N22" s="40">
        <v>0.81</v>
      </c>
      <c r="O22" s="41">
        <v>16</v>
      </c>
      <c r="Q22" s="15">
        <v>8300</v>
      </c>
      <c r="R22" s="15">
        <v>9400</v>
      </c>
      <c r="S22" s="15">
        <v>5400</v>
      </c>
      <c r="U22" s="154">
        <v>3</v>
      </c>
      <c r="V22" s="152" t="s">
        <v>315</v>
      </c>
      <c r="W22" s="216" t="s">
        <v>316</v>
      </c>
      <c r="X22" s="216"/>
      <c r="Y22" s="216"/>
      <c r="Z22" s="216"/>
    </row>
    <row r="23" spans="1:26" ht="15" thickBot="1">
      <c r="A23" s="18" t="s">
        <v>30</v>
      </c>
      <c r="B23" s="18" t="s">
        <v>31</v>
      </c>
      <c r="C23" s="18" t="s">
        <v>42</v>
      </c>
      <c r="D23" s="18" t="s">
        <v>40</v>
      </c>
      <c r="E23" s="37">
        <v>40452</v>
      </c>
      <c r="F23" s="18">
        <v>2010</v>
      </c>
      <c r="G23" s="18" t="s">
        <v>36</v>
      </c>
      <c r="H23" s="18" t="s">
        <v>41</v>
      </c>
      <c r="I23" s="38">
        <v>13650</v>
      </c>
      <c r="J23" s="18">
        <v>2010</v>
      </c>
      <c r="K23" s="38">
        <v>39861</v>
      </c>
      <c r="L23" s="38">
        <v>16224</v>
      </c>
      <c r="M23" s="39">
        <v>2491</v>
      </c>
      <c r="N23" s="40">
        <v>0.84</v>
      </c>
      <c r="O23" s="41">
        <v>14</v>
      </c>
      <c r="Q23" s="15">
        <v>300</v>
      </c>
      <c r="R23" s="15">
        <v>18250</v>
      </c>
      <c r="S23" s="15">
        <v>11850</v>
      </c>
      <c r="U23" s="154">
        <v>4</v>
      </c>
      <c r="V23" s="150" t="s">
        <v>311</v>
      </c>
      <c r="W23" s="151"/>
      <c r="X23" s="151"/>
      <c r="Y23" s="97"/>
      <c r="Z23" s="97"/>
    </row>
    <row r="24" spans="1:26" ht="15" thickBot="1">
      <c r="A24" s="18" t="s">
        <v>30</v>
      </c>
      <c r="B24" s="18" t="s">
        <v>31</v>
      </c>
      <c r="C24" s="18" t="s">
        <v>42</v>
      </c>
      <c r="D24" s="18" t="s">
        <v>40</v>
      </c>
      <c r="E24" s="37">
        <v>40179</v>
      </c>
      <c r="F24" s="18">
        <v>2010</v>
      </c>
      <c r="G24" s="18" t="s">
        <v>37</v>
      </c>
      <c r="H24" s="18" t="s">
        <v>41</v>
      </c>
      <c r="I24" s="38">
        <v>7000</v>
      </c>
      <c r="J24" s="18">
        <v>2010</v>
      </c>
      <c r="K24" s="38">
        <v>14673</v>
      </c>
      <c r="L24" s="38">
        <v>5335</v>
      </c>
      <c r="M24" s="39">
        <v>825</v>
      </c>
      <c r="N24" s="40">
        <v>0.87</v>
      </c>
      <c r="O24" s="41">
        <v>19</v>
      </c>
      <c r="Q24" s="15">
        <v>600</v>
      </c>
      <c r="R24" s="15">
        <v>4750</v>
      </c>
      <c r="S24" s="15">
        <v>2400</v>
      </c>
      <c r="U24" s="154">
        <v>5</v>
      </c>
      <c r="V24" s="150" t="s">
        <v>312</v>
      </c>
      <c r="W24" s="151"/>
      <c r="X24" s="151"/>
      <c r="Y24" s="97"/>
      <c r="Z24" s="97"/>
    </row>
    <row r="25" spans="1:26" ht="15" thickBot="1">
      <c r="A25" s="18" t="s">
        <v>30</v>
      </c>
      <c r="B25" s="18" t="s">
        <v>31</v>
      </c>
      <c r="C25" s="18" t="s">
        <v>42</v>
      </c>
      <c r="D25" s="18" t="s">
        <v>40</v>
      </c>
      <c r="E25" s="37">
        <v>40544</v>
      </c>
      <c r="F25" s="18">
        <v>2011</v>
      </c>
      <c r="G25" s="18" t="s">
        <v>37</v>
      </c>
      <c r="H25" s="18" t="s">
        <v>41</v>
      </c>
      <c r="I25" s="38">
        <v>13350</v>
      </c>
      <c r="J25" s="18">
        <v>2011</v>
      </c>
      <c r="K25" s="38">
        <v>30327</v>
      </c>
      <c r="L25" s="38">
        <v>9244</v>
      </c>
      <c r="M25" s="39">
        <v>1706</v>
      </c>
      <c r="N25" s="40">
        <v>0.88</v>
      </c>
      <c r="O25" s="41">
        <v>24</v>
      </c>
      <c r="Q25" s="15">
        <v>3600</v>
      </c>
      <c r="R25" s="15">
        <v>7350</v>
      </c>
      <c r="S25" s="15">
        <v>3700</v>
      </c>
      <c r="U25" s="154">
        <v>6</v>
      </c>
      <c r="V25" s="150" t="s">
        <v>254</v>
      </c>
      <c r="W25" s="151"/>
      <c r="X25" s="151"/>
      <c r="Y25" s="97"/>
      <c r="Z25" s="97"/>
    </row>
    <row r="26" spans="1:26" ht="15" thickBot="1">
      <c r="A26" s="18" t="s">
        <v>30</v>
      </c>
      <c r="B26" s="18" t="s">
        <v>31</v>
      </c>
      <c r="C26" s="18" t="s">
        <v>43</v>
      </c>
      <c r="D26" s="18" t="s">
        <v>33</v>
      </c>
      <c r="E26" s="37">
        <v>39995</v>
      </c>
      <c r="F26" s="18">
        <v>2009</v>
      </c>
      <c r="G26" s="18" t="s">
        <v>34</v>
      </c>
      <c r="H26" s="18" t="s">
        <v>35</v>
      </c>
      <c r="I26" s="38">
        <v>600</v>
      </c>
      <c r="J26" s="18">
        <v>2009</v>
      </c>
      <c r="K26" s="38">
        <v>1638</v>
      </c>
      <c r="L26" s="38">
        <v>624</v>
      </c>
      <c r="M26" s="39">
        <v>72</v>
      </c>
      <c r="N26" s="40">
        <v>0.88</v>
      </c>
      <c r="O26" s="41">
        <v>15</v>
      </c>
      <c r="Q26" s="15">
        <v>6550</v>
      </c>
      <c r="R26" s="15">
        <v>500</v>
      </c>
      <c r="S26" s="15">
        <v>250</v>
      </c>
      <c r="U26" s="154">
        <v>7</v>
      </c>
      <c r="V26" s="150" t="s">
        <v>317</v>
      </c>
      <c r="W26" s="153"/>
      <c r="X26" s="153"/>
      <c r="Y26" s="97"/>
      <c r="Z26" s="97"/>
    </row>
    <row r="27" spans="1:26" ht="15" thickBot="1">
      <c r="A27" s="18" t="s">
        <v>30</v>
      </c>
      <c r="B27" s="18" t="s">
        <v>31</v>
      </c>
      <c r="C27" s="18" t="s">
        <v>43</v>
      </c>
      <c r="D27" s="18" t="s">
        <v>33</v>
      </c>
      <c r="E27" s="37">
        <v>40360</v>
      </c>
      <c r="F27" s="18">
        <v>2010</v>
      </c>
      <c r="G27" s="18" t="s">
        <v>34</v>
      </c>
      <c r="H27" s="18" t="s">
        <v>35</v>
      </c>
      <c r="I27" s="38">
        <v>1200</v>
      </c>
      <c r="J27" s="18">
        <v>2010</v>
      </c>
      <c r="K27" s="38">
        <v>3576</v>
      </c>
      <c r="L27" s="38">
        <v>1401</v>
      </c>
      <c r="M27" s="39">
        <v>156</v>
      </c>
      <c r="N27" s="40">
        <v>0.86</v>
      </c>
      <c r="O27" s="18">
        <v>22</v>
      </c>
      <c r="Q27" s="15">
        <v>10750</v>
      </c>
      <c r="R27" s="15">
        <v>900</v>
      </c>
      <c r="S27" s="15">
        <v>450</v>
      </c>
      <c r="U27" s="154">
        <v>8</v>
      </c>
      <c r="V27" s="150" t="s">
        <v>313</v>
      </c>
      <c r="W27" s="153">
        <f>Y13</f>
        <v>1.7033542565118978</v>
      </c>
      <c r="X27" s="151"/>
      <c r="Y27" s="97" t="s">
        <v>132</v>
      </c>
      <c r="Z27" s="97"/>
    </row>
    <row r="28" spans="1:26" ht="15" thickBot="1">
      <c r="A28" s="18" t="s">
        <v>30</v>
      </c>
      <c r="B28" s="18" t="s">
        <v>31</v>
      </c>
      <c r="C28" s="18" t="s">
        <v>43</v>
      </c>
      <c r="D28" s="18" t="s">
        <v>33</v>
      </c>
      <c r="E28" s="37">
        <v>40087</v>
      </c>
      <c r="F28" s="18">
        <v>2009</v>
      </c>
      <c r="G28" s="18" t="s">
        <v>36</v>
      </c>
      <c r="H28" s="18" t="s">
        <v>35</v>
      </c>
      <c r="I28" s="38">
        <v>3750</v>
      </c>
      <c r="J28" s="18">
        <v>2009</v>
      </c>
      <c r="K28" s="38">
        <v>10097</v>
      </c>
      <c r="L28" s="38">
        <v>5328</v>
      </c>
      <c r="M28" s="39">
        <v>568</v>
      </c>
      <c r="N28" s="40">
        <v>0.85</v>
      </c>
      <c r="O28" s="18">
        <v>13</v>
      </c>
      <c r="Q28" s="15">
        <v>23650</v>
      </c>
      <c r="R28" s="15">
        <v>3100</v>
      </c>
      <c r="S28" s="15">
        <v>1550</v>
      </c>
      <c r="U28" s="154">
        <v>9</v>
      </c>
      <c r="V28" s="150" t="s">
        <v>314</v>
      </c>
      <c r="W28" s="153">
        <f>AA13</f>
        <v>3.1012957566671893</v>
      </c>
      <c r="X28" s="151"/>
      <c r="Y28" s="97">
        <v>0.05</v>
      </c>
      <c r="Z28" s="97"/>
    </row>
    <row r="29" spans="1:26" ht="15" thickBot="1">
      <c r="A29" s="18" t="s">
        <v>30</v>
      </c>
      <c r="B29" s="18" t="s">
        <v>31</v>
      </c>
      <c r="C29" s="18" t="s">
        <v>43</v>
      </c>
      <c r="D29" s="18" t="s">
        <v>33</v>
      </c>
      <c r="E29" s="37">
        <v>40452</v>
      </c>
      <c r="F29" s="18">
        <v>2010</v>
      </c>
      <c r="G29" s="18" t="s">
        <v>36</v>
      </c>
      <c r="H29" s="18" t="s">
        <v>35</v>
      </c>
      <c r="I29" s="38">
        <v>8250</v>
      </c>
      <c r="J29" s="18">
        <v>2010</v>
      </c>
      <c r="K29" s="38">
        <v>24316</v>
      </c>
      <c r="L29" s="38">
        <v>10865</v>
      </c>
      <c r="M29" s="39">
        <v>1368</v>
      </c>
      <c r="N29" s="40">
        <v>0.87</v>
      </c>
      <c r="O29" s="18">
        <v>20</v>
      </c>
      <c r="Q29" s="15">
        <v>400</v>
      </c>
      <c r="R29" s="15">
        <v>7650</v>
      </c>
      <c r="S29" s="15">
        <v>3850</v>
      </c>
      <c r="U29" s="154">
        <v>10</v>
      </c>
      <c r="V29" s="150" t="s">
        <v>260</v>
      </c>
      <c r="W29" s="153">
        <f>Z13</f>
        <v>0.18808703871177834</v>
      </c>
      <c r="X29" s="151"/>
      <c r="Y29" s="97"/>
      <c r="Z29" s="97"/>
    </row>
    <row r="30" spans="1:26" ht="15" thickBot="1">
      <c r="A30" s="18" t="s">
        <v>30</v>
      </c>
      <c r="B30" s="18" t="s">
        <v>31</v>
      </c>
      <c r="C30" s="18" t="s">
        <v>43</v>
      </c>
      <c r="D30" s="18" t="s">
        <v>33</v>
      </c>
      <c r="E30" s="37">
        <v>40179</v>
      </c>
      <c r="F30" s="18">
        <v>2010</v>
      </c>
      <c r="G30" s="18" t="s">
        <v>37</v>
      </c>
      <c r="H30" s="18" t="s">
        <v>35</v>
      </c>
      <c r="I30" s="38">
        <v>5500</v>
      </c>
      <c r="J30" s="18">
        <v>2010</v>
      </c>
      <c r="K30" s="38">
        <v>10311</v>
      </c>
      <c r="L30" s="38">
        <v>3228</v>
      </c>
      <c r="M30" s="39">
        <v>580</v>
      </c>
      <c r="N30" s="40">
        <v>0.83</v>
      </c>
      <c r="O30" s="18">
        <v>15</v>
      </c>
      <c r="Q30" s="15">
        <v>150</v>
      </c>
      <c r="R30" s="15">
        <v>11650</v>
      </c>
      <c r="S30" s="15">
        <v>5850</v>
      </c>
      <c r="U30" s="154">
        <v>11</v>
      </c>
      <c r="V30" s="150" t="s">
        <v>318</v>
      </c>
      <c r="W30" s="151"/>
      <c r="X30" s="151"/>
      <c r="Y30" s="97"/>
      <c r="Z30" s="97"/>
    </row>
    <row r="31" spans="1:26" ht="15" thickBot="1">
      <c r="A31" s="18" t="s">
        <v>30</v>
      </c>
      <c r="B31" s="18" t="s">
        <v>31</v>
      </c>
      <c r="C31" s="18" t="s">
        <v>43</v>
      </c>
      <c r="D31" s="18" t="s">
        <v>33</v>
      </c>
      <c r="E31" s="37">
        <v>40544</v>
      </c>
      <c r="F31" s="18">
        <v>2011</v>
      </c>
      <c r="G31" s="18" t="s">
        <v>37</v>
      </c>
      <c r="H31" s="18" t="s">
        <v>35</v>
      </c>
      <c r="I31" s="38">
        <v>12400</v>
      </c>
      <c r="J31" s="18">
        <v>2011</v>
      </c>
      <c r="K31" s="38">
        <v>25666</v>
      </c>
      <c r="L31" s="38">
        <v>6936</v>
      </c>
      <c r="M31" s="39">
        <v>802</v>
      </c>
      <c r="N31" s="40">
        <v>0.95</v>
      </c>
      <c r="O31" s="18">
        <v>17</v>
      </c>
      <c r="Q31" s="15">
        <v>500</v>
      </c>
      <c r="R31" s="15">
        <v>29500</v>
      </c>
      <c r="S31" s="15">
        <v>14750</v>
      </c>
      <c r="U31" s="154">
        <v>12</v>
      </c>
      <c r="V31" s="150" t="s">
        <v>320</v>
      </c>
      <c r="W31" s="151"/>
      <c r="X31" s="151"/>
      <c r="Y31" s="97"/>
      <c r="Z31" s="97"/>
    </row>
    <row r="32" spans="1:26">
      <c r="A32" s="18" t="s">
        <v>44</v>
      </c>
      <c r="B32" s="18" t="s">
        <v>45</v>
      </c>
      <c r="C32" s="18" t="s">
        <v>32</v>
      </c>
      <c r="D32" s="18" t="s">
        <v>33</v>
      </c>
      <c r="E32" s="37">
        <v>39995</v>
      </c>
      <c r="F32" s="18">
        <v>2009</v>
      </c>
      <c r="G32" s="18" t="s">
        <v>34</v>
      </c>
      <c r="H32" s="18" t="s">
        <v>35</v>
      </c>
      <c r="I32" s="38">
        <v>4950</v>
      </c>
      <c r="J32" s="18">
        <v>2009</v>
      </c>
      <c r="K32" s="38">
        <v>11310</v>
      </c>
      <c r="L32" s="38">
        <v>4623</v>
      </c>
      <c r="M32" s="39">
        <v>424</v>
      </c>
      <c r="N32" s="40">
        <v>0.85</v>
      </c>
      <c r="O32" s="18">
        <v>20</v>
      </c>
      <c r="U32" s="27"/>
      <c r="V32" s="27"/>
      <c r="W32" s="27"/>
      <c r="X32" s="27"/>
    </row>
    <row r="33" spans="1:15">
      <c r="A33" s="18" t="s">
        <v>44</v>
      </c>
      <c r="B33" s="18" t="s">
        <v>45</v>
      </c>
      <c r="C33" s="18" t="s">
        <v>32</v>
      </c>
      <c r="D33" s="18" t="s">
        <v>33</v>
      </c>
      <c r="E33" s="37">
        <v>40725</v>
      </c>
      <c r="F33" s="18">
        <v>2011</v>
      </c>
      <c r="G33" s="18" t="s">
        <v>34</v>
      </c>
      <c r="H33" s="18" t="s">
        <v>35</v>
      </c>
      <c r="I33" s="38">
        <v>6900</v>
      </c>
      <c r="J33" s="18">
        <v>2011</v>
      </c>
      <c r="K33" s="38">
        <v>17480</v>
      </c>
      <c r="L33" s="38">
        <v>7015</v>
      </c>
      <c r="M33" s="39">
        <v>546</v>
      </c>
      <c r="N33" s="40">
        <v>0.89</v>
      </c>
      <c r="O33" s="18">
        <v>24</v>
      </c>
    </row>
    <row r="34" spans="1:15">
      <c r="A34" s="18" t="s">
        <v>44</v>
      </c>
      <c r="B34" s="18" t="s">
        <v>45</v>
      </c>
      <c r="C34" s="18" t="s">
        <v>32</v>
      </c>
      <c r="D34" s="18" t="s">
        <v>33</v>
      </c>
      <c r="E34" s="37">
        <v>40087</v>
      </c>
      <c r="F34" s="18">
        <v>2009</v>
      </c>
      <c r="G34" s="18" t="s">
        <v>36</v>
      </c>
      <c r="H34" s="18" t="s">
        <v>35</v>
      </c>
      <c r="I34" s="38">
        <v>250</v>
      </c>
      <c r="J34" s="18">
        <v>2009</v>
      </c>
      <c r="K34" s="38">
        <v>931</v>
      </c>
      <c r="L34" s="38">
        <v>439</v>
      </c>
      <c r="M34" s="39">
        <v>52</v>
      </c>
      <c r="N34" s="40">
        <v>0.95</v>
      </c>
      <c r="O34" s="18">
        <v>21</v>
      </c>
    </row>
    <row r="35" spans="1:15">
      <c r="A35" s="18" t="s">
        <v>44</v>
      </c>
      <c r="B35" s="18" t="s">
        <v>45</v>
      </c>
      <c r="C35" s="18" t="s">
        <v>32</v>
      </c>
      <c r="D35" s="18" t="s">
        <v>33</v>
      </c>
      <c r="E35" s="37">
        <v>40817</v>
      </c>
      <c r="F35" s="18">
        <v>2011</v>
      </c>
      <c r="G35" s="18" t="s">
        <v>36</v>
      </c>
      <c r="H35" s="18" t="s">
        <v>35</v>
      </c>
      <c r="I35" s="38">
        <v>700</v>
      </c>
      <c r="J35" s="18">
        <v>2011</v>
      </c>
      <c r="K35" s="38">
        <v>2594</v>
      </c>
      <c r="L35" s="38">
        <v>1028</v>
      </c>
      <c r="M35" s="39">
        <v>81</v>
      </c>
      <c r="N35" s="40">
        <v>0.94</v>
      </c>
      <c r="O35" s="18">
        <v>21</v>
      </c>
    </row>
    <row r="36" spans="1:15">
      <c r="A36" s="18" t="s">
        <v>44</v>
      </c>
      <c r="B36" s="18" t="s">
        <v>45</v>
      </c>
      <c r="C36" s="18" t="s">
        <v>32</v>
      </c>
      <c r="D36" s="18" t="s">
        <v>33</v>
      </c>
      <c r="E36" s="37">
        <v>40179</v>
      </c>
      <c r="F36" s="18">
        <v>2010</v>
      </c>
      <c r="G36" s="18" t="s">
        <v>37</v>
      </c>
      <c r="H36" s="18" t="s">
        <v>35</v>
      </c>
      <c r="I36" s="38">
        <v>550</v>
      </c>
      <c r="J36" s="18">
        <v>2010</v>
      </c>
      <c r="K36" s="38">
        <v>1475</v>
      </c>
      <c r="L36" s="38">
        <v>755</v>
      </c>
      <c r="M36" s="39">
        <v>65</v>
      </c>
      <c r="N36" s="40">
        <v>0.93</v>
      </c>
      <c r="O36" s="18">
        <v>25</v>
      </c>
    </row>
    <row r="37" spans="1:15">
      <c r="A37" s="18" t="s">
        <v>44</v>
      </c>
      <c r="B37" s="18" t="s">
        <v>45</v>
      </c>
      <c r="C37" s="18" t="s">
        <v>32</v>
      </c>
      <c r="D37" s="18" t="s">
        <v>33</v>
      </c>
      <c r="E37" s="37">
        <v>40544</v>
      </c>
      <c r="F37" s="18">
        <v>2011</v>
      </c>
      <c r="G37" s="18" t="s">
        <v>37</v>
      </c>
      <c r="H37" s="18" t="s">
        <v>35</v>
      </c>
      <c r="I37" s="38">
        <v>1900</v>
      </c>
      <c r="J37" s="18">
        <v>2011</v>
      </c>
      <c r="K37" s="38">
        <v>5543</v>
      </c>
      <c r="L37" s="38">
        <v>2373</v>
      </c>
      <c r="M37" s="39">
        <v>208</v>
      </c>
      <c r="N37" s="40">
        <v>0.89</v>
      </c>
      <c r="O37" s="18">
        <v>15</v>
      </c>
    </row>
    <row r="38" spans="1:15">
      <c r="A38" s="18" t="s">
        <v>44</v>
      </c>
      <c r="B38" s="18" t="s">
        <v>45</v>
      </c>
      <c r="C38" s="18" t="s">
        <v>32</v>
      </c>
      <c r="D38" s="18" t="s">
        <v>33</v>
      </c>
      <c r="E38" s="37">
        <v>40269</v>
      </c>
      <c r="F38" s="18">
        <v>2010</v>
      </c>
      <c r="G38" s="18" t="s">
        <v>38</v>
      </c>
      <c r="H38" s="18" t="s">
        <v>35</v>
      </c>
      <c r="I38" s="38">
        <v>9400</v>
      </c>
      <c r="J38" s="18">
        <v>2010</v>
      </c>
      <c r="K38" s="38">
        <v>24194</v>
      </c>
      <c r="L38" s="38">
        <v>11668</v>
      </c>
      <c r="M38" s="39">
        <v>1059</v>
      </c>
      <c r="N38" s="40">
        <v>0.86</v>
      </c>
      <c r="O38" s="18">
        <v>24</v>
      </c>
    </row>
    <row r="39" spans="1:15">
      <c r="A39" s="18" t="s">
        <v>44</v>
      </c>
      <c r="B39" s="18" t="s">
        <v>45</v>
      </c>
      <c r="C39" s="18" t="s">
        <v>32</v>
      </c>
      <c r="D39" s="18" t="s">
        <v>33</v>
      </c>
      <c r="E39" s="37">
        <v>40634</v>
      </c>
      <c r="F39" s="18">
        <v>2011</v>
      </c>
      <c r="G39" s="18" t="s">
        <v>38</v>
      </c>
      <c r="H39" s="18" t="s">
        <v>35</v>
      </c>
      <c r="I39" s="38">
        <v>18250</v>
      </c>
      <c r="J39" s="18">
        <v>2011</v>
      </c>
      <c r="K39" s="38">
        <v>50992</v>
      </c>
      <c r="L39" s="38">
        <v>20340</v>
      </c>
      <c r="M39" s="39">
        <v>2231</v>
      </c>
      <c r="N39" s="40">
        <v>0.83</v>
      </c>
      <c r="O39" s="18">
        <v>24</v>
      </c>
    </row>
    <row r="40" spans="1:15">
      <c r="A40" s="18" t="s">
        <v>44</v>
      </c>
      <c r="B40" s="18" t="s">
        <v>45</v>
      </c>
      <c r="C40" s="18" t="s">
        <v>39</v>
      </c>
      <c r="D40" s="18" t="s">
        <v>40</v>
      </c>
      <c r="E40" s="37">
        <v>39995</v>
      </c>
      <c r="F40" s="18">
        <v>2009</v>
      </c>
      <c r="G40" s="18" t="s">
        <v>34</v>
      </c>
      <c r="H40" s="18" t="s">
        <v>41</v>
      </c>
      <c r="I40" s="38">
        <v>2700</v>
      </c>
      <c r="J40" s="18">
        <v>2009</v>
      </c>
      <c r="K40" s="38">
        <v>6491</v>
      </c>
      <c r="L40" s="38">
        <v>2822</v>
      </c>
      <c r="M40" s="39">
        <v>243</v>
      </c>
      <c r="N40" s="40">
        <v>0.85</v>
      </c>
      <c r="O40" s="18">
        <v>15</v>
      </c>
    </row>
    <row r="41" spans="1:15">
      <c r="A41" s="18" t="s">
        <v>44</v>
      </c>
      <c r="B41" s="18" t="s">
        <v>45</v>
      </c>
      <c r="C41" s="18" t="s">
        <v>39</v>
      </c>
      <c r="D41" s="18" t="s">
        <v>40</v>
      </c>
      <c r="E41" s="37">
        <v>40725</v>
      </c>
      <c r="F41" s="18">
        <v>2011</v>
      </c>
      <c r="G41" s="18" t="s">
        <v>34</v>
      </c>
      <c r="H41" s="18" t="s">
        <v>41</v>
      </c>
      <c r="I41" s="38">
        <v>4600</v>
      </c>
      <c r="J41" s="18">
        <v>2011</v>
      </c>
      <c r="K41" s="38">
        <v>12177</v>
      </c>
      <c r="L41" s="38">
        <v>5158</v>
      </c>
      <c r="M41" s="39">
        <v>533</v>
      </c>
      <c r="N41" s="40">
        <v>0.87</v>
      </c>
      <c r="O41" s="18">
        <v>18</v>
      </c>
    </row>
    <row r="42" spans="1:15">
      <c r="A42" s="18" t="s">
        <v>44</v>
      </c>
      <c r="B42" s="18" t="s">
        <v>45</v>
      </c>
      <c r="C42" s="18" t="s">
        <v>39</v>
      </c>
      <c r="D42" s="18" t="s">
        <v>40</v>
      </c>
      <c r="E42" s="37">
        <v>40817</v>
      </c>
      <c r="F42" s="18">
        <v>2011</v>
      </c>
      <c r="G42" s="18" t="s">
        <v>36</v>
      </c>
      <c r="H42" s="18" t="s">
        <v>41</v>
      </c>
      <c r="I42" s="38">
        <v>250</v>
      </c>
      <c r="J42" s="18">
        <v>2011</v>
      </c>
      <c r="K42" s="38">
        <v>1095</v>
      </c>
      <c r="L42" s="38">
        <v>415</v>
      </c>
      <c r="M42" s="39">
        <v>41</v>
      </c>
      <c r="N42" s="40">
        <v>0.89</v>
      </c>
      <c r="O42" s="18">
        <v>20</v>
      </c>
    </row>
    <row r="43" spans="1:15">
      <c r="A43" s="18" t="s">
        <v>44</v>
      </c>
      <c r="B43" s="18" t="s">
        <v>45</v>
      </c>
      <c r="C43" s="18" t="s">
        <v>39</v>
      </c>
      <c r="D43" s="18" t="s">
        <v>40</v>
      </c>
      <c r="E43" s="37">
        <v>40179</v>
      </c>
      <c r="F43" s="18">
        <v>2010</v>
      </c>
      <c r="G43" s="18" t="s">
        <v>37</v>
      </c>
      <c r="H43" s="18" t="s">
        <v>41</v>
      </c>
      <c r="I43" s="38">
        <v>850</v>
      </c>
      <c r="J43" s="18">
        <v>2010</v>
      </c>
      <c r="K43" s="38">
        <v>2250</v>
      </c>
      <c r="L43" s="38">
        <v>1112</v>
      </c>
      <c r="M43" s="39">
        <v>112</v>
      </c>
      <c r="N43" s="40">
        <v>0.83</v>
      </c>
      <c r="O43" s="18">
        <v>24</v>
      </c>
    </row>
    <row r="44" spans="1:15">
      <c r="A44" s="18" t="s">
        <v>44</v>
      </c>
      <c r="B44" s="18" t="s">
        <v>45</v>
      </c>
      <c r="C44" s="18" t="s">
        <v>39</v>
      </c>
      <c r="D44" s="18" t="s">
        <v>40</v>
      </c>
      <c r="E44" s="37">
        <v>40544</v>
      </c>
      <c r="F44" s="18">
        <v>2011</v>
      </c>
      <c r="G44" s="18" t="s">
        <v>37</v>
      </c>
      <c r="H44" s="18" t="s">
        <v>41</v>
      </c>
      <c r="I44" s="38">
        <v>2700</v>
      </c>
      <c r="J44" s="18">
        <v>2011</v>
      </c>
      <c r="K44" s="38">
        <v>7643</v>
      </c>
      <c r="L44" s="38">
        <v>3043</v>
      </c>
      <c r="M44" s="39">
        <v>287</v>
      </c>
      <c r="N44" s="40">
        <v>0.94</v>
      </c>
      <c r="O44" s="18">
        <v>22</v>
      </c>
    </row>
    <row r="45" spans="1:15">
      <c r="A45" s="18" t="s">
        <v>44</v>
      </c>
      <c r="B45" s="18" t="s">
        <v>45</v>
      </c>
      <c r="C45" s="18" t="s">
        <v>39</v>
      </c>
      <c r="D45" s="18" t="s">
        <v>40</v>
      </c>
      <c r="E45" s="37">
        <v>40269</v>
      </c>
      <c r="F45" s="18">
        <v>2010</v>
      </c>
      <c r="G45" s="18" t="s">
        <v>38</v>
      </c>
      <c r="H45" s="18" t="s">
        <v>41</v>
      </c>
      <c r="I45" s="38">
        <v>5500</v>
      </c>
      <c r="J45" s="18">
        <v>2010</v>
      </c>
      <c r="K45" s="38">
        <v>13782</v>
      </c>
      <c r="L45" s="38">
        <v>6491</v>
      </c>
      <c r="M45" s="39">
        <v>603</v>
      </c>
      <c r="N45" s="40">
        <v>0.89</v>
      </c>
      <c r="O45" s="18">
        <v>19</v>
      </c>
    </row>
    <row r="46" spans="1:15">
      <c r="A46" s="18" t="s">
        <v>44</v>
      </c>
      <c r="B46" s="18" t="s">
        <v>45</v>
      </c>
      <c r="C46" s="18" t="s">
        <v>39</v>
      </c>
      <c r="D46" s="18" t="s">
        <v>40</v>
      </c>
      <c r="E46" s="37">
        <v>40634</v>
      </c>
      <c r="F46" s="18">
        <v>2011</v>
      </c>
      <c r="G46" s="18" t="s">
        <v>38</v>
      </c>
      <c r="H46" s="18" t="s">
        <v>41</v>
      </c>
      <c r="I46" s="38">
        <v>11500</v>
      </c>
      <c r="J46" s="18">
        <v>2011</v>
      </c>
      <c r="K46" s="38">
        <v>31809</v>
      </c>
      <c r="L46" s="38">
        <v>12612</v>
      </c>
      <c r="M46" s="39">
        <v>1193</v>
      </c>
      <c r="N46" s="40">
        <v>0.95</v>
      </c>
      <c r="O46" s="18">
        <v>17</v>
      </c>
    </row>
    <row r="47" spans="1:15">
      <c r="A47" s="18" t="s">
        <v>44</v>
      </c>
      <c r="B47" s="18" t="s">
        <v>45</v>
      </c>
      <c r="C47" s="18" t="s">
        <v>42</v>
      </c>
      <c r="D47" s="18" t="s">
        <v>40</v>
      </c>
      <c r="E47" s="37">
        <v>39995</v>
      </c>
      <c r="F47" s="18">
        <v>2009</v>
      </c>
      <c r="G47" s="18" t="s">
        <v>34</v>
      </c>
      <c r="H47" s="18" t="s">
        <v>41</v>
      </c>
      <c r="I47" s="38">
        <v>4150</v>
      </c>
      <c r="J47" s="18">
        <v>2009</v>
      </c>
      <c r="K47" s="38">
        <v>10415</v>
      </c>
      <c r="L47" s="38">
        <v>4714</v>
      </c>
      <c r="M47" s="39">
        <v>586</v>
      </c>
      <c r="N47" s="40">
        <v>0.81</v>
      </c>
      <c r="O47" s="18">
        <v>17</v>
      </c>
    </row>
    <row r="48" spans="1:15">
      <c r="A48" s="18" t="s">
        <v>44</v>
      </c>
      <c r="B48" s="18" t="s">
        <v>45</v>
      </c>
      <c r="C48" s="18" t="s">
        <v>42</v>
      </c>
      <c r="D48" s="18" t="s">
        <v>40</v>
      </c>
      <c r="E48" s="37">
        <v>40725</v>
      </c>
      <c r="F48" s="18">
        <v>2011</v>
      </c>
      <c r="G48" s="18" t="s">
        <v>34</v>
      </c>
      <c r="H48" s="18" t="s">
        <v>41</v>
      </c>
      <c r="I48" s="38">
        <v>8300</v>
      </c>
      <c r="J48" s="18">
        <v>2011</v>
      </c>
      <c r="K48" s="38">
        <v>23387</v>
      </c>
      <c r="L48" s="38">
        <v>10582</v>
      </c>
      <c r="M48" s="39">
        <v>877</v>
      </c>
      <c r="N48" s="40">
        <v>0.92</v>
      </c>
      <c r="O48" s="18">
        <v>22</v>
      </c>
    </row>
    <row r="49" spans="1:15">
      <c r="A49" s="18" t="s">
        <v>44</v>
      </c>
      <c r="B49" s="18" t="s">
        <v>45</v>
      </c>
      <c r="C49" s="18" t="s">
        <v>42</v>
      </c>
      <c r="D49" s="18" t="s">
        <v>40</v>
      </c>
      <c r="E49" s="37">
        <v>40087</v>
      </c>
      <c r="F49" s="18">
        <v>2009</v>
      </c>
      <c r="G49" s="18" t="s">
        <v>36</v>
      </c>
      <c r="H49" s="18" t="s">
        <v>41</v>
      </c>
      <c r="I49" s="38">
        <v>300</v>
      </c>
      <c r="J49" s="18">
        <v>2009</v>
      </c>
      <c r="K49" s="38">
        <v>986</v>
      </c>
      <c r="L49" s="38">
        <v>422</v>
      </c>
      <c r="M49" s="39">
        <v>49</v>
      </c>
      <c r="N49" s="40">
        <v>0.91</v>
      </c>
      <c r="O49" s="18">
        <v>14</v>
      </c>
    </row>
    <row r="50" spans="1:15">
      <c r="A50" s="18" t="s">
        <v>44</v>
      </c>
      <c r="B50" s="18" t="s">
        <v>45</v>
      </c>
      <c r="C50" s="18" t="s">
        <v>42</v>
      </c>
      <c r="D50" s="18" t="s">
        <v>40</v>
      </c>
      <c r="E50" s="37">
        <v>40817</v>
      </c>
      <c r="F50" s="18">
        <v>2011</v>
      </c>
      <c r="G50" s="18" t="s">
        <v>36</v>
      </c>
      <c r="H50" s="18" t="s">
        <v>41</v>
      </c>
      <c r="I50" s="38">
        <v>600</v>
      </c>
      <c r="J50" s="18">
        <v>2011</v>
      </c>
      <c r="K50" s="38">
        <v>2233</v>
      </c>
      <c r="L50" s="38">
        <v>850</v>
      </c>
      <c r="M50" s="39">
        <v>70</v>
      </c>
      <c r="N50" s="40">
        <v>0.82</v>
      </c>
      <c r="O50" s="18">
        <v>16</v>
      </c>
    </row>
    <row r="51" spans="1:15">
      <c r="A51" s="18" t="s">
        <v>44</v>
      </c>
      <c r="B51" s="18" t="s">
        <v>45</v>
      </c>
      <c r="C51" s="18" t="s">
        <v>42</v>
      </c>
      <c r="D51" s="18" t="s">
        <v>40</v>
      </c>
      <c r="E51" s="37">
        <v>40179</v>
      </c>
      <c r="F51" s="18">
        <v>2010</v>
      </c>
      <c r="G51" s="18" t="s">
        <v>37</v>
      </c>
      <c r="H51" s="18" t="s">
        <v>41</v>
      </c>
      <c r="I51" s="38">
        <v>3600</v>
      </c>
      <c r="J51" s="18">
        <v>2010</v>
      </c>
      <c r="K51" s="38">
        <v>9742</v>
      </c>
      <c r="L51" s="38">
        <v>4889</v>
      </c>
      <c r="M51" s="39">
        <v>487</v>
      </c>
      <c r="N51" s="40">
        <v>0.88</v>
      </c>
      <c r="O51" s="18">
        <v>17</v>
      </c>
    </row>
    <row r="52" spans="1:15">
      <c r="A52" s="18" t="s">
        <v>44</v>
      </c>
      <c r="B52" s="18" t="s">
        <v>45</v>
      </c>
      <c r="C52" s="18" t="s">
        <v>42</v>
      </c>
      <c r="D52" s="18" t="s">
        <v>40</v>
      </c>
      <c r="E52" s="37">
        <v>40544</v>
      </c>
      <c r="F52" s="18">
        <v>2011</v>
      </c>
      <c r="G52" s="18" t="s">
        <v>37</v>
      </c>
      <c r="H52" s="18" t="s">
        <v>41</v>
      </c>
      <c r="I52" s="38">
        <v>6550</v>
      </c>
      <c r="J52" s="18">
        <v>2011</v>
      </c>
      <c r="K52" s="38">
        <v>19265</v>
      </c>
      <c r="L52" s="38">
        <v>8052</v>
      </c>
      <c r="M52" s="39">
        <v>602</v>
      </c>
      <c r="N52" s="40">
        <v>0.82</v>
      </c>
      <c r="O52" s="18">
        <v>15</v>
      </c>
    </row>
    <row r="53" spans="1:15">
      <c r="A53" s="18" t="s">
        <v>44</v>
      </c>
      <c r="B53" s="18" t="s">
        <v>45</v>
      </c>
      <c r="C53" s="18" t="s">
        <v>42</v>
      </c>
      <c r="D53" s="18" t="s">
        <v>40</v>
      </c>
      <c r="E53" s="37">
        <v>40269</v>
      </c>
      <c r="F53" s="18">
        <v>2010</v>
      </c>
      <c r="G53" s="18" t="s">
        <v>38</v>
      </c>
      <c r="H53" s="18" t="s">
        <v>41</v>
      </c>
      <c r="I53" s="38">
        <v>10750</v>
      </c>
      <c r="J53" s="18">
        <v>2010</v>
      </c>
      <c r="K53" s="38">
        <v>27677</v>
      </c>
      <c r="L53" s="38">
        <v>13359</v>
      </c>
      <c r="M53" s="39">
        <v>1557</v>
      </c>
      <c r="N53" s="40">
        <v>0.87</v>
      </c>
      <c r="O53" s="18">
        <v>18</v>
      </c>
    </row>
    <row r="54" spans="1:15">
      <c r="A54" s="18" t="s">
        <v>44</v>
      </c>
      <c r="B54" s="18" t="s">
        <v>45</v>
      </c>
      <c r="C54" s="18" t="s">
        <v>42</v>
      </c>
      <c r="D54" s="18" t="s">
        <v>40</v>
      </c>
      <c r="E54" s="37">
        <v>40634</v>
      </c>
      <c r="F54" s="18">
        <v>2011</v>
      </c>
      <c r="G54" s="18" t="s">
        <v>38</v>
      </c>
      <c r="H54" s="18" t="s">
        <v>41</v>
      </c>
      <c r="I54" s="38">
        <v>23650</v>
      </c>
      <c r="J54" s="18">
        <v>2011</v>
      </c>
      <c r="K54" s="38">
        <v>67265</v>
      </c>
      <c r="L54" s="38">
        <v>27440</v>
      </c>
      <c r="M54" s="39">
        <v>2943</v>
      </c>
      <c r="N54" s="40">
        <v>0.86</v>
      </c>
      <c r="O54" s="18">
        <v>22</v>
      </c>
    </row>
    <row r="55" spans="1:15">
      <c r="A55" s="18" t="s">
        <v>44</v>
      </c>
      <c r="B55" s="18" t="s">
        <v>45</v>
      </c>
      <c r="C55" s="18" t="s">
        <v>43</v>
      </c>
      <c r="D55" s="18" t="s">
        <v>33</v>
      </c>
      <c r="E55" s="37">
        <v>39995</v>
      </c>
      <c r="F55" s="18">
        <v>2009</v>
      </c>
      <c r="G55" s="18" t="s">
        <v>34</v>
      </c>
      <c r="H55" s="18" t="s">
        <v>35</v>
      </c>
      <c r="I55" s="38">
        <v>4750</v>
      </c>
      <c r="J55" s="18">
        <v>2009</v>
      </c>
      <c r="K55" s="38">
        <v>11461</v>
      </c>
      <c r="L55" s="38">
        <v>5061</v>
      </c>
      <c r="M55" s="39">
        <v>645</v>
      </c>
      <c r="N55" s="40">
        <v>0.94</v>
      </c>
      <c r="O55" s="18">
        <v>20</v>
      </c>
    </row>
    <row r="56" spans="1:15">
      <c r="A56" s="18" t="s">
        <v>44</v>
      </c>
      <c r="B56" s="18" t="s">
        <v>45</v>
      </c>
      <c r="C56" s="18" t="s">
        <v>43</v>
      </c>
      <c r="D56" s="18" t="s">
        <v>33</v>
      </c>
      <c r="E56" s="37">
        <v>40725</v>
      </c>
      <c r="F56" s="18">
        <v>2011</v>
      </c>
      <c r="G56" s="18" t="s">
        <v>34</v>
      </c>
      <c r="H56" s="18" t="s">
        <v>35</v>
      </c>
      <c r="I56" s="38">
        <v>7350</v>
      </c>
      <c r="J56" s="18">
        <v>2011</v>
      </c>
      <c r="K56" s="38">
        <v>20095</v>
      </c>
      <c r="L56" s="38">
        <v>8675</v>
      </c>
      <c r="M56" s="39">
        <v>1005</v>
      </c>
      <c r="N56" s="40">
        <v>0.82</v>
      </c>
      <c r="O56" s="18">
        <v>24</v>
      </c>
    </row>
    <row r="57" spans="1:15">
      <c r="A57" s="18" t="s">
        <v>44</v>
      </c>
      <c r="B57" s="18" t="s">
        <v>45</v>
      </c>
      <c r="C57" s="18" t="s">
        <v>43</v>
      </c>
      <c r="D57" s="18" t="s">
        <v>33</v>
      </c>
      <c r="E57" s="37">
        <v>40087</v>
      </c>
      <c r="F57" s="18">
        <v>2009</v>
      </c>
      <c r="G57" s="18" t="s">
        <v>36</v>
      </c>
      <c r="H57" s="18" t="s">
        <v>35</v>
      </c>
      <c r="I57" s="38">
        <v>500</v>
      </c>
      <c r="J57" s="18">
        <v>2009</v>
      </c>
      <c r="K57" s="38">
        <v>1971</v>
      </c>
      <c r="L57" s="38">
        <v>994</v>
      </c>
      <c r="M57" s="39">
        <v>74</v>
      </c>
      <c r="N57" s="40">
        <v>0.91</v>
      </c>
      <c r="O57" s="18">
        <v>23</v>
      </c>
    </row>
    <row r="58" spans="1:15">
      <c r="A58" s="18" t="s">
        <v>44</v>
      </c>
      <c r="B58" s="18" t="s">
        <v>45</v>
      </c>
      <c r="C58" s="18" t="s">
        <v>43</v>
      </c>
      <c r="D58" s="18" t="s">
        <v>33</v>
      </c>
      <c r="E58" s="37">
        <v>40817</v>
      </c>
      <c r="F58" s="18">
        <v>2011</v>
      </c>
      <c r="G58" s="18" t="s">
        <v>36</v>
      </c>
      <c r="H58" s="18" t="s">
        <v>35</v>
      </c>
      <c r="I58" s="38">
        <v>900</v>
      </c>
      <c r="J58" s="18">
        <v>2011</v>
      </c>
      <c r="K58" s="38">
        <v>3669</v>
      </c>
      <c r="L58" s="38">
        <v>1485</v>
      </c>
      <c r="M58" s="39">
        <v>206</v>
      </c>
      <c r="N58" s="40">
        <v>0.88</v>
      </c>
      <c r="O58" s="18">
        <v>11</v>
      </c>
    </row>
    <row r="59" spans="1:15">
      <c r="A59" s="18" t="s">
        <v>44</v>
      </c>
      <c r="B59" s="18" t="s">
        <v>45</v>
      </c>
      <c r="C59" s="18" t="s">
        <v>43</v>
      </c>
      <c r="D59" s="18" t="s">
        <v>33</v>
      </c>
      <c r="E59" s="37">
        <v>40179</v>
      </c>
      <c r="F59" s="18">
        <v>2010</v>
      </c>
      <c r="G59" s="18" t="s">
        <v>37</v>
      </c>
      <c r="H59" s="18" t="s">
        <v>35</v>
      </c>
      <c r="I59" s="38">
        <v>3100</v>
      </c>
      <c r="J59" s="18">
        <v>2010</v>
      </c>
      <c r="K59" s="38">
        <v>8168</v>
      </c>
      <c r="L59" s="38">
        <v>3880</v>
      </c>
      <c r="M59" s="39">
        <v>511</v>
      </c>
      <c r="N59" s="40">
        <v>0.88</v>
      </c>
      <c r="O59" s="18">
        <v>17</v>
      </c>
    </row>
    <row r="60" spans="1:15">
      <c r="A60" s="18" t="s">
        <v>44</v>
      </c>
      <c r="B60" s="18" t="s">
        <v>45</v>
      </c>
      <c r="C60" s="18" t="s">
        <v>43</v>
      </c>
      <c r="D60" s="18" t="s">
        <v>33</v>
      </c>
      <c r="E60" s="37">
        <v>40544</v>
      </c>
      <c r="F60" s="18">
        <v>2011</v>
      </c>
      <c r="G60" s="18" t="s">
        <v>37</v>
      </c>
      <c r="H60" s="18" t="s">
        <v>35</v>
      </c>
      <c r="I60" s="38">
        <v>7650</v>
      </c>
      <c r="J60" s="18">
        <v>2011</v>
      </c>
      <c r="K60" s="38">
        <v>22644</v>
      </c>
      <c r="L60" s="38">
        <v>9553</v>
      </c>
      <c r="M60" s="39">
        <v>991</v>
      </c>
      <c r="N60" s="40">
        <v>0.85</v>
      </c>
      <c r="O60" s="18">
        <v>11</v>
      </c>
    </row>
    <row r="61" spans="1:15">
      <c r="A61" s="18" t="s">
        <v>44</v>
      </c>
      <c r="B61" s="18" t="s">
        <v>45</v>
      </c>
      <c r="C61" s="18" t="s">
        <v>43</v>
      </c>
      <c r="D61" s="18" t="s">
        <v>33</v>
      </c>
      <c r="E61" s="37">
        <v>40269</v>
      </c>
      <c r="F61" s="18">
        <v>2010</v>
      </c>
      <c r="G61" s="18" t="s">
        <v>38</v>
      </c>
      <c r="H61" s="18" t="s">
        <v>35</v>
      </c>
      <c r="I61" s="38">
        <v>11650</v>
      </c>
      <c r="J61" s="18">
        <v>2010</v>
      </c>
      <c r="K61" s="38">
        <v>31180</v>
      </c>
      <c r="L61" s="38">
        <v>15610</v>
      </c>
      <c r="M61" s="39">
        <v>1949</v>
      </c>
      <c r="N61" s="40">
        <v>0.95</v>
      </c>
      <c r="O61" s="18">
        <v>25</v>
      </c>
    </row>
    <row r="62" spans="1:15">
      <c r="A62" s="18" t="s">
        <v>44</v>
      </c>
      <c r="B62" s="18" t="s">
        <v>45</v>
      </c>
      <c r="C62" s="18" t="s">
        <v>43</v>
      </c>
      <c r="D62" s="18" t="s">
        <v>33</v>
      </c>
      <c r="E62" s="37">
        <v>40634</v>
      </c>
      <c r="F62" s="18">
        <v>2011</v>
      </c>
      <c r="G62" s="18" t="s">
        <v>38</v>
      </c>
      <c r="H62" s="18" t="s">
        <v>35</v>
      </c>
      <c r="I62" s="38">
        <v>29500</v>
      </c>
      <c r="J62" s="18">
        <v>2011</v>
      </c>
      <c r="K62" s="38">
        <v>83378</v>
      </c>
      <c r="L62" s="38">
        <v>33768</v>
      </c>
      <c r="M62" s="39">
        <v>3127</v>
      </c>
      <c r="N62" s="40">
        <v>0.84</v>
      </c>
      <c r="O62" s="18">
        <v>15</v>
      </c>
    </row>
    <row r="63" spans="1:15">
      <c r="A63" s="18" t="s">
        <v>46</v>
      </c>
      <c r="B63" s="18" t="s">
        <v>31</v>
      </c>
      <c r="C63" s="18" t="s">
        <v>32</v>
      </c>
      <c r="D63" s="18" t="s">
        <v>33</v>
      </c>
      <c r="E63" s="37">
        <v>39995</v>
      </c>
      <c r="F63" s="18">
        <v>2009</v>
      </c>
      <c r="G63" s="18" t="s">
        <v>34</v>
      </c>
      <c r="H63" s="18" t="s">
        <v>35</v>
      </c>
      <c r="I63" s="38">
        <v>150</v>
      </c>
      <c r="J63" s="18">
        <v>2009</v>
      </c>
      <c r="K63" s="38">
        <v>328</v>
      </c>
      <c r="L63" s="38">
        <v>60</v>
      </c>
      <c r="M63" s="39">
        <v>12</v>
      </c>
      <c r="N63" s="40">
        <v>0.81</v>
      </c>
      <c r="O63" s="18">
        <v>20</v>
      </c>
    </row>
    <row r="64" spans="1:15">
      <c r="A64" s="18" t="s">
        <v>46</v>
      </c>
      <c r="B64" s="18" t="s">
        <v>31</v>
      </c>
      <c r="C64" s="18" t="s">
        <v>32</v>
      </c>
      <c r="D64" s="18" t="s">
        <v>33</v>
      </c>
      <c r="E64" s="37">
        <v>40725</v>
      </c>
      <c r="F64" s="18">
        <v>2011</v>
      </c>
      <c r="G64" s="18" t="s">
        <v>34</v>
      </c>
      <c r="H64" s="18" t="s">
        <v>35</v>
      </c>
      <c r="I64" s="38">
        <v>250</v>
      </c>
      <c r="J64" s="18">
        <v>2011</v>
      </c>
      <c r="K64" s="38">
        <v>716</v>
      </c>
      <c r="L64" s="38">
        <v>129</v>
      </c>
      <c r="M64" s="39">
        <v>45</v>
      </c>
      <c r="N64" s="40">
        <v>0.82</v>
      </c>
      <c r="O64" s="18">
        <v>20</v>
      </c>
    </row>
    <row r="65" spans="1:15">
      <c r="A65" s="18" t="s">
        <v>46</v>
      </c>
      <c r="B65" s="18" t="s">
        <v>31</v>
      </c>
      <c r="C65" s="18" t="s">
        <v>32</v>
      </c>
      <c r="D65" s="18" t="s">
        <v>33</v>
      </c>
      <c r="E65" s="37">
        <v>40544</v>
      </c>
      <c r="F65" s="18">
        <v>2011</v>
      </c>
      <c r="G65" s="18" t="s">
        <v>37</v>
      </c>
      <c r="H65" s="18" t="s">
        <v>35</v>
      </c>
      <c r="I65" s="38">
        <v>100</v>
      </c>
      <c r="J65" s="18">
        <v>2011</v>
      </c>
      <c r="K65" s="38">
        <v>323</v>
      </c>
      <c r="L65" s="38">
        <v>163</v>
      </c>
      <c r="M65" s="39">
        <v>10</v>
      </c>
      <c r="N65" s="40">
        <v>0.87</v>
      </c>
      <c r="O65" s="18">
        <v>19</v>
      </c>
    </row>
    <row r="66" spans="1:15">
      <c r="A66" s="18" t="s">
        <v>46</v>
      </c>
      <c r="B66" s="18" t="s">
        <v>31</v>
      </c>
      <c r="C66" s="18" t="s">
        <v>32</v>
      </c>
      <c r="D66" s="18" t="s">
        <v>33</v>
      </c>
      <c r="E66" s="37">
        <v>40269</v>
      </c>
      <c r="F66" s="18">
        <v>2010</v>
      </c>
      <c r="G66" s="18" t="s">
        <v>38</v>
      </c>
      <c r="H66" s="18" t="s">
        <v>35</v>
      </c>
      <c r="I66" s="38">
        <v>200</v>
      </c>
      <c r="J66" s="18">
        <v>2010</v>
      </c>
      <c r="K66" s="38">
        <v>828</v>
      </c>
      <c r="L66" s="38">
        <v>423</v>
      </c>
      <c r="M66" s="39">
        <v>52</v>
      </c>
      <c r="N66" s="40">
        <v>0.86</v>
      </c>
      <c r="O66" s="18">
        <v>11</v>
      </c>
    </row>
    <row r="67" spans="1:15">
      <c r="A67" s="18" t="s">
        <v>46</v>
      </c>
      <c r="B67" s="18" t="s">
        <v>31</v>
      </c>
      <c r="C67" s="18" t="s">
        <v>32</v>
      </c>
      <c r="D67" s="18" t="s">
        <v>33</v>
      </c>
      <c r="E67" s="37">
        <v>40634</v>
      </c>
      <c r="F67" s="18">
        <v>2011</v>
      </c>
      <c r="G67" s="18" t="s">
        <v>38</v>
      </c>
      <c r="H67" s="18" t="s">
        <v>35</v>
      </c>
      <c r="I67" s="38">
        <v>250</v>
      </c>
      <c r="J67" s="18">
        <v>2011</v>
      </c>
      <c r="K67" s="38">
        <v>1227</v>
      </c>
      <c r="L67" s="38">
        <v>533</v>
      </c>
      <c r="M67" s="39">
        <v>69</v>
      </c>
      <c r="N67" s="40">
        <v>0.94</v>
      </c>
      <c r="O67" s="18">
        <v>22</v>
      </c>
    </row>
    <row r="68" spans="1:15">
      <c r="A68" s="18" t="s">
        <v>46</v>
      </c>
      <c r="B68" s="18" t="s">
        <v>31</v>
      </c>
      <c r="C68" s="18" t="s">
        <v>39</v>
      </c>
      <c r="D68" s="18" t="s">
        <v>40</v>
      </c>
      <c r="E68" s="37">
        <v>40725</v>
      </c>
      <c r="F68" s="18">
        <v>2011</v>
      </c>
      <c r="G68" s="18" t="s">
        <v>34</v>
      </c>
      <c r="H68" s="18" t="s">
        <v>41</v>
      </c>
      <c r="I68" s="38">
        <v>100</v>
      </c>
      <c r="J68" s="18">
        <v>2011</v>
      </c>
      <c r="K68" s="38">
        <v>155</v>
      </c>
      <c r="L68" s="18">
        <v>1606.5</v>
      </c>
      <c r="M68" s="39">
        <v>10</v>
      </c>
      <c r="N68" s="40">
        <v>0.85</v>
      </c>
      <c r="O68" s="18">
        <v>15</v>
      </c>
    </row>
    <row r="69" spans="1:15">
      <c r="A69" s="18" t="s">
        <v>46</v>
      </c>
      <c r="B69" s="18" t="s">
        <v>31</v>
      </c>
      <c r="C69" s="18" t="s">
        <v>39</v>
      </c>
      <c r="D69" s="18" t="s">
        <v>40</v>
      </c>
      <c r="E69" s="37">
        <v>40179</v>
      </c>
      <c r="F69" s="18">
        <v>2010</v>
      </c>
      <c r="G69" s="18" t="s">
        <v>37</v>
      </c>
      <c r="H69" s="18" t="s">
        <v>41</v>
      </c>
      <c r="I69" s="38">
        <v>100</v>
      </c>
      <c r="J69" s="18">
        <v>2010</v>
      </c>
      <c r="K69" s="38">
        <v>296</v>
      </c>
      <c r="L69" s="38">
        <v>169</v>
      </c>
      <c r="M69" s="39">
        <v>9</v>
      </c>
      <c r="N69" s="40">
        <v>0.93</v>
      </c>
      <c r="O69" s="18">
        <v>17</v>
      </c>
    </row>
    <row r="70" spans="1:15">
      <c r="A70" s="18" t="s">
        <v>46</v>
      </c>
      <c r="B70" s="18" t="s">
        <v>31</v>
      </c>
      <c r="C70" s="18" t="s">
        <v>39</v>
      </c>
      <c r="D70" s="18" t="s">
        <v>40</v>
      </c>
      <c r="E70" s="37">
        <v>40544</v>
      </c>
      <c r="F70" s="18">
        <v>2011</v>
      </c>
      <c r="G70" s="18" t="s">
        <v>37</v>
      </c>
      <c r="H70" s="18" t="s">
        <v>41</v>
      </c>
      <c r="I70" s="38">
        <v>200</v>
      </c>
      <c r="J70" s="18">
        <v>2011</v>
      </c>
      <c r="K70" s="38">
        <v>969</v>
      </c>
      <c r="L70" s="38">
        <v>456</v>
      </c>
      <c r="M70" s="39">
        <v>30</v>
      </c>
      <c r="N70" s="40">
        <v>0.87</v>
      </c>
      <c r="O70" s="18">
        <v>17</v>
      </c>
    </row>
    <row r="71" spans="1:15">
      <c r="A71" s="18" t="s">
        <v>46</v>
      </c>
      <c r="B71" s="18" t="s">
        <v>31</v>
      </c>
      <c r="C71" s="18" t="s">
        <v>39</v>
      </c>
      <c r="D71" s="18" t="s">
        <v>40</v>
      </c>
      <c r="E71" s="37">
        <v>40269</v>
      </c>
      <c r="F71" s="18">
        <v>2010</v>
      </c>
      <c r="G71" s="18" t="s">
        <v>38</v>
      </c>
      <c r="H71" s="18" t="s">
        <v>41</v>
      </c>
      <c r="I71" s="38">
        <v>250</v>
      </c>
      <c r="J71" s="18">
        <v>2010</v>
      </c>
      <c r="K71" s="38">
        <v>710</v>
      </c>
      <c r="L71" s="38">
        <v>144</v>
      </c>
      <c r="M71" s="39">
        <v>40</v>
      </c>
      <c r="N71" s="40">
        <v>0.92</v>
      </c>
      <c r="O71" s="18">
        <v>18</v>
      </c>
    </row>
    <row r="72" spans="1:15">
      <c r="A72" s="18" t="s">
        <v>46</v>
      </c>
      <c r="B72" s="18" t="s">
        <v>31</v>
      </c>
      <c r="C72" s="18" t="s">
        <v>39</v>
      </c>
      <c r="D72" s="18" t="s">
        <v>40</v>
      </c>
      <c r="E72" s="37">
        <v>40634</v>
      </c>
      <c r="F72" s="18">
        <v>2011</v>
      </c>
      <c r="G72" s="18" t="s">
        <v>38</v>
      </c>
      <c r="H72" s="18" t="s">
        <v>41</v>
      </c>
      <c r="I72" s="38">
        <v>400</v>
      </c>
      <c r="J72" s="18">
        <v>2011</v>
      </c>
      <c r="K72" s="38">
        <v>1421</v>
      </c>
      <c r="L72" s="38">
        <v>411</v>
      </c>
      <c r="M72" s="39">
        <v>89</v>
      </c>
      <c r="N72" s="40">
        <v>0.91</v>
      </c>
      <c r="O72" s="18">
        <v>18</v>
      </c>
    </row>
    <row r="73" spans="1:15">
      <c r="A73" s="18" t="s">
        <v>46</v>
      </c>
      <c r="B73" s="18" t="s">
        <v>31</v>
      </c>
      <c r="C73" s="18" t="s">
        <v>42</v>
      </c>
      <c r="D73" s="18" t="s">
        <v>40</v>
      </c>
      <c r="E73" s="37">
        <v>40725</v>
      </c>
      <c r="F73" s="18">
        <v>2011</v>
      </c>
      <c r="G73" s="18" t="s">
        <v>34</v>
      </c>
      <c r="H73" s="18" t="s">
        <v>41</v>
      </c>
      <c r="I73" s="38">
        <v>300</v>
      </c>
      <c r="J73" s="18">
        <v>2011</v>
      </c>
      <c r="K73" s="38">
        <v>1050</v>
      </c>
      <c r="L73" s="38">
        <v>223</v>
      </c>
      <c r="M73" s="39">
        <v>33</v>
      </c>
      <c r="N73" s="40">
        <v>0.85</v>
      </c>
      <c r="O73" s="18">
        <v>22</v>
      </c>
    </row>
    <row r="74" spans="1:15">
      <c r="A74" s="18" t="s">
        <v>46</v>
      </c>
      <c r="B74" s="18" t="s">
        <v>31</v>
      </c>
      <c r="C74" s="18" t="s">
        <v>42</v>
      </c>
      <c r="D74" s="18" t="s">
        <v>40</v>
      </c>
      <c r="E74" s="37">
        <v>40179</v>
      </c>
      <c r="F74" s="18">
        <v>2010</v>
      </c>
      <c r="G74" s="18" t="s">
        <v>37</v>
      </c>
      <c r="H74" s="18" t="s">
        <v>41</v>
      </c>
      <c r="I74" s="38">
        <v>150</v>
      </c>
      <c r="J74" s="18">
        <v>2010</v>
      </c>
      <c r="K74" s="38">
        <v>533</v>
      </c>
      <c r="L74" s="38">
        <v>280</v>
      </c>
      <c r="M74" s="39">
        <v>20</v>
      </c>
      <c r="N74" s="40">
        <v>0.81</v>
      </c>
      <c r="O74" s="18">
        <v>24</v>
      </c>
    </row>
    <row r="75" spans="1:15">
      <c r="A75" s="18" t="s">
        <v>46</v>
      </c>
      <c r="B75" s="18" t="s">
        <v>31</v>
      </c>
      <c r="C75" s="18" t="s">
        <v>42</v>
      </c>
      <c r="D75" s="18" t="s">
        <v>40</v>
      </c>
      <c r="E75" s="37">
        <v>40544</v>
      </c>
      <c r="F75" s="18">
        <v>2011</v>
      </c>
      <c r="G75" s="18" t="s">
        <v>37</v>
      </c>
      <c r="H75" s="18" t="s">
        <v>41</v>
      </c>
      <c r="I75" s="38">
        <v>300</v>
      </c>
      <c r="J75" s="18">
        <v>2011</v>
      </c>
      <c r="K75" s="38">
        <v>1550</v>
      </c>
      <c r="L75" s="38">
        <v>683</v>
      </c>
      <c r="M75" s="39">
        <v>87</v>
      </c>
      <c r="N75" s="40">
        <v>0.85</v>
      </c>
      <c r="O75" s="18">
        <v>12</v>
      </c>
    </row>
    <row r="76" spans="1:15">
      <c r="A76" s="18" t="s">
        <v>46</v>
      </c>
      <c r="B76" s="18" t="s">
        <v>31</v>
      </c>
      <c r="C76" s="18" t="s">
        <v>42</v>
      </c>
      <c r="D76" s="18" t="s">
        <v>40</v>
      </c>
      <c r="E76" s="37">
        <v>40269</v>
      </c>
      <c r="F76" s="18">
        <v>2010</v>
      </c>
      <c r="G76" s="18" t="s">
        <v>38</v>
      </c>
      <c r="H76" s="18" t="s">
        <v>41</v>
      </c>
      <c r="I76" s="38">
        <v>150</v>
      </c>
      <c r="J76" s="18">
        <v>2010</v>
      </c>
      <c r="K76" s="38">
        <v>592</v>
      </c>
      <c r="L76" s="38">
        <v>283</v>
      </c>
      <c r="M76" s="39">
        <v>33</v>
      </c>
      <c r="N76" s="40">
        <v>0.91</v>
      </c>
      <c r="O76" s="18">
        <v>20</v>
      </c>
    </row>
    <row r="77" spans="1:15">
      <c r="A77" s="18" t="s">
        <v>46</v>
      </c>
      <c r="B77" s="18" t="s">
        <v>31</v>
      </c>
      <c r="C77" s="18" t="s">
        <v>42</v>
      </c>
      <c r="D77" s="18" t="s">
        <v>40</v>
      </c>
      <c r="E77" s="37">
        <v>40634</v>
      </c>
      <c r="F77" s="18">
        <v>2011</v>
      </c>
      <c r="G77" s="18" t="s">
        <v>38</v>
      </c>
      <c r="H77" s="18" t="s">
        <v>41</v>
      </c>
      <c r="I77" s="38">
        <v>500</v>
      </c>
      <c r="J77" s="18">
        <v>2011</v>
      </c>
      <c r="K77" s="38">
        <v>2451</v>
      </c>
      <c r="L77" s="38">
        <v>923</v>
      </c>
      <c r="M77" s="39">
        <v>92</v>
      </c>
      <c r="N77" s="40">
        <v>0.86</v>
      </c>
      <c r="O77" s="18">
        <v>17</v>
      </c>
    </row>
    <row r="78" spans="1:15">
      <c r="A78" s="18" t="s">
        <v>46</v>
      </c>
      <c r="B78" s="18" t="s">
        <v>31</v>
      </c>
      <c r="C78" s="18" t="s">
        <v>43</v>
      </c>
      <c r="D78" s="18" t="s">
        <v>33</v>
      </c>
      <c r="E78" s="37">
        <v>40179</v>
      </c>
      <c r="F78" s="18">
        <v>2010</v>
      </c>
      <c r="G78" s="18" t="s">
        <v>37</v>
      </c>
      <c r="H78" s="18" t="s">
        <v>35</v>
      </c>
      <c r="I78" s="38">
        <v>150</v>
      </c>
      <c r="J78" s="18">
        <v>2010</v>
      </c>
      <c r="K78" s="38">
        <v>592</v>
      </c>
      <c r="L78" s="38">
        <v>312</v>
      </c>
      <c r="M78" s="39">
        <v>26</v>
      </c>
      <c r="N78" s="40">
        <v>0.87</v>
      </c>
      <c r="O78" s="18">
        <v>14</v>
      </c>
    </row>
    <row r="79" spans="1:15">
      <c r="A79" s="18" t="s">
        <v>46</v>
      </c>
      <c r="B79" s="18" t="s">
        <v>31</v>
      </c>
      <c r="C79" s="18" t="s">
        <v>43</v>
      </c>
      <c r="D79" s="18" t="s">
        <v>33</v>
      </c>
      <c r="E79" s="37">
        <v>40544</v>
      </c>
      <c r="F79" s="18">
        <v>2011</v>
      </c>
      <c r="G79" s="18" t="s">
        <v>37</v>
      </c>
      <c r="H79" s="18" t="s">
        <v>35</v>
      </c>
      <c r="I79" s="38">
        <v>300</v>
      </c>
      <c r="J79" s="18">
        <v>2011</v>
      </c>
      <c r="K79" s="38">
        <v>1614</v>
      </c>
      <c r="L79" s="38">
        <v>734</v>
      </c>
      <c r="M79" s="39">
        <v>71</v>
      </c>
      <c r="N79" s="40">
        <v>0.95</v>
      </c>
      <c r="O79" s="18">
        <v>19</v>
      </c>
    </row>
    <row r="80" spans="1:15">
      <c r="A80" s="18" t="s">
        <v>46</v>
      </c>
      <c r="B80" s="18" t="s">
        <v>31</v>
      </c>
      <c r="C80" s="18" t="s">
        <v>43</v>
      </c>
      <c r="D80" s="18" t="s">
        <v>33</v>
      </c>
      <c r="E80" s="37">
        <v>40269</v>
      </c>
      <c r="F80" s="18">
        <v>2010</v>
      </c>
      <c r="G80" s="18" t="s">
        <v>38</v>
      </c>
      <c r="H80" s="18" t="s">
        <v>35</v>
      </c>
      <c r="I80" s="38">
        <v>300</v>
      </c>
      <c r="J80" s="18">
        <v>2010</v>
      </c>
      <c r="K80" s="38">
        <v>1479</v>
      </c>
      <c r="L80" s="38">
        <v>677</v>
      </c>
      <c r="M80" s="39">
        <v>83</v>
      </c>
      <c r="N80" s="40">
        <v>0.93</v>
      </c>
      <c r="O80" s="18">
        <v>21</v>
      </c>
    </row>
    <row r="81" spans="1:15">
      <c r="A81" s="18" t="s">
        <v>46</v>
      </c>
      <c r="B81" s="18" t="s">
        <v>31</v>
      </c>
      <c r="C81" s="18" t="s">
        <v>43</v>
      </c>
      <c r="D81" s="18" t="s">
        <v>33</v>
      </c>
      <c r="E81" s="37">
        <v>40634</v>
      </c>
      <c r="F81" s="18">
        <v>2011</v>
      </c>
      <c r="G81" s="18" t="s">
        <v>38</v>
      </c>
      <c r="H81" s="18" t="s">
        <v>35</v>
      </c>
      <c r="I81" s="38">
        <v>400</v>
      </c>
      <c r="J81" s="18">
        <v>2011</v>
      </c>
      <c r="K81" s="38">
        <v>1937</v>
      </c>
      <c r="L81" s="38">
        <v>728</v>
      </c>
      <c r="M81" s="39">
        <v>85</v>
      </c>
      <c r="N81" s="40">
        <v>0.82</v>
      </c>
      <c r="O81" s="18">
        <v>14</v>
      </c>
    </row>
    <row r="82" spans="1:15">
      <c r="A82" s="18" t="s">
        <v>30</v>
      </c>
      <c r="B82" s="18" t="s">
        <v>31</v>
      </c>
      <c r="C82" s="18" t="s">
        <v>47</v>
      </c>
      <c r="D82" s="18" t="s">
        <v>48</v>
      </c>
      <c r="E82" s="37">
        <v>39995</v>
      </c>
      <c r="F82" s="18">
        <v>2009</v>
      </c>
      <c r="G82" s="18" t="s">
        <v>34</v>
      </c>
      <c r="H82" s="18" t="s">
        <v>49</v>
      </c>
      <c r="I82" s="38">
        <v>350</v>
      </c>
      <c r="J82" s="18">
        <v>2009</v>
      </c>
      <c r="K82" s="38">
        <v>901</v>
      </c>
      <c r="L82" s="38">
        <v>395</v>
      </c>
      <c r="M82" s="39">
        <v>1832</v>
      </c>
      <c r="N82" s="40">
        <v>0.94</v>
      </c>
      <c r="O82" s="18">
        <v>24</v>
      </c>
    </row>
    <row r="83" spans="1:15">
      <c r="A83" s="18" t="s">
        <v>30</v>
      </c>
      <c r="B83" s="18" t="s">
        <v>31</v>
      </c>
      <c r="C83" s="18" t="s">
        <v>47</v>
      </c>
      <c r="D83" s="18" t="s">
        <v>48</v>
      </c>
      <c r="E83" s="37">
        <v>40725</v>
      </c>
      <c r="F83" s="18">
        <v>2011</v>
      </c>
      <c r="G83" s="18" t="s">
        <v>34</v>
      </c>
      <c r="H83" s="18" t="s">
        <v>49</v>
      </c>
      <c r="I83" s="38">
        <v>50</v>
      </c>
      <c r="J83" s="18">
        <v>2011</v>
      </c>
      <c r="K83" s="38">
        <v>52</v>
      </c>
      <c r="L83" s="38">
        <v>11</v>
      </c>
      <c r="M83" s="39">
        <v>151</v>
      </c>
      <c r="N83" s="40">
        <v>0.89</v>
      </c>
      <c r="O83" s="18">
        <v>18</v>
      </c>
    </row>
    <row r="84" spans="1:15">
      <c r="A84" s="18" t="s">
        <v>30</v>
      </c>
      <c r="B84" s="18" t="s">
        <v>31</v>
      </c>
      <c r="C84" s="18" t="s">
        <v>47</v>
      </c>
      <c r="D84" s="18" t="s">
        <v>48</v>
      </c>
      <c r="E84" s="37">
        <v>40360</v>
      </c>
      <c r="F84" s="18">
        <v>2010</v>
      </c>
      <c r="G84" s="18" t="s">
        <v>34</v>
      </c>
      <c r="H84" s="18" t="s">
        <v>49</v>
      </c>
      <c r="I84" s="38">
        <v>700</v>
      </c>
      <c r="J84" s="18">
        <v>2010</v>
      </c>
      <c r="K84" s="38">
        <v>1954</v>
      </c>
      <c r="L84" s="38">
        <v>753</v>
      </c>
      <c r="M84" s="39">
        <v>67</v>
      </c>
      <c r="N84" s="40">
        <v>0.88</v>
      </c>
      <c r="O84" s="18">
        <v>22</v>
      </c>
    </row>
    <row r="85" spans="1:15">
      <c r="A85" s="18" t="s">
        <v>30</v>
      </c>
      <c r="B85" s="18" t="s">
        <v>31</v>
      </c>
      <c r="C85" s="18" t="s">
        <v>47</v>
      </c>
      <c r="D85" s="18" t="s">
        <v>48</v>
      </c>
      <c r="E85" s="37">
        <v>40087</v>
      </c>
      <c r="F85" s="18">
        <v>2009</v>
      </c>
      <c r="G85" s="18" t="s">
        <v>36</v>
      </c>
      <c r="H85" s="18" t="s">
        <v>49</v>
      </c>
      <c r="I85" s="38">
        <v>3300</v>
      </c>
      <c r="J85" s="18">
        <v>2009</v>
      </c>
      <c r="K85" s="38">
        <v>8617</v>
      </c>
      <c r="L85" s="38">
        <v>4116</v>
      </c>
      <c r="M85" s="39">
        <v>202</v>
      </c>
      <c r="N85" s="40">
        <v>0.92</v>
      </c>
      <c r="O85" s="18">
        <v>13</v>
      </c>
    </row>
    <row r="86" spans="1:15">
      <c r="A86" s="18" t="s">
        <v>30</v>
      </c>
      <c r="B86" s="18" t="s">
        <v>31</v>
      </c>
      <c r="C86" s="18" t="s">
        <v>47</v>
      </c>
      <c r="D86" s="18" t="s">
        <v>48</v>
      </c>
      <c r="E86" s="37">
        <v>40817</v>
      </c>
      <c r="F86" s="18">
        <v>2011</v>
      </c>
      <c r="G86" s="18" t="s">
        <v>36</v>
      </c>
      <c r="H86" s="18" t="s">
        <v>49</v>
      </c>
      <c r="I86" s="38">
        <v>250</v>
      </c>
      <c r="J86" s="18">
        <v>2011</v>
      </c>
      <c r="K86" s="38">
        <v>332</v>
      </c>
      <c r="L86" s="38">
        <v>17</v>
      </c>
      <c r="M86" s="39">
        <v>687</v>
      </c>
      <c r="N86" s="40">
        <v>0.83</v>
      </c>
      <c r="O86" s="18">
        <v>23</v>
      </c>
    </row>
    <row r="87" spans="1:15">
      <c r="A87" s="18" t="s">
        <v>30</v>
      </c>
      <c r="B87" s="18" t="s">
        <v>31</v>
      </c>
      <c r="C87" s="18" t="s">
        <v>47</v>
      </c>
      <c r="D87" s="18" t="s">
        <v>48</v>
      </c>
      <c r="E87" s="37">
        <v>40452</v>
      </c>
      <c r="F87" s="18">
        <v>2010</v>
      </c>
      <c r="G87" s="18" t="s">
        <v>36</v>
      </c>
      <c r="H87" s="18" t="s">
        <v>49</v>
      </c>
      <c r="I87" s="38">
        <v>6850</v>
      </c>
      <c r="J87" s="18">
        <v>2010</v>
      </c>
      <c r="K87" s="38">
        <v>19931</v>
      </c>
      <c r="L87" s="38">
        <v>8112</v>
      </c>
      <c r="M87" s="39">
        <v>1953</v>
      </c>
      <c r="N87" s="40">
        <v>0.81</v>
      </c>
      <c r="O87" s="18">
        <v>14</v>
      </c>
    </row>
    <row r="88" spans="1:15">
      <c r="A88" s="18" t="s">
        <v>30</v>
      </c>
      <c r="B88" s="18" t="s">
        <v>31</v>
      </c>
      <c r="C88" s="18" t="s">
        <v>47</v>
      </c>
      <c r="D88" s="18" t="s">
        <v>48</v>
      </c>
      <c r="E88" s="37">
        <v>40179</v>
      </c>
      <c r="F88" s="18">
        <v>2010</v>
      </c>
      <c r="G88" s="18" t="s">
        <v>37</v>
      </c>
      <c r="H88" s="18" t="s">
        <v>49</v>
      </c>
      <c r="I88" s="38">
        <v>3500</v>
      </c>
      <c r="J88" s="18">
        <v>2010</v>
      </c>
      <c r="K88" s="38">
        <v>7337</v>
      </c>
      <c r="L88" s="38">
        <v>2668</v>
      </c>
      <c r="M88" s="39">
        <v>637</v>
      </c>
      <c r="N88" s="40">
        <v>0.81</v>
      </c>
      <c r="O88" s="18">
        <v>19</v>
      </c>
    </row>
    <row r="89" spans="1:15">
      <c r="A89" s="18" t="s">
        <v>30</v>
      </c>
      <c r="B89" s="18" t="s">
        <v>31</v>
      </c>
      <c r="C89" s="18" t="s">
        <v>47</v>
      </c>
      <c r="D89" s="18" t="s">
        <v>48</v>
      </c>
      <c r="E89" s="37">
        <v>40544</v>
      </c>
      <c r="F89" s="18">
        <v>2011</v>
      </c>
      <c r="G89" s="18" t="s">
        <v>37</v>
      </c>
      <c r="H89" s="18" t="s">
        <v>49</v>
      </c>
      <c r="I89" s="38">
        <v>6700</v>
      </c>
      <c r="J89" s="18">
        <v>2011</v>
      </c>
      <c r="K89" s="38">
        <v>15164</v>
      </c>
      <c r="L89" s="38">
        <v>4622</v>
      </c>
      <c r="M89" s="39">
        <v>1820</v>
      </c>
      <c r="N89" s="40">
        <v>0.92</v>
      </c>
      <c r="O89" s="18">
        <v>21</v>
      </c>
    </row>
    <row r="90" spans="1:15">
      <c r="A90" s="18" t="s">
        <v>30</v>
      </c>
      <c r="B90" s="18" t="s">
        <v>31</v>
      </c>
      <c r="C90" s="18" t="s">
        <v>50</v>
      </c>
      <c r="D90" s="18" t="s">
        <v>48</v>
      </c>
      <c r="E90" s="37">
        <v>39995</v>
      </c>
      <c r="F90" s="18">
        <v>2009</v>
      </c>
      <c r="G90" s="18" t="s">
        <v>34</v>
      </c>
      <c r="H90" s="18" t="s">
        <v>49</v>
      </c>
      <c r="I90" s="38">
        <v>300</v>
      </c>
      <c r="J90" s="18">
        <v>2009</v>
      </c>
      <c r="K90" s="38">
        <v>819</v>
      </c>
      <c r="L90" s="38">
        <v>312</v>
      </c>
      <c r="M90" s="39">
        <v>272</v>
      </c>
      <c r="N90" s="40">
        <v>0.86</v>
      </c>
      <c r="O90" s="18">
        <v>19</v>
      </c>
    </row>
    <row r="91" spans="1:15">
      <c r="A91" s="18" t="s">
        <v>30</v>
      </c>
      <c r="B91" s="18" t="s">
        <v>31</v>
      </c>
      <c r="C91" s="18" t="s">
        <v>50</v>
      </c>
      <c r="D91" s="18" t="s">
        <v>48</v>
      </c>
      <c r="E91" s="37">
        <v>40360</v>
      </c>
      <c r="F91" s="18">
        <v>2010</v>
      </c>
      <c r="G91" s="18" t="s">
        <v>34</v>
      </c>
      <c r="H91" s="18" t="s">
        <v>49</v>
      </c>
      <c r="I91" s="38">
        <v>600</v>
      </c>
      <c r="J91" s="18">
        <v>2010</v>
      </c>
      <c r="K91" s="38">
        <v>1788</v>
      </c>
      <c r="L91" s="38">
        <v>701</v>
      </c>
      <c r="M91" s="39">
        <v>657</v>
      </c>
      <c r="N91" s="40">
        <v>0.81</v>
      </c>
      <c r="O91" s="18">
        <v>13</v>
      </c>
    </row>
    <row r="92" spans="1:15">
      <c r="A92" s="18" t="s">
        <v>30</v>
      </c>
      <c r="B92" s="18" t="s">
        <v>31</v>
      </c>
      <c r="C92" s="18" t="s">
        <v>50</v>
      </c>
      <c r="D92" s="18" t="s">
        <v>48</v>
      </c>
      <c r="E92" s="37">
        <v>40087</v>
      </c>
      <c r="F92" s="18">
        <v>2009</v>
      </c>
      <c r="G92" s="18" t="s">
        <v>36</v>
      </c>
      <c r="H92" s="18" t="s">
        <v>49</v>
      </c>
      <c r="I92" s="38">
        <v>1900</v>
      </c>
      <c r="J92" s="18">
        <v>2009</v>
      </c>
      <c r="K92" s="38">
        <v>5049</v>
      </c>
      <c r="L92" s="38">
        <v>2664</v>
      </c>
      <c r="M92" s="39">
        <v>92</v>
      </c>
      <c r="N92" s="40">
        <v>0.94</v>
      </c>
      <c r="O92" s="18">
        <v>17</v>
      </c>
    </row>
    <row r="93" spans="1:15">
      <c r="A93" s="18" t="s">
        <v>30</v>
      </c>
      <c r="B93" s="18" t="s">
        <v>31</v>
      </c>
      <c r="C93" s="18" t="s">
        <v>50</v>
      </c>
      <c r="D93" s="18" t="s">
        <v>48</v>
      </c>
      <c r="E93" s="37">
        <v>40452</v>
      </c>
      <c r="F93" s="18">
        <v>2010</v>
      </c>
      <c r="G93" s="18" t="s">
        <v>36</v>
      </c>
      <c r="H93" s="18" t="s">
        <v>49</v>
      </c>
      <c r="I93" s="38">
        <v>4150</v>
      </c>
      <c r="J93" s="18">
        <v>2010</v>
      </c>
      <c r="K93" s="38">
        <v>12158</v>
      </c>
      <c r="L93" s="38">
        <v>5433</v>
      </c>
      <c r="M93" s="39">
        <v>1581</v>
      </c>
      <c r="N93" s="40">
        <v>0.89</v>
      </c>
      <c r="O93" s="18">
        <v>25</v>
      </c>
    </row>
    <row r="94" spans="1:15">
      <c r="A94" s="18" t="s">
        <v>30</v>
      </c>
      <c r="B94" s="18" t="s">
        <v>31</v>
      </c>
      <c r="C94" s="18" t="s">
        <v>50</v>
      </c>
      <c r="D94" s="18" t="s">
        <v>48</v>
      </c>
      <c r="E94" s="37">
        <v>40179</v>
      </c>
      <c r="F94" s="18">
        <v>2010</v>
      </c>
      <c r="G94" s="18" t="s">
        <v>37</v>
      </c>
      <c r="H94" s="18" t="s">
        <v>49</v>
      </c>
      <c r="I94" s="38">
        <v>2750</v>
      </c>
      <c r="J94" s="18">
        <v>2010</v>
      </c>
      <c r="K94" s="38">
        <v>5156</v>
      </c>
      <c r="L94" s="38">
        <v>1614</v>
      </c>
      <c r="M94" s="39">
        <v>1372</v>
      </c>
      <c r="N94" s="40">
        <v>0.92</v>
      </c>
      <c r="O94" s="18">
        <v>22</v>
      </c>
    </row>
    <row r="95" spans="1:15">
      <c r="A95" s="18" t="s">
        <v>30</v>
      </c>
      <c r="B95" s="18" t="s">
        <v>31</v>
      </c>
      <c r="C95" s="18" t="s">
        <v>50</v>
      </c>
      <c r="D95" s="18" t="s">
        <v>48</v>
      </c>
      <c r="E95" s="37">
        <v>40544</v>
      </c>
      <c r="F95" s="18">
        <v>2011</v>
      </c>
      <c r="G95" s="18" t="s">
        <v>37</v>
      </c>
      <c r="H95" s="18" t="s">
        <v>49</v>
      </c>
      <c r="I95" s="38">
        <v>6200</v>
      </c>
      <c r="J95" s="18">
        <v>2011</v>
      </c>
      <c r="K95" s="38">
        <v>12833</v>
      </c>
      <c r="L95" s="38">
        <v>3468</v>
      </c>
      <c r="M95" s="39">
        <v>2350</v>
      </c>
      <c r="N95" s="40">
        <v>0.94</v>
      </c>
      <c r="O95" s="18">
        <v>18</v>
      </c>
    </row>
    <row r="96" spans="1:15">
      <c r="A96" s="18" t="s">
        <v>44</v>
      </c>
      <c r="B96" s="18" t="s">
        <v>45</v>
      </c>
      <c r="C96" s="18" t="s">
        <v>47</v>
      </c>
      <c r="D96" s="18" t="s">
        <v>48</v>
      </c>
      <c r="E96" s="37">
        <v>39995</v>
      </c>
      <c r="F96" s="18">
        <v>2009</v>
      </c>
      <c r="G96" s="18" t="s">
        <v>34</v>
      </c>
      <c r="H96" s="18" t="s">
        <v>49</v>
      </c>
      <c r="I96" s="38">
        <v>2100</v>
      </c>
      <c r="J96" s="18">
        <v>2009</v>
      </c>
      <c r="K96" s="38">
        <v>5208</v>
      </c>
      <c r="L96" s="38">
        <v>2357</v>
      </c>
      <c r="M96" s="39">
        <v>615</v>
      </c>
      <c r="N96" s="40">
        <v>0.84</v>
      </c>
      <c r="O96" s="18">
        <v>17</v>
      </c>
    </row>
    <row r="97" spans="1:15">
      <c r="A97" s="18" t="s">
        <v>44</v>
      </c>
      <c r="B97" s="18" t="s">
        <v>45</v>
      </c>
      <c r="C97" s="18" t="s">
        <v>47</v>
      </c>
      <c r="D97" s="18" t="s">
        <v>48</v>
      </c>
      <c r="E97" s="37">
        <v>40725</v>
      </c>
      <c r="F97" s="18">
        <v>2011</v>
      </c>
      <c r="G97" s="18" t="s">
        <v>34</v>
      </c>
      <c r="H97" s="18" t="s">
        <v>49</v>
      </c>
      <c r="I97" s="38">
        <v>4150</v>
      </c>
      <c r="J97" s="18">
        <v>2011</v>
      </c>
      <c r="K97" s="38">
        <v>11694</v>
      </c>
      <c r="L97" s="38">
        <v>5291</v>
      </c>
      <c r="M97" s="39">
        <v>5689</v>
      </c>
      <c r="N97" s="40">
        <v>0.84</v>
      </c>
      <c r="O97" s="18">
        <v>12</v>
      </c>
    </row>
    <row r="98" spans="1:15">
      <c r="A98" s="18" t="s">
        <v>44</v>
      </c>
      <c r="B98" s="18" t="s">
        <v>45</v>
      </c>
      <c r="C98" s="18" t="s">
        <v>47</v>
      </c>
      <c r="D98" s="18" t="s">
        <v>48</v>
      </c>
      <c r="E98" s="37">
        <v>40087</v>
      </c>
      <c r="F98" s="18">
        <v>2009</v>
      </c>
      <c r="G98" s="18" t="s">
        <v>36</v>
      </c>
      <c r="H98" s="18" t="s">
        <v>49</v>
      </c>
      <c r="I98" s="38">
        <v>150</v>
      </c>
      <c r="J98" s="18">
        <v>2009</v>
      </c>
      <c r="K98" s="38">
        <v>493</v>
      </c>
      <c r="L98" s="38">
        <v>211</v>
      </c>
      <c r="M98" s="39">
        <v>528</v>
      </c>
      <c r="N98" s="40">
        <v>0.94</v>
      </c>
      <c r="O98" s="18">
        <v>23</v>
      </c>
    </row>
    <row r="99" spans="1:15">
      <c r="A99" s="18" t="s">
        <v>44</v>
      </c>
      <c r="B99" s="18" t="s">
        <v>45</v>
      </c>
      <c r="C99" s="18" t="s">
        <v>47</v>
      </c>
      <c r="D99" s="18" t="s">
        <v>48</v>
      </c>
      <c r="E99" s="37">
        <v>40817</v>
      </c>
      <c r="F99" s="18">
        <v>2011</v>
      </c>
      <c r="G99" s="18" t="s">
        <v>36</v>
      </c>
      <c r="H99" s="18" t="s">
        <v>49</v>
      </c>
      <c r="I99" s="38">
        <v>300</v>
      </c>
      <c r="J99" s="18">
        <v>2011</v>
      </c>
      <c r="K99" s="38">
        <v>1117</v>
      </c>
      <c r="L99" s="38">
        <v>425</v>
      </c>
      <c r="M99" s="39">
        <v>1330</v>
      </c>
      <c r="N99" s="40">
        <v>0.89</v>
      </c>
      <c r="O99" s="18">
        <v>24</v>
      </c>
    </row>
    <row r="100" spans="1:15">
      <c r="A100" s="18" t="s">
        <v>44</v>
      </c>
      <c r="B100" s="18" t="s">
        <v>45</v>
      </c>
      <c r="C100" s="18" t="s">
        <v>47</v>
      </c>
      <c r="D100" s="18" t="s">
        <v>48</v>
      </c>
      <c r="E100" s="37">
        <v>40179</v>
      </c>
      <c r="F100" s="18">
        <v>2010</v>
      </c>
      <c r="G100" s="18" t="s">
        <v>37</v>
      </c>
      <c r="H100" s="18" t="s">
        <v>49</v>
      </c>
      <c r="I100" s="38">
        <v>1800</v>
      </c>
      <c r="J100" s="18">
        <v>2010</v>
      </c>
      <c r="K100" s="38">
        <v>4871</v>
      </c>
      <c r="L100" s="38">
        <v>2445</v>
      </c>
      <c r="M100" s="39">
        <v>48</v>
      </c>
      <c r="N100" s="40">
        <v>0.85</v>
      </c>
      <c r="O100" s="18">
        <v>20</v>
      </c>
    </row>
    <row r="101" spans="1:15">
      <c r="A101" s="18" t="s">
        <v>44</v>
      </c>
      <c r="B101" s="18" t="s">
        <v>45</v>
      </c>
      <c r="C101" s="18" t="s">
        <v>47</v>
      </c>
      <c r="D101" s="18" t="s">
        <v>48</v>
      </c>
      <c r="E101" s="37">
        <v>40544</v>
      </c>
      <c r="F101" s="18">
        <v>2011</v>
      </c>
      <c r="G101" s="18" t="s">
        <v>37</v>
      </c>
      <c r="H101" s="18" t="s">
        <v>49</v>
      </c>
      <c r="I101" s="38">
        <v>3300</v>
      </c>
      <c r="J101" s="18">
        <v>2011</v>
      </c>
      <c r="K101" s="38">
        <v>9633</v>
      </c>
      <c r="L101" s="38">
        <v>4026</v>
      </c>
      <c r="M101" s="39">
        <v>127</v>
      </c>
      <c r="N101" s="40">
        <v>0.92</v>
      </c>
      <c r="O101" s="18">
        <v>14</v>
      </c>
    </row>
    <row r="102" spans="1:15">
      <c r="A102" s="18" t="s">
        <v>44</v>
      </c>
      <c r="B102" s="18" t="s">
        <v>45</v>
      </c>
      <c r="C102" s="18" t="s">
        <v>47</v>
      </c>
      <c r="D102" s="18" t="s">
        <v>48</v>
      </c>
      <c r="E102" s="37">
        <v>40269</v>
      </c>
      <c r="F102" s="18">
        <v>2010</v>
      </c>
      <c r="G102" s="18" t="s">
        <v>38</v>
      </c>
      <c r="H102" s="18" t="s">
        <v>49</v>
      </c>
      <c r="I102" s="38">
        <v>5400</v>
      </c>
      <c r="J102" s="18">
        <v>2010</v>
      </c>
      <c r="K102" s="38">
        <v>13839</v>
      </c>
      <c r="L102" s="38">
        <v>6680</v>
      </c>
      <c r="M102" s="39">
        <v>794</v>
      </c>
      <c r="N102" s="40">
        <v>0.88</v>
      </c>
      <c r="O102" s="18">
        <v>18</v>
      </c>
    </row>
    <row r="103" spans="1:15">
      <c r="A103" s="18" t="s">
        <v>44</v>
      </c>
      <c r="B103" s="18" t="s">
        <v>45</v>
      </c>
      <c r="C103" s="18" t="s">
        <v>47</v>
      </c>
      <c r="D103" s="18" t="s">
        <v>48</v>
      </c>
      <c r="E103" s="37">
        <v>40634</v>
      </c>
      <c r="F103" s="18">
        <v>2011</v>
      </c>
      <c r="G103" s="18" t="s">
        <v>38</v>
      </c>
      <c r="H103" s="18" t="s">
        <v>49</v>
      </c>
      <c r="I103" s="38">
        <v>11850</v>
      </c>
      <c r="J103" s="18">
        <v>2011</v>
      </c>
      <c r="K103" s="38">
        <v>33633</v>
      </c>
      <c r="L103" s="38">
        <v>13720</v>
      </c>
      <c r="M103" s="39">
        <v>1918</v>
      </c>
      <c r="N103" s="40">
        <v>0.95</v>
      </c>
      <c r="O103" s="18">
        <v>11</v>
      </c>
    </row>
    <row r="104" spans="1:15">
      <c r="A104" s="18" t="s">
        <v>44</v>
      </c>
      <c r="B104" s="18" t="s">
        <v>45</v>
      </c>
      <c r="C104" s="18" t="s">
        <v>50</v>
      </c>
      <c r="D104" s="18" t="s">
        <v>48</v>
      </c>
      <c r="E104" s="37">
        <v>39995</v>
      </c>
      <c r="F104" s="18">
        <v>2009</v>
      </c>
      <c r="G104" s="18" t="s">
        <v>34</v>
      </c>
      <c r="H104" s="18" t="s">
        <v>49</v>
      </c>
      <c r="I104" s="38">
        <v>2400</v>
      </c>
      <c r="J104" s="18">
        <v>2009</v>
      </c>
      <c r="K104" s="38">
        <v>5731</v>
      </c>
      <c r="L104" s="38">
        <v>2531</v>
      </c>
      <c r="M104" s="39">
        <v>567</v>
      </c>
      <c r="N104" s="40">
        <v>0.86</v>
      </c>
      <c r="O104" s="18">
        <v>12</v>
      </c>
    </row>
    <row r="105" spans="1:15">
      <c r="A105" s="18" t="s">
        <v>44</v>
      </c>
      <c r="B105" s="18" t="s">
        <v>45</v>
      </c>
      <c r="C105" s="18" t="s">
        <v>50</v>
      </c>
      <c r="D105" s="18" t="s">
        <v>48</v>
      </c>
      <c r="E105" s="37">
        <v>40725</v>
      </c>
      <c r="F105" s="18">
        <v>2011</v>
      </c>
      <c r="G105" s="18" t="s">
        <v>34</v>
      </c>
      <c r="H105" s="18" t="s">
        <v>49</v>
      </c>
      <c r="I105" s="38">
        <v>3700</v>
      </c>
      <c r="J105" s="18">
        <v>2011</v>
      </c>
      <c r="K105" s="38">
        <v>10048</v>
      </c>
      <c r="L105" s="38">
        <v>4338</v>
      </c>
      <c r="M105" s="39">
        <v>8060</v>
      </c>
      <c r="N105" s="40">
        <v>0.88</v>
      </c>
      <c r="O105" s="18">
        <v>22</v>
      </c>
    </row>
    <row r="106" spans="1:15">
      <c r="A106" s="18" t="s">
        <v>44</v>
      </c>
      <c r="B106" s="18" t="s">
        <v>45</v>
      </c>
      <c r="C106" s="18" t="s">
        <v>50</v>
      </c>
      <c r="D106" s="18" t="s">
        <v>48</v>
      </c>
      <c r="E106" s="37">
        <v>40087</v>
      </c>
      <c r="F106" s="18">
        <v>2009</v>
      </c>
      <c r="G106" s="18" t="s">
        <v>36</v>
      </c>
      <c r="H106" s="18" t="s">
        <v>49</v>
      </c>
      <c r="I106" s="38">
        <v>250</v>
      </c>
      <c r="J106" s="18">
        <v>2009</v>
      </c>
      <c r="K106" s="38">
        <v>986</v>
      </c>
      <c r="L106" s="38">
        <v>497</v>
      </c>
      <c r="M106" s="39">
        <v>823</v>
      </c>
      <c r="N106" s="40">
        <v>0.93</v>
      </c>
      <c r="O106" s="18">
        <v>16</v>
      </c>
    </row>
    <row r="107" spans="1:15">
      <c r="A107" s="18" t="s">
        <v>44</v>
      </c>
      <c r="B107" s="18" t="s">
        <v>45</v>
      </c>
      <c r="C107" s="18" t="s">
        <v>50</v>
      </c>
      <c r="D107" s="18" t="s">
        <v>48</v>
      </c>
      <c r="E107" s="37">
        <v>40817</v>
      </c>
      <c r="F107" s="18">
        <v>2011</v>
      </c>
      <c r="G107" s="18" t="s">
        <v>36</v>
      </c>
      <c r="H107" s="18" t="s">
        <v>49</v>
      </c>
      <c r="I107" s="38">
        <v>450</v>
      </c>
      <c r="J107" s="18">
        <v>2011</v>
      </c>
      <c r="K107" s="38">
        <v>1835</v>
      </c>
      <c r="L107" s="38">
        <v>743</v>
      </c>
      <c r="M107" s="39">
        <v>2425</v>
      </c>
      <c r="N107" s="40">
        <v>0.87</v>
      </c>
      <c r="O107" s="18">
        <v>22</v>
      </c>
    </row>
    <row r="108" spans="1:15">
      <c r="A108" s="18" t="s">
        <v>44</v>
      </c>
      <c r="B108" s="18" t="s">
        <v>45</v>
      </c>
      <c r="C108" s="18" t="s">
        <v>50</v>
      </c>
      <c r="D108" s="18" t="s">
        <v>48</v>
      </c>
      <c r="E108" s="37">
        <v>40179</v>
      </c>
      <c r="F108" s="18">
        <v>2010</v>
      </c>
      <c r="G108" s="18" t="s">
        <v>37</v>
      </c>
      <c r="H108" s="18" t="s">
        <v>49</v>
      </c>
      <c r="I108" s="38">
        <v>1550</v>
      </c>
      <c r="J108" s="18">
        <v>2010</v>
      </c>
      <c r="K108" s="38">
        <v>4084</v>
      </c>
      <c r="L108" s="38">
        <v>1940</v>
      </c>
      <c r="M108" s="39">
        <v>186</v>
      </c>
      <c r="N108" s="40">
        <v>0.93</v>
      </c>
      <c r="O108" s="18">
        <v>18</v>
      </c>
    </row>
    <row r="109" spans="1:15">
      <c r="A109" s="18" t="s">
        <v>44</v>
      </c>
      <c r="B109" s="18" t="s">
        <v>45</v>
      </c>
      <c r="C109" s="18" t="s">
        <v>50</v>
      </c>
      <c r="D109" s="18" t="s">
        <v>48</v>
      </c>
      <c r="E109" s="37">
        <v>40544</v>
      </c>
      <c r="F109" s="18">
        <v>2011</v>
      </c>
      <c r="G109" s="18" t="s">
        <v>37</v>
      </c>
      <c r="H109" s="18" t="s">
        <v>49</v>
      </c>
      <c r="I109" s="38">
        <v>3850</v>
      </c>
      <c r="J109" s="18">
        <v>2011</v>
      </c>
      <c r="K109" s="38">
        <v>11322</v>
      </c>
      <c r="L109" s="38">
        <v>4777</v>
      </c>
      <c r="M109" s="39">
        <v>746</v>
      </c>
      <c r="N109" s="40">
        <v>0.88</v>
      </c>
      <c r="O109" s="18">
        <v>23</v>
      </c>
    </row>
    <row r="110" spans="1:15">
      <c r="A110" s="18" t="s">
        <v>44</v>
      </c>
      <c r="B110" s="18" t="s">
        <v>45</v>
      </c>
      <c r="C110" s="18" t="s">
        <v>50</v>
      </c>
      <c r="D110" s="18" t="s">
        <v>48</v>
      </c>
      <c r="E110" s="37">
        <v>40269</v>
      </c>
      <c r="F110" s="18">
        <v>2010</v>
      </c>
      <c r="G110" s="18" t="s">
        <v>38</v>
      </c>
      <c r="H110" s="18" t="s">
        <v>49</v>
      </c>
      <c r="I110" s="38">
        <v>5850</v>
      </c>
      <c r="J110" s="18">
        <v>2010</v>
      </c>
      <c r="K110" s="38">
        <v>15590</v>
      </c>
      <c r="L110" s="38">
        <v>7805</v>
      </c>
      <c r="M110" s="39">
        <v>998</v>
      </c>
      <c r="N110" s="40">
        <v>0.92</v>
      </c>
      <c r="O110" s="18">
        <v>14</v>
      </c>
    </row>
    <row r="111" spans="1:15">
      <c r="A111" s="18" t="s">
        <v>44</v>
      </c>
      <c r="B111" s="18" t="s">
        <v>45</v>
      </c>
      <c r="C111" s="18" t="s">
        <v>50</v>
      </c>
      <c r="D111" s="18" t="s">
        <v>48</v>
      </c>
      <c r="E111" s="37">
        <v>40634</v>
      </c>
      <c r="F111" s="18">
        <v>2011</v>
      </c>
      <c r="G111" s="18" t="s">
        <v>38</v>
      </c>
      <c r="H111" s="18" t="s">
        <v>49</v>
      </c>
      <c r="I111" s="38">
        <v>14750</v>
      </c>
      <c r="J111" s="18">
        <v>2011</v>
      </c>
      <c r="K111" s="38">
        <v>41689</v>
      </c>
      <c r="L111" s="38">
        <v>16884</v>
      </c>
      <c r="M111" s="39">
        <v>2366</v>
      </c>
      <c r="N111" s="40">
        <v>0.87</v>
      </c>
      <c r="O111" s="18">
        <v>12</v>
      </c>
    </row>
    <row r="112" spans="1:15">
      <c r="A112" s="18" t="s">
        <v>46</v>
      </c>
      <c r="B112" s="18" t="s">
        <v>31</v>
      </c>
      <c r="C112" s="18" t="s">
        <v>47</v>
      </c>
      <c r="D112" s="18" t="s">
        <v>48</v>
      </c>
      <c r="E112" s="37">
        <v>40725</v>
      </c>
      <c r="F112" s="18">
        <v>2011</v>
      </c>
      <c r="G112" s="18" t="s">
        <v>34</v>
      </c>
      <c r="H112" s="18" t="s">
        <v>49</v>
      </c>
      <c r="I112" s="38">
        <v>150</v>
      </c>
      <c r="J112" s="18">
        <v>2011</v>
      </c>
      <c r="K112" s="38">
        <v>525</v>
      </c>
      <c r="L112" s="38">
        <v>112</v>
      </c>
      <c r="M112" s="39">
        <v>49</v>
      </c>
      <c r="N112" s="40">
        <v>0.87</v>
      </c>
      <c r="O112" s="18">
        <v>20</v>
      </c>
    </row>
    <row r="113" spans="1:15">
      <c r="A113" s="18" t="s">
        <v>46</v>
      </c>
      <c r="B113" s="18" t="s">
        <v>31</v>
      </c>
      <c r="C113" s="18" t="s">
        <v>47</v>
      </c>
      <c r="D113" s="18" t="s">
        <v>48</v>
      </c>
      <c r="E113" s="37">
        <v>40179</v>
      </c>
      <c r="F113" s="18">
        <v>2010</v>
      </c>
      <c r="G113" s="18" t="s">
        <v>37</v>
      </c>
      <c r="H113" s="18" t="s">
        <v>49</v>
      </c>
      <c r="I113" s="38">
        <v>100</v>
      </c>
      <c r="J113" s="18">
        <v>2010</v>
      </c>
      <c r="K113" s="38">
        <v>267</v>
      </c>
      <c r="L113" s="38">
        <v>140</v>
      </c>
      <c r="M113" s="39">
        <v>78</v>
      </c>
      <c r="N113" s="40">
        <v>0.88</v>
      </c>
      <c r="O113" s="18">
        <v>15</v>
      </c>
    </row>
    <row r="114" spans="1:15">
      <c r="A114" s="18" t="s">
        <v>46</v>
      </c>
      <c r="B114" s="18" t="s">
        <v>31</v>
      </c>
      <c r="C114" s="18" t="s">
        <v>47</v>
      </c>
      <c r="D114" s="18" t="s">
        <v>48</v>
      </c>
      <c r="E114" s="37">
        <v>40544</v>
      </c>
      <c r="F114" s="18">
        <v>2011</v>
      </c>
      <c r="G114" s="18" t="s">
        <v>37</v>
      </c>
      <c r="H114" s="18" t="s">
        <v>49</v>
      </c>
      <c r="I114" s="38">
        <v>150</v>
      </c>
      <c r="J114" s="18">
        <v>2011</v>
      </c>
      <c r="K114" s="38">
        <v>775</v>
      </c>
      <c r="L114" s="38">
        <v>342</v>
      </c>
      <c r="M114" s="39">
        <v>50</v>
      </c>
      <c r="N114" s="40">
        <v>0.89</v>
      </c>
      <c r="O114" s="18">
        <v>16</v>
      </c>
    </row>
    <row r="115" spans="1:15">
      <c r="A115" s="18" t="s">
        <v>46</v>
      </c>
      <c r="B115" s="18" t="s">
        <v>31</v>
      </c>
      <c r="C115" s="18" t="s">
        <v>47</v>
      </c>
      <c r="D115" s="18" t="s">
        <v>48</v>
      </c>
      <c r="E115" s="37">
        <v>40269</v>
      </c>
      <c r="F115" s="18">
        <v>2010</v>
      </c>
      <c r="G115" s="18" t="s">
        <v>38</v>
      </c>
      <c r="H115" s="18" t="s">
        <v>49</v>
      </c>
      <c r="I115" s="38">
        <v>100</v>
      </c>
      <c r="J115" s="18">
        <v>2010</v>
      </c>
      <c r="K115" s="38">
        <v>296</v>
      </c>
      <c r="L115" s="38">
        <v>142</v>
      </c>
      <c r="M115" s="39">
        <v>32</v>
      </c>
      <c r="N115" s="40">
        <v>0.83</v>
      </c>
      <c r="O115" s="18">
        <v>15</v>
      </c>
    </row>
    <row r="116" spans="1:15">
      <c r="A116" s="18" t="s">
        <v>46</v>
      </c>
      <c r="B116" s="18" t="s">
        <v>31</v>
      </c>
      <c r="C116" s="18" t="s">
        <v>47</v>
      </c>
      <c r="D116" s="18" t="s">
        <v>48</v>
      </c>
      <c r="E116" s="37">
        <v>40634</v>
      </c>
      <c r="F116" s="18">
        <v>2011</v>
      </c>
      <c r="G116" s="18" t="s">
        <v>38</v>
      </c>
      <c r="H116" s="18" t="s">
        <v>49</v>
      </c>
      <c r="I116" s="38">
        <v>250</v>
      </c>
      <c r="J116" s="18">
        <v>2011</v>
      </c>
      <c r="K116" s="38">
        <v>1226</v>
      </c>
      <c r="L116" s="38">
        <v>462</v>
      </c>
      <c r="M116" s="39">
        <v>80</v>
      </c>
      <c r="N116" s="40">
        <v>0.94</v>
      </c>
      <c r="O116" s="18">
        <v>22</v>
      </c>
    </row>
    <row r="117" spans="1:15">
      <c r="A117" s="18" t="s">
        <v>46</v>
      </c>
      <c r="B117" s="18" t="s">
        <v>31</v>
      </c>
      <c r="C117" s="18" t="s">
        <v>50</v>
      </c>
      <c r="D117" s="18" t="s">
        <v>48</v>
      </c>
      <c r="E117" s="37">
        <v>40179</v>
      </c>
      <c r="F117" s="18">
        <v>2010</v>
      </c>
      <c r="G117" s="18" t="s">
        <v>37</v>
      </c>
      <c r="H117" s="18" t="s">
        <v>49</v>
      </c>
      <c r="I117" s="38">
        <v>100</v>
      </c>
      <c r="J117" s="18">
        <v>2010</v>
      </c>
      <c r="K117" s="38">
        <v>296</v>
      </c>
      <c r="L117" s="38">
        <v>156</v>
      </c>
      <c r="M117" s="39">
        <v>64</v>
      </c>
      <c r="N117" s="40">
        <v>0.88</v>
      </c>
      <c r="O117" s="18">
        <v>16</v>
      </c>
    </row>
    <row r="118" spans="1:15">
      <c r="A118" s="18" t="s">
        <v>46</v>
      </c>
      <c r="B118" s="18" t="s">
        <v>31</v>
      </c>
      <c r="C118" s="18" t="s">
        <v>50</v>
      </c>
      <c r="D118" s="18" t="s">
        <v>48</v>
      </c>
      <c r="E118" s="37">
        <v>40544</v>
      </c>
      <c r="F118" s="18">
        <v>2011</v>
      </c>
      <c r="G118" s="18" t="s">
        <v>37</v>
      </c>
      <c r="H118" s="18" t="s">
        <v>49</v>
      </c>
      <c r="I118" s="38">
        <v>150</v>
      </c>
      <c r="J118" s="18">
        <v>2011</v>
      </c>
      <c r="K118" s="38">
        <v>807</v>
      </c>
      <c r="L118" s="38">
        <v>367</v>
      </c>
      <c r="M118" s="39">
        <v>55</v>
      </c>
      <c r="N118" s="40">
        <v>0.93</v>
      </c>
      <c r="O118" s="18">
        <v>15</v>
      </c>
    </row>
    <row r="119" spans="1:15">
      <c r="A119" s="18" t="s">
        <v>46</v>
      </c>
      <c r="B119" s="18" t="s">
        <v>31</v>
      </c>
      <c r="C119" s="18" t="s">
        <v>50</v>
      </c>
      <c r="D119" s="18" t="s">
        <v>48</v>
      </c>
      <c r="E119" s="37">
        <v>40269</v>
      </c>
      <c r="F119" s="18">
        <v>2010</v>
      </c>
      <c r="G119" s="18" t="s">
        <v>38</v>
      </c>
      <c r="H119" s="18" t="s">
        <v>49</v>
      </c>
      <c r="I119" s="38">
        <v>150</v>
      </c>
      <c r="J119" s="18">
        <v>2010</v>
      </c>
      <c r="K119" s="38">
        <v>740</v>
      </c>
      <c r="L119" s="38">
        <v>339</v>
      </c>
      <c r="M119" s="39">
        <v>21</v>
      </c>
      <c r="N119" s="40">
        <v>0.93</v>
      </c>
      <c r="O119" s="18">
        <v>11</v>
      </c>
    </row>
    <row r="120" spans="1:15">
      <c r="A120" s="18" t="s">
        <v>46</v>
      </c>
      <c r="B120" s="18" t="s">
        <v>31</v>
      </c>
      <c r="C120" s="18" t="s">
        <v>50</v>
      </c>
      <c r="D120" s="18" t="s">
        <v>48</v>
      </c>
      <c r="E120" s="37">
        <v>40634</v>
      </c>
      <c r="F120" s="18">
        <v>2011</v>
      </c>
      <c r="G120" s="18" t="s">
        <v>38</v>
      </c>
      <c r="H120" s="18" t="s">
        <v>49</v>
      </c>
      <c r="I120" s="38">
        <v>200</v>
      </c>
      <c r="J120" s="18">
        <v>2011</v>
      </c>
      <c r="K120" s="38">
        <v>969</v>
      </c>
      <c r="L120" s="38">
        <v>364</v>
      </c>
      <c r="M120" s="39">
        <v>159</v>
      </c>
      <c r="N120" s="40">
        <v>0.86</v>
      </c>
      <c r="O120" s="18">
        <v>12</v>
      </c>
    </row>
    <row r="121" spans="1:15">
      <c r="A121" s="18" t="s">
        <v>30</v>
      </c>
      <c r="B121" s="18" t="s">
        <v>31</v>
      </c>
      <c r="C121" s="18" t="s">
        <v>32</v>
      </c>
      <c r="D121" s="18" t="s">
        <v>33</v>
      </c>
      <c r="E121" s="37">
        <v>39814</v>
      </c>
      <c r="F121" s="18">
        <v>2009</v>
      </c>
      <c r="G121" s="18" t="s">
        <v>37</v>
      </c>
      <c r="H121" s="18" t="s">
        <v>35</v>
      </c>
      <c r="I121" s="38">
        <v>5700</v>
      </c>
      <c r="J121" s="18">
        <v>2009</v>
      </c>
      <c r="K121" s="38">
        <v>12411</v>
      </c>
      <c r="L121" s="38">
        <v>4871</v>
      </c>
      <c r="M121" s="39">
        <v>59</v>
      </c>
      <c r="N121" s="40">
        <v>0.88</v>
      </c>
      <c r="O121" s="18">
        <v>12</v>
      </c>
    </row>
    <row r="122" spans="1:15">
      <c r="A122" s="18" t="s">
        <v>30</v>
      </c>
      <c r="B122" s="18" t="s">
        <v>31</v>
      </c>
      <c r="C122" s="18" t="s">
        <v>32</v>
      </c>
      <c r="D122" s="18" t="s">
        <v>33</v>
      </c>
      <c r="E122" s="37">
        <v>39904</v>
      </c>
      <c r="F122" s="18">
        <v>2009</v>
      </c>
      <c r="G122" s="18" t="s">
        <v>38</v>
      </c>
      <c r="H122" s="18" t="s">
        <v>35</v>
      </c>
      <c r="I122" s="38">
        <v>100</v>
      </c>
      <c r="J122" s="18">
        <v>2009</v>
      </c>
      <c r="K122" s="38">
        <v>87</v>
      </c>
      <c r="L122" s="38">
        <v>15</v>
      </c>
      <c r="M122" s="39">
        <v>113</v>
      </c>
      <c r="N122" s="40">
        <v>0.89</v>
      </c>
      <c r="O122" s="18">
        <v>11</v>
      </c>
    </row>
    <row r="123" spans="1:15">
      <c r="A123" s="18" t="s">
        <v>30</v>
      </c>
      <c r="B123" s="18" t="s">
        <v>31</v>
      </c>
      <c r="C123" s="18" t="s">
        <v>39</v>
      </c>
      <c r="D123" s="18" t="s">
        <v>40</v>
      </c>
      <c r="E123" s="37">
        <v>39814</v>
      </c>
      <c r="F123" s="18">
        <v>2009</v>
      </c>
      <c r="G123" s="18" t="s">
        <v>37</v>
      </c>
      <c r="H123" s="18" t="s">
        <v>41</v>
      </c>
      <c r="I123" s="38">
        <v>3150</v>
      </c>
      <c r="J123" s="18">
        <v>2009</v>
      </c>
      <c r="K123" s="38">
        <v>6417</v>
      </c>
      <c r="L123" s="38">
        <v>2377</v>
      </c>
      <c r="M123" s="39">
        <v>36</v>
      </c>
      <c r="N123" s="40">
        <v>0.82</v>
      </c>
      <c r="O123" s="18">
        <v>18</v>
      </c>
    </row>
    <row r="124" spans="1:15">
      <c r="A124" s="18" t="s">
        <v>30</v>
      </c>
      <c r="B124" s="18" t="s">
        <v>31</v>
      </c>
      <c r="C124" s="18" t="s">
        <v>42</v>
      </c>
      <c r="D124" s="18" t="s">
        <v>40</v>
      </c>
      <c r="E124" s="37">
        <v>39814</v>
      </c>
      <c r="F124" s="18">
        <v>2009</v>
      </c>
      <c r="G124" s="18" t="s">
        <v>37</v>
      </c>
      <c r="H124" s="18" t="s">
        <v>41</v>
      </c>
      <c r="I124" s="38">
        <v>7000</v>
      </c>
      <c r="J124" s="18">
        <v>2009</v>
      </c>
      <c r="K124" s="38">
        <v>14673</v>
      </c>
      <c r="L124" s="38">
        <v>5335</v>
      </c>
      <c r="M124" s="39">
        <v>170</v>
      </c>
      <c r="N124" s="40">
        <v>0.91</v>
      </c>
      <c r="O124" s="18">
        <v>20</v>
      </c>
    </row>
    <row r="125" spans="1:15">
      <c r="A125" s="18" t="s">
        <v>30</v>
      </c>
      <c r="B125" s="18" t="s">
        <v>31</v>
      </c>
      <c r="C125" s="18" t="s">
        <v>43</v>
      </c>
      <c r="D125" s="18" t="s">
        <v>33</v>
      </c>
      <c r="E125" s="37">
        <v>39814</v>
      </c>
      <c r="F125" s="18">
        <v>2009</v>
      </c>
      <c r="G125" s="18" t="s">
        <v>37</v>
      </c>
      <c r="H125" s="18" t="s">
        <v>35</v>
      </c>
      <c r="I125" s="38">
        <v>5500</v>
      </c>
      <c r="J125" s="18">
        <v>2009</v>
      </c>
      <c r="K125" s="38">
        <v>10311</v>
      </c>
      <c r="L125" s="38">
        <v>3228</v>
      </c>
      <c r="M125" s="39">
        <v>246</v>
      </c>
      <c r="N125" s="40">
        <v>0.81</v>
      </c>
      <c r="O125" s="18">
        <v>16</v>
      </c>
    </row>
    <row r="126" spans="1:15">
      <c r="A126" s="18" t="s">
        <v>44</v>
      </c>
      <c r="B126" s="18" t="s">
        <v>45</v>
      </c>
      <c r="C126" s="18" t="s">
        <v>32</v>
      </c>
      <c r="D126" s="18" t="s">
        <v>33</v>
      </c>
      <c r="E126" s="37">
        <v>39814</v>
      </c>
      <c r="F126" s="18">
        <v>2009</v>
      </c>
      <c r="G126" s="18" t="s">
        <v>37</v>
      </c>
      <c r="H126" s="18" t="s">
        <v>35</v>
      </c>
      <c r="I126" s="38">
        <v>550</v>
      </c>
      <c r="J126" s="18">
        <v>2009</v>
      </c>
      <c r="K126" s="38">
        <v>1475</v>
      </c>
      <c r="L126" s="38">
        <v>755</v>
      </c>
      <c r="M126" s="39">
        <v>42</v>
      </c>
      <c r="N126" s="40">
        <v>0.88</v>
      </c>
      <c r="O126" s="18">
        <v>25</v>
      </c>
    </row>
    <row r="127" spans="1:15">
      <c r="A127" s="18" t="s">
        <v>44</v>
      </c>
      <c r="B127" s="18" t="s">
        <v>45</v>
      </c>
      <c r="C127" s="18" t="s">
        <v>32</v>
      </c>
      <c r="D127" s="18" t="s">
        <v>33</v>
      </c>
      <c r="E127" s="37">
        <v>39904</v>
      </c>
      <c r="F127" s="18">
        <v>2009</v>
      </c>
      <c r="G127" s="18" t="s">
        <v>38</v>
      </c>
      <c r="H127" s="18" t="s">
        <v>35</v>
      </c>
      <c r="I127" s="38">
        <v>9400</v>
      </c>
      <c r="J127" s="18">
        <v>2009</v>
      </c>
      <c r="K127" s="38">
        <v>24194</v>
      </c>
      <c r="L127" s="38">
        <v>11668</v>
      </c>
      <c r="M127" s="39">
        <v>156</v>
      </c>
      <c r="N127" s="40">
        <v>0.94</v>
      </c>
      <c r="O127" s="18">
        <v>23</v>
      </c>
    </row>
    <row r="128" spans="1:15">
      <c r="A128" s="18" t="s">
        <v>44</v>
      </c>
      <c r="B128" s="18" t="s">
        <v>45</v>
      </c>
      <c r="C128" s="18" t="s">
        <v>39</v>
      </c>
      <c r="D128" s="18" t="s">
        <v>40</v>
      </c>
      <c r="E128" s="37">
        <v>39814</v>
      </c>
      <c r="F128" s="18">
        <v>2009</v>
      </c>
      <c r="G128" s="18" t="s">
        <v>37</v>
      </c>
      <c r="H128" s="18" t="s">
        <v>41</v>
      </c>
      <c r="I128" s="38">
        <v>850</v>
      </c>
      <c r="J128" s="18">
        <v>2009</v>
      </c>
      <c r="K128" s="38">
        <v>2250</v>
      </c>
      <c r="L128" s="38">
        <v>1112</v>
      </c>
      <c r="M128" s="39">
        <v>1832</v>
      </c>
      <c r="N128" s="40">
        <v>0.87</v>
      </c>
      <c r="O128" s="18">
        <v>17</v>
      </c>
    </row>
    <row r="129" spans="1:15">
      <c r="A129" s="18" t="s">
        <v>44</v>
      </c>
      <c r="B129" s="18" t="s">
        <v>45</v>
      </c>
      <c r="C129" s="18" t="s">
        <v>39</v>
      </c>
      <c r="D129" s="18" t="s">
        <v>40</v>
      </c>
      <c r="E129" s="37">
        <v>39904</v>
      </c>
      <c r="F129" s="18">
        <v>2009</v>
      </c>
      <c r="G129" s="18" t="s">
        <v>38</v>
      </c>
      <c r="H129" s="18" t="s">
        <v>41</v>
      </c>
      <c r="I129" s="38">
        <v>5500</v>
      </c>
      <c r="J129" s="18">
        <v>2009</v>
      </c>
      <c r="K129" s="38">
        <v>13782</v>
      </c>
      <c r="L129" s="38">
        <v>6491</v>
      </c>
      <c r="M129" s="39">
        <v>107</v>
      </c>
      <c r="N129" s="40">
        <v>0.94</v>
      </c>
      <c r="O129" s="18">
        <v>23</v>
      </c>
    </row>
    <row r="130" spans="1:15">
      <c r="A130" s="18" t="s">
        <v>44</v>
      </c>
      <c r="B130" s="18" t="s">
        <v>45</v>
      </c>
      <c r="C130" s="18" t="s">
        <v>42</v>
      </c>
      <c r="D130" s="18" t="s">
        <v>40</v>
      </c>
      <c r="E130" s="37">
        <v>39814</v>
      </c>
      <c r="F130" s="18">
        <v>2009</v>
      </c>
      <c r="G130" s="18" t="s">
        <v>37</v>
      </c>
      <c r="H130" s="18" t="s">
        <v>41</v>
      </c>
      <c r="I130" s="38">
        <v>3600</v>
      </c>
      <c r="J130" s="18">
        <v>2009</v>
      </c>
      <c r="K130" s="38">
        <v>9742</v>
      </c>
      <c r="L130" s="38">
        <v>4889</v>
      </c>
      <c r="M130" s="39">
        <v>22</v>
      </c>
      <c r="N130" s="40">
        <v>0.95</v>
      </c>
      <c r="O130" s="18">
        <v>19</v>
      </c>
    </row>
    <row r="131" spans="1:15">
      <c r="A131" s="18" t="s">
        <v>44</v>
      </c>
      <c r="B131" s="18" t="s">
        <v>45</v>
      </c>
      <c r="C131" s="18" t="s">
        <v>42</v>
      </c>
      <c r="D131" s="18" t="s">
        <v>40</v>
      </c>
      <c r="E131" s="37">
        <v>39904</v>
      </c>
      <c r="F131" s="18">
        <v>2009</v>
      </c>
      <c r="G131" s="18" t="s">
        <v>38</v>
      </c>
      <c r="H131" s="18" t="s">
        <v>41</v>
      </c>
      <c r="I131" s="38">
        <v>10750</v>
      </c>
      <c r="J131" s="18">
        <v>2009</v>
      </c>
      <c r="K131" s="38">
        <v>27677</v>
      </c>
      <c r="L131" s="38">
        <v>13359</v>
      </c>
      <c r="M131" s="39">
        <v>444</v>
      </c>
      <c r="N131" s="40">
        <v>0.84</v>
      </c>
      <c r="O131" s="18">
        <v>12</v>
      </c>
    </row>
    <row r="132" spans="1:15">
      <c r="A132" s="18" t="s">
        <v>44</v>
      </c>
      <c r="B132" s="18" t="s">
        <v>45</v>
      </c>
      <c r="C132" s="18" t="s">
        <v>43</v>
      </c>
      <c r="D132" s="18" t="s">
        <v>33</v>
      </c>
      <c r="E132" s="37">
        <v>39814</v>
      </c>
      <c r="F132" s="18">
        <v>2009</v>
      </c>
      <c r="G132" s="18" t="s">
        <v>37</v>
      </c>
      <c r="H132" s="18" t="s">
        <v>35</v>
      </c>
      <c r="I132" s="38">
        <v>3100</v>
      </c>
      <c r="J132" s="18">
        <v>2009</v>
      </c>
      <c r="K132" s="38">
        <v>8168</v>
      </c>
      <c r="L132" s="38">
        <v>3880</v>
      </c>
      <c r="M132" s="39">
        <v>127</v>
      </c>
      <c r="N132" s="40">
        <v>0.95</v>
      </c>
      <c r="O132" s="18">
        <v>18</v>
      </c>
    </row>
    <row r="133" spans="1:15">
      <c r="A133" s="18" t="s">
        <v>44</v>
      </c>
      <c r="B133" s="18" t="s">
        <v>45</v>
      </c>
      <c r="C133" s="18" t="s">
        <v>43</v>
      </c>
      <c r="D133" s="18" t="s">
        <v>33</v>
      </c>
      <c r="E133" s="37">
        <v>39904</v>
      </c>
      <c r="F133" s="18">
        <v>2009</v>
      </c>
      <c r="G133" s="18" t="s">
        <v>38</v>
      </c>
      <c r="H133" s="18" t="s">
        <v>35</v>
      </c>
      <c r="I133" s="38">
        <v>11650</v>
      </c>
      <c r="J133" s="18">
        <v>2009</v>
      </c>
      <c r="K133" s="38">
        <v>31180</v>
      </c>
      <c r="L133" s="38">
        <v>15610</v>
      </c>
      <c r="M133" s="39">
        <v>4913</v>
      </c>
      <c r="N133" s="40">
        <v>0.87</v>
      </c>
      <c r="O133" s="18">
        <v>19</v>
      </c>
    </row>
    <row r="134" spans="1:15">
      <c r="A134" s="18" t="s">
        <v>46</v>
      </c>
      <c r="B134" s="18" t="s">
        <v>31</v>
      </c>
      <c r="C134" s="18" t="s">
        <v>32</v>
      </c>
      <c r="D134" s="18" t="s">
        <v>33</v>
      </c>
      <c r="E134" s="37">
        <v>39904</v>
      </c>
      <c r="F134" s="18">
        <v>2009</v>
      </c>
      <c r="G134" s="18" t="s">
        <v>38</v>
      </c>
      <c r="H134" s="18" t="s">
        <v>35</v>
      </c>
      <c r="I134" s="38">
        <v>200</v>
      </c>
      <c r="J134" s="18">
        <v>2009</v>
      </c>
      <c r="K134" s="38">
        <v>828</v>
      </c>
      <c r="L134" s="38">
        <v>423</v>
      </c>
      <c r="M134" s="39">
        <v>120</v>
      </c>
      <c r="N134" s="40">
        <v>0.95</v>
      </c>
      <c r="O134" s="18">
        <v>21</v>
      </c>
    </row>
    <row r="135" spans="1:15">
      <c r="A135" s="18" t="s">
        <v>46</v>
      </c>
      <c r="B135" s="18" t="s">
        <v>31</v>
      </c>
      <c r="C135" s="18" t="s">
        <v>39</v>
      </c>
      <c r="D135" s="18" t="s">
        <v>40</v>
      </c>
      <c r="E135" s="37">
        <v>39814</v>
      </c>
      <c r="F135" s="18">
        <v>2009</v>
      </c>
      <c r="G135" s="18" t="s">
        <v>37</v>
      </c>
      <c r="H135" s="18" t="s">
        <v>41</v>
      </c>
      <c r="I135" s="38">
        <v>100</v>
      </c>
      <c r="J135" s="18">
        <v>2009</v>
      </c>
      <c r="K135" s="38">
        <v>296</v>
      </c>
      <c r="L135" s="38">
        <v>169</v>
      </c>
      <c r="M135" s="39">
        <v>190</v>
      </c>
      <c r="N135" s="40">
        <v>0.85</v>
      </c>
      <c r="O135" s="18">
        <v>12</v>
      </c>
    </row>
    <row r="136" spans="1:15">
      <c r="A136" s="18" t="s">
        <v>46</v>
      </c>
      <c r="B136" s="18" t="s">
        <v>31</v>
      </c>
      <c r="C136" s="18" t="s">
        <v>39</v>
      </c>
      <c r="D136" s="18" t="s">
        <v>40</v>
      </c>
      <c r="E136" s="37">
        <v>39904</v>
      </c>
      <c r="F136" s="18">
        <v>2009</v>
      </c>
      <c r="G136" s="18" t="s">
        <v>38</v>
      </c>
      <c r="H136" s="18" t="s">
        <v>41</v>
      </c>
      <c r="I136" s="38">
        <v>250</v>
      </c>
      <c r="J136" s="18">
        <v>2009</v>
      </c>
      <c r="K136" s="38">
        <v>710</v>
      </c>
      <c r="L136" s="38">
        <v>144</v>
      </c>
      <c r="M136" s="39">
        <v>183</v>
      </c>
      <c r="N136" s="40">
        <v>0.84</v>
      </c>
      <c r="O136" s="18">
        <v>24</v>
      </c>
    </row>
    <row r="137" spans="1:15">
      <c r="A137" s="18" t="s">
        <v>46</v>
      </c>
      <c r="B137" s="18" t="s">
        <v>31</v>
      </c>
      <c r="C137" s="18" t="s">
        <v>42</v>
      </c>
      <c r="D137" s="18" t="s">
        <v>40</v>
      </c>
      <c r="E137" s="37">
        <v>39814</v>
      </c>
      <c r="F137" s="18">
        <v>2009</v>
      </c>
      <c r="G137" s="18" t="s">
        <v>37</v>
      </c>
      <c r="H137" s="18" t="s">
        <v>41</v>
      </c>
      <c r="I137" s="38">
        <v>150</v>
      </c>
      <c r="J137" s="18">
        <v>2009</v>
      </c>
      <c r="K137" s="38">
        <v>533</v>
      </c>
      <c r="L137" s="38">
        <v>280</v>
      </c>
      <c r="M137" s="39">
        <v>430</v>
      </c>
      <c r="N137" s="40">
        <v>0.88</v>
      </c>
      <c r="O137" s="18">
        <v>12</v>
      </c>
    </row>
    <row r="138" spans="1:15">
      <c r="A138" s="18" t="s">
        <v>46</v>
      </c>
      <c r="B138" s="18" t="s">
        <v>31</v>
      </c>
      <c r="C138" s="18" t="s">
        <v>42</v>
      </c>
      <c r="D138" s="18" t="s">
        <v>40</v>
      </c>
      <c r="E138" s="37">
        <v>39904</v>
      </c>
      <c r="F138" s="18">
        <v>2009</v>
      </c>
      <c r="G138" s="18" t="s">
        <v>38</v>
      </c>
      <c r="H138" s="18" t="s">
        <v>41</v>
      </c>
      <c r="I138" s="38">
        <v>150</v>
      </c>
      <c r="J138" s="18">
        <v>2009</v>
      </c>
      <c r="K138" s="38">
        <v>592</v>
      </c>
      <c r="L138" s="38">
        <v>283</v>
      </c>
      <c r="M138" s="39">
        <v>12</v>
      </c>
      <c r="N138" s="40">
        <v>0.85</v>
      </c>
      <c r="O138" s="18">
        <v>25</v>
      </c>
    </row>
    <row r="139" spans="1:15">
      <c r="A139" s="18" t="s">
        <v>46</v>
      </c>
      <c r="B139" s="18" t="s">
        <v>31</v>
      </c>
      <c r="C139" s="18" t="s">
        <v>43</v>
      </c>
      <c r="D139" s="18" t="s">
        <v>33</v>
      </c>
      <c r="E139" s="37">
        <v>39814</v>
      </c>
      <c r="F139" s="18">
        <v>2009</v>
      </c>
      <c r="G139" s="18" t="s">
        <v>37</v>
      </c>
      <c r="H139" s="18" t="s">
        <v>35</v>
      </c>
      <c r="I139" s="38">
        <v>150</v>
      </c>
      <c r="J139" s="18">
        <v>2009</v>
      </c>
      <c r="K139" s="38">
        <v>592</v>
      </c>
      <c r="L139" s="38">
        <v>312</v>
      </c>
      <c r="M139" s="39">
        <v>21</v>
      </c>
      <c r="N139" s="40">
        <v>0.89</v>
      </c>
      <c r="O139" s="18">
        <v>17</v>
      </c>
    </row>
    <row r="140" spans="1:15">
      <c r="A140" s="18" t="s">
        <v>46</v>
      </c>
      <c r="B140" s="18" t="s">
        <v>31</v>
      </c>
      <c r="C140" s="18" t="s">
        <v>43</v>
      </c>
      <c r="D140" s="18" t="s">
        <v>33</v>
      </c>
      <c r="E140" s="37">
        <v>39904</v>
      </c>
      <c r="F140" s="18">
        <v>2009</v>
      </c>
      <c r="G140" s="18" t="s">
        <v>38</v>
      </c>
      <c r="H140" s="18" t="s">
        <v>35</v>
      </c>
      <c r="I140" s="38">
        <v>300</v>
      </c>
      <c r="J140" s="18">
        <v>2009</v>
      </c>
      <c r="K140" s="38">
        <v>1479</v>
      </c>
      <c r="L140" s="38">
        <v>677</v>
      </c>
      <c r="M140" s="39">
        <v>66</v>
      </c>
      <c r="N140" s="40">
        <v>0.91</v>
      </c>
      <c r="O140" s="18">
        <v>11</v>
      </c>
    </row>
    <row r="141" spans="1:15">
      <c r="A141" s="18" t="s">
        <v>30</v>
      </c>
      <c r="B141" s="18" t="s">
        <v>31</v>
      </c>
      <c r="C141" s="18" t="s">
        <v>47</v>
      </c>
      <c r="D141" s="18" t="s">
        <v>48</v>
      </c>
      <c r="E141" s="37">
        <v>39814</v>
      </c>
      <c r="F141" s="18">
        <v>2009</v>
      </c>
      <c r="G141" s="18" t="s">
        <v>37</v>
      </c>
      <c r="H141" s="18" t="s">
        <v>49</v>
      </c>
      <c r="I141" s="38">
        <v>3500</v>
      </c>
      <c r="J141" s="18">
        <v>2009</v>
      </c>
      <c r="K141" s="38">
        <v>7337</v>
      </c>
      <c r="L141" s="38">
        <v>2668</v>
      </c>
      <c r="M141" s="39">
        <v>237</v>
      </c>
      <c r="N141" s="40">
        <v>0.85</v>
      </c>
      <c r="O141" s="18">
        <v>17</v>
      </c>
    </row>
    <row r="142" spans="1:15">
      <c r="A142" s="18" t="s">
        <v>30</v>
      </c>
      <c r="B142" s="18" t="s">
        <v>31</v>
      </c>
      <c r="C142" s="18" t="s">
        <v>50</v>
      </c>
      <c r="D142" s="18" t="s">
        <v>48</v>
      </c>
      <c r="E142" s="37">
        <v>39814</v>
      </c>
      <c r="F142" s="18">
        <v>2009</v>
      </c>
      <c r="G142" s="18" t="s">
        <v>37</v>
      </c>
      <c r="H142" s="18" t="s">
        <v>49</v>
      </c>
      <c r="I142" s="38">
        <v>2750</v>
      </c>
      <c r="J142" s="18">
        <v>2009</v>
      </c>
      <c r="K142" s="38">
        <v>5156</v>
      </c>
      <c r="L142" s="38">
        <v>1614</v>
      </c>
      <c r="M142" s="39">
        <v>235</v>
      </c>
      <c r="N142" s="40">
        <v>0.92</v>
      </c>
      <c r="O142" s="18">
        <v>20</v>
      </c>
    </row>
    <row r="143" spans="1:15">
      <c r="A143" s="18" t="s">
        <v>44</v>
      </c>
      <c r="B143" s="18" t="s">
        <v>45</v>
      </c>
      <c r="C143" s="18" t="s">
        <v>47</v>
      </c>
      <c r="D143" s="18" t="s">
        <v>48</v>
      </c>
      <c r="E143" s="37">
        <v>39814</v>
      </c>
      <c r="F143" s="18">
        <v>2009</v>
      </c>
      <c r="G143" s="18" t="s">
        <v>37</v>
      </c>
      <c r="H143" s="18" t="s">
        <v>49</v>
      </c>
      <c r="I143" s="38">
        <v>1800</v>
      </c>
      <c r="J143" s="18">
        <v>2009</v>
      </c>
      <c r="K143" s="38">
        <v>4871</v>
      </c>
      <c r="L143" s="38">
        <v>2445</v>
      </c>
      <c r="M143" s="39">
        <v>110</v>
      </c>
      <c r="N143" s="40">
        <v>0.87</v>
      </c>
      <c r="O143" s="18">
        <v>15</v>
      </c>
    </row>
    <row r="144" spans="1:15">
      <c r="A144" s="18" t="s">
        <v>44</v>
      </c>
      <c r="B144" s="18" t="s">
        <v>45</v>
      </c>
      <c r="C144" s="18" t="s">
        <v>47</v>
      </c>
      <c r="D144" s="18" t="s">
        <v>48</v>
      </c>
      <c r="E144" s="37">
        <v>39904</v>
      </c>
      <c r="F144" s="18">
        <v>2009</v>
      </c>
      <c r="G144" s="18" t="s">
        <v>38</v>
      </c>
      <c r="H144" s="18" t="s">
        <v>49</v>
      </c>
      <c r="I144" s="38">
        <v>5400</v>
      </c>
      <c r="J144" s="18">
        <v>2009</v>
      </c>
      <c r="K144" s="38">
        <v>13839</v>
      </c>
      <c r="L144" s="38">
        <v>6680</v>
      </c>
      <c r="M144" s="39">
        <v>950</v>
      </c>
      <c r="N144" s="40">
        <v>0.86</v>
      </c>
      <c r="O144" s="18">
        <v>23</v>
      </c>
    </row>
    <row r="145" spans="1:15">
      <c r="A145" s="18" t="s">
        <v>44</v>
      </c>
      <c r="B145" s="18" t="s">
        <v>45</v>
      </c>
      <c r="C145" s="18" t="s">
        <v>50</v>
      </c>
      <c r="D145" s="18" t="s">
        <v>48</v>
      </c>
      <c r="E145" s="37">
        <v>39814</v>
      </c>
      <c r="F145" s="18">
        <v>2009</v>
      </c>
      <c r="G145" s="18" t="s">
        <v>37</v>
      </c>
      <c r="H145" s="18" t="s">
        <v>49</v>
      </c>
      <c r="I145" s="38">
        <v>1550</v>
      </c>
      <c r="J145" s="18">
        <v>2009</v>
      </c>
      <c r="K145" s="38">
        <v>4084</v>
      </c>
      <c r="L145" s="38">
        <v>1940</v>
      </c>
      <c r="M145" s="39">
        <v>564</v>
      </c>
      <c r="N145" s="40">
        <v>0.87</v>
      </c>
      <c r="O145" s="18">
        <v>16</v>
      </c>
    </row>
    <row r="146" spans="1:15">
      <c r="A146" s="18" t="s">
        <v>44</v>
      </c>
      <c r="B146" s="18" t="s">
        <v>45</v>
      </c>
      <c r="C146" s="18" t="s">
        <v>50</v>
      </c>
      <c r="D146" s="18" t="s">
        <v>48</v>
      </c>
      <c r="E146" s="37">
        <v>39904</v>
      </c>
      <c r="F146" s="18">
        <v>2009</v>
      </c>
      <c r="G146" s="18" t="s">
        <v>38</v>
      </c>
      <c r="H146" s="18" t="s">
        <v>49</v>
      </c>
      <c r="I146" s="38">
        <v>5850</v>
      </c>
      <c r="J146" s="18">
        <v>2009</v>
      </c>
      <c r="K146" s="38">
        <v>15590</v>
      </c>
      <c r="L146" s="38">
        <v>7805</v>
      </c>
      <c r="M146" s="39">
        <v>284</v>
      </c>
      <c r="N146" s="40">
        <v>0.86</v>
      </c>
      <c r="O146" s="18">
        <v>15</v>
      </c>
    </row>
    <row r="147" spans="1:15">
      <c r="A147" s="18" t="s">
        <v>46</v>
      </c>
      <c r="B147" s="18" t="s">
        <v>31</v>
      </c>
      <c r="C147" s="18" t="s">
        <v>47</v>
      </c>
      <c r="D147" s="18" t="s">
        <v>48</v>
      </c>
      <c r="E147" s="37">
        <v>39814</v>
      </c>
      <c r="F147" s="18">
        <v>2009</v>
      </c>
      <c r="G147" s="18" t="s">
        <v>37</v>
      </c>
      <c r="H147" s="18" t="s">
        <v>49</v>
      </c>
      <c r="I147" s="38">
        <v>100</v>
      </c>
      <c r="J147" s="18">
        <v>2009</v>
      </c>
      <c r="K147" s="38">
        <v>267</v>
      </c>
      <c r="L147" s="38">
        <v>140</v>
      </c>
      <c r="M147" s="39">
        <v>6</v>
      </c>
      <c r="N147" s="40">
        <v>0.94</v>
      </c>
      <c r="O147" s="18">
        <v>21</v>
      </c>
    </row>
    <row r="148" spans="1:15">
      <c r="A148" s="18" t="s">
        <v>46</v>
      </c>
      <c r="B148" s="18" t="s">
        <v>31</v>
      </c>
      <c r="C148" s="18" t="s">
        <v>47</v>
      </c>
      <c r="D148" s="18" t="s">
        <v>48</v>
      </c>
      <c r="E148" s="37">
        <v>39904</v>
      </c>
      <c r="F148" s="18">
        <v>2009</v>
      </c>
      <c r="G148" s="18" t="s">
        <v>38</v>
      </c>
      <c r="H148" s="18" t="s">
        <v>49</v>
      </c>
      <c r="I148" s="38">
        <v>100</v>
      </c>
      <c r="J148" s="18">
        <v>2009</v>
      </c>
      <c r="K148" s="38">
        <v>296</v>
      </c>
      <c r="L148" s="38">
        <v>142</v>
      </c>
      <c r="M148" s="39">
        <v>1028</v>
      </c>
      <c r="N148" s="40">
        <v>0.93</v>
      </c>
      <c r="O148" s="18">
        <v>17</v>
      </c>
    </row>
    <row r="149" spans="1:15">
      <c r="A149" s="18" t="s">
        <v>46</v>
      </c>
      <c r="B149" s="18" t="s">
        <v>31</v>
      </c>
      <c r="C149" s="18" t="s">
        <v>50</v>
      </c>
      <c r="D149" s="18" t="s">
        <v>48</v>
      </c>
      <c r="E149" s="37">
        <v>39814</v>
      </c>
      <c r="F149" s="18">
        <v>2009</v>
      </c>
      <c r="G149" s="18" t="s">
        <v>37</v>
      </c>
      <c r="H149" s="18" t="s">
        <v>49</v>
      </c>
      <c r="I149" s="38">
        <v>100</v>
      </c>
      <c r="J149" s="18">
        <v>2009</v>
      </c>
      <c r="K149" s="38">
        <v>296</v>
      </c>
      <c r="L149" s="38">
        <v>156</v>
      </c>
      <c r="M149" s="39">
        <v>38</v>
      </c>
      <c r="N149" s="40">
        <v>0.95</v>
      </c>
      <c r="O149" s="18">
        <v>16</v>
      </c>
    </row>
    <row r="150" spans="1:15">
      <c r="A150" s="18" t="s">
        <v>46</v>
      </c>
      <c r="B150" s="18" t="s">
        <v>31</v>
      </c>
      <c r="C150" s="18" t="s">
        <v>50</v>
      </c>
      <c r="D150" s="18" t="s">
        <v>48</v>
      </c>
      <c r="E150" s="37">
        <v>39904</v>
      </c>
      <c r="F150" s="18">
        <v>2009</v>
      </c>
      <c r="G150" s="18" t="s">
        <v>38</v>
      </c>
      <c r="H150" s="18" t="s">
        <v>49</v>
      </c>
      <c r="I150" s="38">
        <v>150</v>
      </c>
      <c r="J150" s="18">
        <v>2009</v>
      </c>
      <c r="K150" s="38">
        <v>740</v>
      </c>
      <c r="L150" s="38">
        <v>339</v>
      </c>
      <c r="M150" s="39">
        <v>689</v>
      </c>
      <c r="N150" s="40">
        <v>0.86</v>
      </c>
      <c r="O150" s="18">
        <v>15</v>
      </c>
    </row>
  </sheetData>
  <mergeCells count="5">
    <mergeCell ref="U3:Y3"/>
    <mergeCell ref="U4:Y4"/>
    <mergeCell ref="U11:AA11"/>
    <mergeCell ref="U19:Z19"/>
    <mergeCell ref="W22:Z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3701-20BD-4BCB-B869-82E73E9A7EF6}">
  <dimension ref="A1:AH151"/>
  <sheetViews>
    <sheetView topLeftCell="X1" zoomScale="90" zoomScaleNormal="90" workbookViewId="0">
      <selection activeCell="X93" sqref="X93"/>
    </sheetView>
  </sheetViews>
  <sheetFormatPr defaultColWidth="8.81640625" defaultRowHeight="14.5"/>
  <cols>
    <col min="1" max="4" width="8.81640625" style="21"/>
    <col min="5" max="5" width="10.90625" style="21" customWidth="1"/>
    <col min="6" max="7" width="8.81640625" style="21"/>
    <col min="8" max="8" width="8.90625" style="21" customWidth="1"/>
    <col min="9" max="9" width="14.36328125" style="21" customWidth="1"/>
    <col min="10" max="10" width="8.90625" style="21" customWidth="1"/>
    <col min="11" max="11" width="14.6328125" style="21" customWidth="1"/>
    <col min="12" max="12" width="14.36328125" style="21" customWidth="1"/>
    <col min="13" max="13" width="11.90625" style="21" customWidth="1"/>
    <col min="14" max="17" width="8.81640625" style="21"/>
    <col min="18" max="18" width="18.453125" style="21" customWidth="1"/>
    <col min="19" max="19" width="16.54296875" style="21" customWidth="1"/>
    <col min="20" max="20" width="21.6328125" style="21" customWidth="1"/>
    <col min="21" max="21" width="20.6328125" style="21" customWidth="1"/>
    <col min="22" max="22" width="27.81640625" style="21" customWidth="1"/>
    <col min="23" max="23" width="28.81640625" style="21" bestFit="1" customWidth="1"/>
    <col min="24" max="24" width="26.08984375" style="21" bestFit="1" customWidth="1"/>
    <col min="25" max="25" width="11.36328125" style="21" bestFit="1" customWidth="1"/>
    <col min="26" max="26" width="6.453125" style="21" customWidth="1"/>
    <col min="27" max="27" width="64.81640625" style="21" customWidth="1"/>
    <col min="28" max="28" width="47.1796875" style="21" customWidth="1"/>
    <col min="29" max="32" width="8.81640625" style="21"/>
    <col min="33" max="33" width="12.81640625" style="21" customWidth="1"/>
    <col min="34" max="34" width="12.36328125" style="21" customWidth="1"/>
    <col min="35" max="16384" width="8.81640625" style="21"/>
  </cols>
  <sheetData>
    <row r="1" spans="1:33" ht="44" thickBot="1">
      <c r="A1" s="5" t="s">
        <v>16</v>
      </c>
      <c r="B1" s="5" t="s">
        <v>17</v>
      </c>
      <c r="C1" s="5" t="s">
        <v>18</v>
      </c>
      <c r="D1" s="5" t="s">
        <v>19</v>
      </c>
      <c r="E1" s="5" t="s">
        <v>20</v>
      </c>
      <c r="F1" s="5" t="s">
        <v>21</v>
      </c>
      <c r="G1" s="5" t="s">
        <v>22</v>
      </c>
      <c r="H1" s="5" t="s">
        <v>23</v>
      </c>
      <c r="I1" s="5" t="s">
        <v>24</v>
      </c>
      <c r="J1" s="5" t="s">
        <v>21</v>
      </c>
      <c r="K1" s="5" t="s">
        <v>25</v>
      </c>
      <c r="L1" s="5" t="s">
        <v>26</v>
      </c>
      <c r="M1" s="5" t="s">
        <v>27</v>
      </c>
      <c r="N1" s="5" t="s">
        <v>54</v>
      </c>
      <c r="O1" s="5" t="s">
        <v>55</v>
      </c>
      <c r="R1" s="5" t="s">
        <v>119</v>
      </c>
      <c r="S1" s="5" t="s">
        <v>120</v>
      </c>
      <c r="T1" s="47"/>
    </row>
    <row r="2" spans="1:33" ht="21">
      <c r="A2" s="13" t="s">
        <v>30</v>
      </c>
      <c r="B2" s="13" t="s">
        <v>31</v>
      </c>
      <c r="C2" s="13" t="s">
        <v>32</v>
      </c>
      <c r="D2" s="13" t="s">
        <v>33</v>
      </c>
      <c r="E2" s="14">
        <v>39995</v>
      </c>
      <c r="F2" s="13">
        <v>2009</v>
      </c>
      <c r="G2" s="13" t="s">
        <v>34</v>
      </c>
      <c r="H2" s="13" t="s">
        <v>35</v>
      </c>
      <c r="I2" s="15">
        <v>550</v>
      </c>
      <c r="J2" s="13">
        <v>2009</v>
      </c>
      <c r="K2" s="15">
        <v>1167</v>
      </c>
      <c r="L2" s="15">
        <v>440</v>
      </c>
      <c r="M2" s="16">
        <v>44</v>
      </c>
      <c r="N2" s="17">
        <v>0.93</v>
      </c>
      <c r="O2" s="13">
        <v>20</v>
      </c>
      <c r="R2" s="15">
        <v>200</v>
      </c>
      <c r="S2" s="15">
        <v>550</v>
      </c>
      <c r="U2" s="222" t="s">
        <v>121</v>
      </c>
      <c r="V2" s="223"/>
      <c r="W2" s="223"/>
      <c r="X2" s="223"/>
      <c r="Y2" s="223"/>
      <c r="Z2" s="223"/>
    </row>
    <row r="3" spans="1:33" ht="15" thickBot="1">
      <c r="A3" s="13" t="s">
        <v>30</v>
      </c>
      <c r="B3" s="13" t="s">
        <v>31</v>
      </c>
      <c r="C3" s="13" t="s">
        <v>32</v>
      </c>
      <c r="D3" s="13" t="s">
        <v>33</v>
      </c>
      <c r="E3" s="14">
        <v>40725</v>
      </c>
      <c r="F3" s="13">
        <v>2011</v>
      </c>
      <c r="G3" s="13" t="s">
        <v>34</v>
      </c>
      <c r="H3" s="13" t="s">
        <v>35</v>
      </c>
      <c r="I3" s="15">
        <v>400</v>
      </c>
      <c r="J3" s="13">
        <v>2011</v>
      </c>
      <c r="K3" s="15">
        <v>569</v>
      </c>
      <c r="L3" s="15">
        <v>68</v>
      </c>
      <c r="M3" s="16">
        <v>28</v>
      </c>
      <c r="N3" s="17">
        <v>0.92</v>
      </c>
      <c r="O3" s="13">
        <v>12</v>
      </c>
      <c r="R3" s="15">
        <v>850</v>
      </c>
      <c r="S3" s="15">
        <v>400</v>
      </c>
    </row>
    <row r="4" spans="1:33" ht="15" thickBot="1">
      <c r="A4" s="13" t="s">
        <v>30</v>
      </c>
      <c r="B4" s="13" t="s">
        <v>31</v>
      </c>
      <c r="C4" s="13" t="s">
        <v>32</v>
      </c>
      <c r="D4" s="13" t="s">
        <v>33</v>
      </c>
      <c r="E4" s="14">
        <v>40360</v>
      </c>
      <c r="F4" s="13">
        <v>2010</v>
      </c>
      <c r="G4" s="13" t="s">
        <v>34</v>
      </c>
      <c r="H4" s="13" t="s">
        <v>35</v>
      </c>
      <c r="I4" s="15">
        <v>1400</v>
      </c>
      <c r="J4" s="13">
        <v>2010</v>
      </c>
      <c r="K4" s="15">
        <v>4113</v>
      </c>
      <c r="L4" s="15">
        <v>1599</v>
      </c>
      <c r="M4" s="16">
        <v>206</v>
      </c>
      <c r="N4" s="17">
        <v>0.81</v>
      </c>
      <c r="O4" s="13">
        <v>21</v>
      </c>
      <c r="R4" s="15">
        <v>2900</v>
      </c>
      <c r="S4" s="15">
        <v>1400</v>
      </c>
      <c r="V4" s="87"/>
      <c r="W4" s="87" t="s">
        <v>269</v>
      </c>
      <c r="X4" s="87" t="s">
        <v>270</v>
      </c>
      <c r="Z4" s="170">
        <v>1</v>
      </c>
      <c r="AA4" s="170" t="s">
        <v>225</v>
      </c>
      <c r="AB4" s="170"/>
      <c r="AC4" s="159"/>
      <c r="AD4" s="159"/>
      <c r="AE4" s="159"/>
      <c r="AF4" s="159"/>
      <c r="AG4" s="160"/>
    </row>
    <row r="5" spans="1:33" ht="15" thickBot="1">
      <c r="A5" s="13" t="s">
        <v>30</v>
      </c>
      <c r="B5" s="13" t="s">
        <v>31</v>
      </c>
      <c r="C5" s="13" t="s">
        <v>32</v>
      </c>
      <c r="D5" s="13" t="s">
        <v>33</v>
      </c>
      <c r="E5" s="14">
        <v>40087</v>
      </c>
      <c r="F5" s="13">
        <v>2009</v>
      </c>
      <c r="G5" s="13" t="s">
        <v>36</v>
      </c>
      <c r="H5" s="13" t="s">
        <v>35</v>
      </c>
      <c r="I5" s="15">
        <v>4300</v>
      </c>
      <c r="J5" s="13">
        <v>2009</v>
      </c>
      <c r="K5" s="15">
        <v>11195</v>
      </c>
      <c r="L5" s="15">
        <v>5916</v>
      </c>
      <c r="M5" s="16">
        <v>350</v>
      </c>
      <c r="N5" s="17">
        <v>0.86</v>
      </c>
      <c r="O5" s="13">
        <v>21</v>
      </c>
      <c r="R5" s="15">
        <v>6250</v>
      </c>
      <c r="S5" s="15">
        <v>4300</v>
      </c>
      <c r="V5" s="87" t="s">
        <v>56</v>
      </c>
      <c r="W5" s="88">
        <v>4845</v>
      </c>
      <c r="X5" s="88">
        <v>5795</v>
      </c>
      <c r="Z5" s="171">
        <v>2</v>
      </c>
      <c r="AA5" s="171" t="s">
        <v>234</v>
      </c>
      <c r="AB5" s="171"/>
      <c r="AC5" s="162"/>
      <c r="AD5" s="162"/>
      <c r="AE5" s="162"/>
      <c r="AF5" s="162"/>
      <c r="AG5" s="163"/>
    </row>
    <row r="6" spans="1:33" ht="15" thickBot="1">
      <c r="A6" s="13" t="s">
        <v>30</v>
      </c>
      <c r="B6" s="13" t="s">
        <v>31</v>
      </c>
      <c r="C6" s="13" t="s">
        <v>32</v>
      </c>
      <c r="D6" s="13" t="s">
        <v>33</v>
      </c>
      <c r="E6" s="14">
        <v>40817</v>
      </c>
      <c r="F6" s="13">
        <v>2011</v>
      </c>
      <c r="G6" s="13" t="s">
        <v>36</v>
      </c>
      <c r="H6" s="13" t="s">
        <v>35</v>
      </c>
      <c r="I6" s="15">
        <v>450</v>
      </c>
      <c r="J6" s="13">
        <v>2011</v>
      </c>
      <c r="K6" s="15">
        <v>723</v>
      </c>
      <c r="L6" s="15">
        <v>109</v>
      </c>
      <c r="M6" s="16">
        <v>23</v>
      </c>
      <c r="N6" s="17">
        <v>0.95</v>
      </c>
      <c r="O6" s="13">
        <v>13</v>
      </c>
      <c r="R6" s="15">
        <v>3150</v>
      </c>
      <c r="S6" s="15">
        <v>450</v>
      </c>
      <c r="V6" s="87" t="s">
        <v>122</v>
      </c>
      <c r="W6" s="88">
        <v>29324543.103448275</v>
      </c>
      <c r="X6" s="88">
        <v>41418681.034482762</v>
      </c>
      <c r="Z6" s="171">
        <v>3</v>
      </c>
      <c r="AA6" s="171" t="s">
        <v>321</v>
      </c>
      <c r="AB6" s="171"/>
      <c r="AC6" s="162"/>
      <c r="AD6" s="162"/>
      <c r="AE6" s="162" t="s">
        <v>301</v>
      </c>
      <c r="AF6" s="162"/>
      <c r="AG6" s="163"/>
    </row>
    <row r="7" spans="1:33" ht="15" thickBot="1">
      <c r="A7" s="13" t="s">
        <v>30</v>
      </c>
      <c r="B7" s="13" t="s">
        <v>31</v>
      </c>
      <c r="C7" s="13" t="s">
        <v>32</v>
      </c>
      <c r="D7" s="13" t="s">
        <v>33</v>
      </c>
      <c r="E7" s="14">
        <v>40452</v>
      </c>
      <c r="F7" s="13">
        <v>2010</v>
      </c>
      <c r="G7" s="13" t="s">
        <v>36</v>
      </c>
      <c r="H7" s="13" t="s">
        <v>35</v>
      </c>
      <c r="I7" s="15">
        <v>8950</v>
      </c>
      <c r="J7" s="13">
        <v>2010</v>
      </c>
      <c r="K7" s="15">
        <v>26426</v>
      </c>
      <c r="L7" s="15">
        <v>11903</v>
      </c>
      <c r="M7" s="16">
        <v>1321</v>
      </c>
      <c r="N7" s="17">
        <v>0.88</v>
      </c>
      <c r="O7" s="13">
        <v>14</v>
      </c>
      <c r="R7" s="15">
        <v>5300</v>
      </c>
      <c r="S7" s="15">
        <v>8950</v>
      </c>
      <c r="V7" s="87" t="s">
        <v>123</v>
      </c>
      <c r="W7" s="88">
        <v>30</v>
      </c>
      <c r="X7" s="88">
        <v>30</v>
      </c>
      <c r="Z7" s="171">
        <v>4</v>
      </c>
      <c r="AA7" s="171" t="s">
        <v>226</v>
      </c>
      <c r="AB7" s="173" t="s">
        <v>235</v>
      </c>
      <c r="AC7" s="162"/>
      <c r="AD7" s="162"/>
      <c r="AE7" s="162"/>
      <c r="AF7" s="162"/>
      <c r="AG7" s="163"/>
    </row>
    <row r="8" spans="1:33" ht="15" thickBot="1">
      <c r="A8" s="13" t="s">
        <v>30</v>
      </c>
      <c r="B8" s="13" t="s">
        <v>31</v>
      </c>
      <c r="C8" s="13" t="s">
        <v>32</v>
      </c>
      <c r="D8" s="13" t="s">
        <v>33</v>
      </c>
      <c r="E8" s="14">
        <v>40179</v>
      </c>
      <c r="F8" s="13">
        <v>2010</v>
      </c>
      <c r="G8" s="13" t="s">
        <v>37</v>
      </c>
      <c r="H8" s="13" t="s">
        <v>35</v>
      </c>
      <c r="I8" s="15">
        <v>5700</v>
      </c>
      <c r="J8" s="13">
        <v>2010</v>
      </c>
      <c r="K8" s="15">
        <v>12411</v>
      </c>
      <c r="L8" s="15">
        <v>4871</v>
      </c>
      <c r="M8" s="16">
        <v>543</v>
      </c>
      <c r="N8" s="17">
        <v>0.95</v>
      </c>
      <c r="O8" s="13">
        <v>19</v>
      </c>
      <c r="R8" s="15">
        <v>700</v>
      </c>
      <c r="S8" s="15">
        <v>5700</v>
      </c>
      <c r="V8" s="87" t="s">
        <v>124</v>
      </c>
      <c r="W8" s="88">
        <v>35371612.068965517</v>
      </c>
      <c r="X8" s="88"/>
      <c r="Z8" s="171">
        <v>5</v>
      </c>
      <c r="AA8" s="171" t="s">
        <v>227</v>
      </c>
      <c r="AB8" s="171"/>
      <c r="AC8" s="162"/>
      <c r="AD8" s="162"/>
      <c r="AE8" s="162"/>
      <c r="AF8" s="162"/>
      <c r="AG8" s="163"/>
    </row>
    <row r="9" spans="1:33" ht="15" thickBot="1">
      <c r="A9" s="13" t="s">
        <v>30</v>
      </c>
      <c r="B9" s="13" t="s">
        <v>31</v>
      </c>
      <c r="C9" s="13" t="s">
        <v>32</v>
      </c>
      <c r="D9" s="13" t="s">
        <v>33</v>
      </c>
      <c r="E9" s="14">
        <v>40544</v>
      </c>
      <c r="F9" s="13">
        <v>2011</v>
      </c>
      <c r="G9" s="13" t="s">
        <v>37</v>
      </c>
      <c r="H9" s="13" t="s">
        <v>35</v>
      </c>
      <c r="I9" s="15">
        <v>12550</v>
      </c>
      <c r="J9" s="13">
        <v>2011</v>
      </c>
      <c r="K9" s="15">
        <v>29763</v>
      </c>
      <c r="L9" s="15">
        <v>10129</v>
      </c>
      <c r="M9" s="16">
        <v>1488</v>
      </c>
      <c r="N9" s="17">
        <v>0.88</v>
      </c>
      <c r="O9" s="13">
        <v>12</v>
      </c>
      <c r="R9" s="15">
        <v>100</v>
      </c>
      <c r="S9" s="15">
        <v>12550</v>
      </c>
      <c r="V9" s="87" t="s">
        <v>125</v>
      </c>
      <c r="W9" s="88">
        <v>0</v>
      </c>
      <c r="X9" s="88"/>
      <c r="Z9" s="171">
        <v>6</v>
      </c>
      <c r="AA9" s="171" t="s">
        <v>228</v>
      </c>
      <c r="AB9" s="173" t="s">
        <v>229</v>
      </c>
      <c r="AC9" s="162"/>
      <c r="AD9" s="162"/>
      <c r="AE9" s="162"/>
      <c r="AF9" s="162"/>
      <c r="AG9" s="163"/>
    </row>
    <row r="10" spans="1:33" ht="15" thickBot="1">
      <c r="A10" s="13" t="s">
        <v>30</v>
      </c>
      <c r="B10" s="13" t="s">
        <v>31</v>
      </c>
      <c r="C10" s="13" t="s">
        <v>32</v>
      </c>
      <c r="D10" s="13" t="s">
        <v>33</v>
      </c>
      <c r="E10" s="14">
        <v>40269</v>
      </c>
      <c r="F10" s="13">
        <v>2010</v>
      </c>
      <c r="G10" s="13" t="s">
        <v>38</v>
      </c>
      <c r="H10" s="13" t="s">
        <v>35</v>
      </c>
      <c r="I10" s="15">
        <v>100</v>
      </c>
      <c r="J10" s="13">
        <v>2010</v>
      </c>
      <c r="K10" s="15">
        <v>87</v>
      </c>
      <c r="L10" s="15">
        <v>15</v>
      </c>
      <c r="M10" s="16">
        <v>5</v>
      </c>
      <c r="N10" s="17">
        <v>0.82</v>
      </c>
      <c r="O10" s="13">
        <v>13</v>
      </c>
      <c r="R10" s="15">
        <v>1350</v>
      </c>
      <c r="S10" s="15">
        <v>100</v>
      </c>
      <c r="V10" s="87" t="s">
        <v>126</v>
      </c>
      <c r="W10" s="88">
        <v>58</v>
      </c>
      <c r="X10" s="88"/>
      <c r="Z10" s="171">
        <v>7</v>
      </c>
      <c r="AA10" s="171" t="s">
        <v>242</v>
      </c>
      <c r="AB10" s="171" t="s">
        <v>230</v>
      </c>
      <c r="AC10" s="162"/>
      <c r="AD10" s="162"/>
      <c r="AE10" s="162"/>
      <c r="AF10" s="162"/>
      <c r="AG10" s="163"/>
    </row>
    <row r="11" spans="1:33" ht="15" thickBot="1">
      <c r="A11" s="13" t="s">
        <v>30</v>
      </c>
      <c r="B11" s="13" t="s">
        <v>31</v>
      </c>
      <c r="C11" s="13" t="s">
        <v>32</v>
      </c>
      <c r="D11" s="13" t="s">
        <v>33</v>
      </c>
      <c r="E11" s="14">
        <v>40634</v>
      </c>
      <c r="F11" s="13">
        <v>2011</v>
      </c>
      <c r="G11" s="13" t="s">
        <v>38</v>
      </c>
      <c r="H11" s="13" t="s">
        <v>35</v>
      </c>
      <c r="I11" s="15">
        <v>100</v>
      </c>
      <c r="J11" s="13">
        <v>2011</v>
      </c>
      <c r="K11" s="15">
        <v>95</v>
      </c>
      <c r="L11" s="15">
        <v>14</v>
      </c>
      <c r="M11" s="16">
        <v>4</v>
      </c>
      <c r="N11" s="17">
        <v>0.93</v>
      </c>
      <c r="O11" s="13">
        <v>23</v>
      </c>
      <c r="R11" s="15">
        <v>6600</v>
      </c>
      <c r="S11" s="15">
        <v>600</v>
      </c>
      <c r="V11" s="87" t="s">
        <v>127</v>
      </c>
      <c r="W11" s="88">
        <v>-0.61864542865628447</v>
      </c>
      <c r="X11" s="88"/>
      <c r="Z11" s="171">
        <v>8</v>
      </c>
      <c r="AA11" s="171" t="s">
        <v>267</v>
      </c>
      <c r="AB11" s="171"/>
      <c r="AC11" s="162"/>
      <c r="AD11" s="162"/>
      <c r="AE11" s="162"/>
      <c r="AF11" s="162"/>
      <c r="AG11" s="163"/>
    </row>
    <row r="12" spans="1:33" ht="15" thickBot="1">
      <c r="A12" s="13" t="s">
        <v>30</v>
      </c>
      <c r="B12" s="13" t="s">
        <v>31</v>
      </c>
      <c r="C12" s="13" t="s">
        <v>39</v>
      </c>
      <c r="D12" s="13" t="s">
        <v>40</v>
      </c>
      <c r="E12" s="14">
        <v>39995</v>
      </c>
      <c r="F12" s="13">
        <v>2009</v>
      </c>
      <c r="G12" s="13" t="s">
        <v>34</v>
      </c>
      <c r="H12" s="13" t="s">
        <v>41</v>
      </c>
      <c r="I12" s="15">
        <v>200</v>
      </c>
      <c r="J12" s="13">
        <v>2009</v>
      </c>
      <c r="K12" s="15">
        <v>492</v>
      </c>
      <c r="L12" s="15">
        <v>281</v>
      </c>
      <c r="M12" s="16">
        <v>28</v>
      </c>
      <c r="N12" s="17">
        <v>0.83</v>
      </c>
      <c r="O12" s="13">
        <v>22</v>
      </c>
      <c r="R12" s="15">
        <v>450</v>
      </c>
      <c r="S12" s="15">
        <v>1200</v>
      </c>
      <c r="V12" s="87" t="s">
        <v>128</v>
      </c>
      <c r="W12" s="88">
        <v>0.26928606546839451</v>
      </c>
      <c r="X12" s="88"/>
      <c r="Z12" s="171">
        <v>9</v>
      </c>
      <c r="AA12" s="171" t="s">
        <v>268</v>
      </c>
      <c r="AB12" s="171" t="s">
        <v>231</v>
      </c>
      <c r="AC12" s="162"/>
      <c r="AD12" s="162"/>
      <c r="AE12" s="162"/>
      <c r="AF12" s="162"/>
      <c r="AG12" s="163"/>
    </row>
    <row r="13" spans="1:33" ht="15" thickBot="1">
      <c r="A13" s="13" t="s">
        <v>30</v>
      </c>
      <c r="B13" s="13" t="s">
        <v>31</v>
      </c>
      <c r="C13" s="13" t="s">
        <v>39</v>
      </c>
      <c r="D13" s="13" t="s">
        <v>40</v>
      </c>
      <c r="E13" s="14">
        <v>40360</v>
      </c>
      <c r="F13" s="13">
        <v>2010</v>
      </c>
      <c r="G13" s="13" t="s">
        <v>34</v>
      </c>
      <c r="H13" s="13" t="s">
        <v>41</v>
      </c>
      <c r="I13" s="15">
        <v>850</v>
      </c>
      <c r="J13" s="13">
        <v>2010</v>
      </c>
      <c r="K13" s="15">
        <v>2504</v>
      </c>
      <c r="L13" s="15">
        <v>989</v>
      </c>
      <c r="M13" s="16">
        <v>110</v>
      </c>
      <c r="N13" s="17">
        <v>0.93</v>
      </c>
      <c r="O13" s="13">
        <v>14</v>
      </c>
      <c r="R13" s="15">
        <v>13650</v>
      </c>
      <c r="S13" s="15">
        <v>3750</v>
      </c>
      <c r="V13" s="87" t="s">
        <v>129</v>
      </c>
      <c r="W13" s="88">
        <v>1.671552762454859</v>
      </c>
      <c r="X13" s="88"/>
      <c r="Z13" s="171">
        <v>10</v>
      </c>
      <c r="AA13" s="171" t="s">
        <v>236</v>
      </c>
      <c r="AB13" s="171">
        <f>AB1</f>
        <v>0</v>
      </c>
      <c r="AC13" s="162"/>
      <c r="AD13" s="162"/>
      <c r="AE13" s="162"/>
      <c r="AF13" s="162"/>
      <c r="AG13" s="163"/>
    </row>
    <row r="14" spans="1:33" ht="15" thickBot="1">
      <c r="A14" s="13" t="s">
        <v>30</v>
      </c>
      <c r="B14" s="13" t="s">
        <v>31</v>
      </c>
      <c r="C14" s="13" t="s">
        <v>39</v>
      </c>
      <c r="D14" s="13" t="s">
        <v>40</v>
      </c>
      <c r="E14" s="14">
        <v>40087</v>
      </c>
      <c r="F14" s="13">
        <v>2009</v>
      </c>
      <c r="G14" s="13" t="s">
        <v>36</v>
      </c>
      <c r="H14" s="13" t="s">
        <v>41</v>
      </c>
      <c r="I14" s="15">
        <v>2900</v>
      </c>
      <c r="J14" s="13">
        <v>2009</v>
      </c>
      <c r="K14" s="15">
        <v>7230</v>
      </c>
      <c r="L14" s="15">
        <v>3691</v>
      </c>
      <c r="M14" s="16">
        <v>226</v>
      </c>
      <c r="N14" s="17">
        <v>0.83</v>
      </c>
      <c r="O14" s="13">
        <v>25</v>
      </c>
      <c r="R14" s="15">
        <v>7000</v>
      </c>
      <c r="S14" s="15">
        <v>8250</v>
      </c>
      <c r="V14" s="87" t="s">
        <v>130</v>
      </c>
      <c r="W14" s="88">
        <v>0.53857213093678902</v>
      </c>
      <c r="X14" s="88"/>
      <c r="Z14" s="171">
        <v>11</v>
      </c>
      <c r="AA14" s="173" t="s">
        <v>133</v>
      </c>
      <c r="AB14" s="171" t="s">
        <v>232</v>
      </c>
      <c r="AC14" s="162"/>
      <c r="AD14" s="162"/>
      <c r="AE14" s="162"/>
      <c r="AF14" s="162"/>
      <c r="AG14" s="163"/>
    </row>
    <row r="15" spans="1:33" ht="15" thickBot="1">
      <c r="A15" s="13" t="s">
        <v>30</v>
      </c>
      <c r="B15" s="13" t="s">
        <v>31</v>
      </c>
      <c r="C15" s="13" t="s">
        <v>39</v>
      </c>
      <c r="D15" s="13" t="s">
        <v>40</v>
      </c>
      <c r="E15" s="14">
        <v>40452</v>
      </c>
      <c r="F15" s="13">
        <v>2010</v>
      </c>
      <c r="G15" s="13" t="s">
        <v>36</v>
      </c>
      <c r="H15" s="13" t="s">
        <v>41</v>
      </c>
      <c r="I15" s="15">
        <v>6250</v>
      </c>
      <c r="J15" s="13">
        <v>2010</v>
      </c>
      <c r="K15" s="15">
        <v>17503</v>
      </c>
      <c r="L15" s="15">
        <v>7545</v>
      </c>
      <c r="M15" s="16">
        <v>547</v>
      </c>
      <c r="N15" s="17">
        <v>0.93</v>
      </c>
      <c r="O15" s="13">
        <v>20</v>
      </c>
      <c r="R15" s="15">
        <v>13350</v>
      </c>
      <c r="S15" s="15">
        <v>5500</v>
      </c>
      <c r="V15" s="87" t="s">
        <v>131</v>
      </c>
      <c r="W15" s="88">
        <v>2.0017174841452352</v>
      </c>
      <c r="X15" s="88"/>
      <c r="Z15" s="172">
        <v>12</v>
      </c>
      <c r="AA15" s="172" t="s">
        <v>334</v>
      </c>
      <c r="AB15" s="172" t="s">
        <v>233</v>
      </c>
      <c r="AC15" s="165"/>
      <c r="AD15" s="165"/>
      <c r="AE15" s="165"/>
      <c r="AF15" s="165"/>
      <c r="AG15" s="166"/>
    </row>
    <row r="16" spans="1:33">
      <c r="A16" s="13" t="s">
        <v>30</v>
      </c>
      <c r="B16" s="13" t="s">
        <v>31</v>
      </c>
      <c r="C16" s="13" t="s">
        <v>39</v>
      </c>
      <c r="D16" s="13" t="s">
        <v>40</v>
      </c>
      <c r="E16" s="14">
        <v>40179</v>
      </c>
      <c r="F16" s="13">
        <v>2010</v>
      </c>
      <c r="G16" s="13" t="s">
        <v>37</v>
      </c>
      <c r="H16" s="13" t="s">
        <v>41</v>
      </c>
      <c r="I16" s="15">
        <v>3150</v>
      </c>
      <c r="J16" s="13">
        <v>2010</v>
      </c>
      <c r="K16" s="15">
        <v>6417</v>
      </c>
      <c r="L16" s="15">
        <v>2377</v>
      </c>
      <c r="M16" s="16">
        <v>361</v>
      </c>
      <c r="N16" s="17">
        <v>0.85</v>
      </c>
      <c r="O16" s="13">
        <v>13</v>
      </c>
      <c r="R16" s="15">
        <v>2700</v>
      </c>
      <c r="S16" s="15">
        <v>12400</v>
      </c>
      <c r="V16" s="86" t="s">
        <v>132</v>
      </c>
      <c r="W16" s="23">
        <v>0.05</v>
      </c>
      <c r="X16" s="23"/>
    </row>
    <row r="17" spans="1:24">
      <c r="A17" s="13" t="s">
        <v>30</v>
      </c>
      <c r="B17" s="13" t="s">
        <v>31</v>
      </c>
      <c r="C17" s="13" t="s">
        <v>39</v>
      </c>
      <c r="D17" s="13" t="s">
        <v>40</v>
      </c>
      <c r="E17" s="14">
        <v>40544</v>
      </c>
      <c r="F17" s="13">
        <v>2011</v>
      </c>
      <c r="G17" s="13" t="s">
        <v>37</v>
      </c>
      <c r="H17" s="13" t="s">
        <v>41</v>
      </c>
      <c r="I17" s="15">
        <v>5300</v>
      </c>
      <c r="J17" s="13">
        <v>2011</v>
      </c>
      <c r="K17" s="15">
        <v>11192</v>
      </c>
      <c r="L17" s="15">
        <v>3154</v>
      </c>
      <c r="M17" s="16">
        <v>700</v>
      </c>
      <c r="N17" s="17">
        <v>0.91</v>
      </c>
      <c r="O17" s="13">
        <v>20</v>
      </c>
      <c r="R17" s="15">
        <v>4600</v>
      </c>
      <c r="S17" s="15">
        <v>4950</v>
      </c>
      <c r="U17" s="89"/>
    </row>
    <row r="18" spans="1:24" ht="18.5">
      <c r="A18" s="13" t="s">
        <v>30</v>
      </c>
      <c r="B18" s="13" t="s">
        <v>31</v>
      </c>
      <c r="C18" s="13" t="s">
        <v>42</v>
      </c>
      <c r="D18" s="13" t="s">
        <v>40</v>
      </c>
      <c r="E18" s="14">
        <v>39995</v>
      </c>
      <c r="F18" s="13">
        <v>2009</v>
      </c>
      <c r="G18" s="13" t="s">
        <v>34</v>
      </c>
      <c r="H18" s="13" t="s">
        <v>41</v>
      </c>
      <c r="I18" s="15">
        <v>700</v>
      </c>
      <c r="J18" s="13">
        <v>2009</v>
      </c>
      <c r="K18" s="15">
        <v>1802</v>
      </c>
      <c r="L18" s="15">
        <v>789</v>
      </c>
      <c r="M18" s="16">
        <v>79</v>
      </c>
      <c r="N18" s="17">
        <v>0.86</v>
      </c>
      <c r="O18" s="13">
        <v>15</v>
      </c>
      <c r="R18" s="15">
        <v>250</v>
      </c>
      <c r="S18" s="15">
        <v>6900</v>
      </c>
      <c r="V18" s="224" t="s">
        <v>133</v>
      </c>
      <c r="W18" s="224"/>
      <c r="X18" s="224"/>
    </row>
    <row r="19" spans="1:24" ht="18.5">
      <c r="A19" s="13" t="s">
        <v>30</v>
      </c>
      <c r="B19" s="13" t="s">
        <v>31</v>
      </c>
      <c r="C19" s="13" t="s">
        <v>42</v>
      </c>
      <c r="D19" s="13" t="s">
        <v>40</v>
      </c>
      <c r="E19" s="14">
        <v>40725</v>
      </c>
      <c r="F19" s="13">
        <v>2011</v>
      </c>
      <c r="G19" s="13" t="s">
        <v>34</v>
      </c>
      <c r="H19" s="13" t="s">
        <v>41</v>
      </c>
      <c r="I19" s="15">
        <v>100</v>
      </c>
      <c r="J19" s="13">
        <v>2011</v>
      </c>
      <c r="K19" s="15">
        <v>104</v>
      </c>
      <c r="L19" s="15">
        <v>20</v>
      </c>
      <c r="M19" s="16">
        <v>4</v>
      </c>
      <c r="N19" s="17">
        <v>0.88</v>
      </c>
      <c r="O19" s="13">
        <v>24</v>
      </c>
      <c r="R19" s="15">
        <v>5500</v>
      </c>
      <c r="S19" s="15">
        <v>250</v>
      </c>
      <c r="V19" s="224" t="s">
        <v>220</v>
      </c>
      <c r="W19" s="224"/>
      <c r="X19" s="224"/>
    </row>
    <row r="20" spans="1:24">
      <c r="A20" s="13" t="s">
        <v>30</v>
      </c>
      <c r="B20" s="13" t="s">
        <v>31</v>
      </c>
      <c r="C20" s="13" t="s">
        <v>42</v>
      </c>
      <c r="D20" s="13" t="s">
        <v>40</v>
      </c>
      <c r="E20" s="14">
        <v>40360</v>
      </c>
      <c r="F20" s="13">
        <v>2010</v>
      </c>
      <c r="G20" s="13" t="s">
        <v>34</v>
      </c>
      <c r="H20" s="13" t="s">
        <v>41</v>
      </c>
      <c r="I20" s="15">
        <v>1350</v>
      </c>
      <c r="J20" s="13">
        <v>2010</v>
      </c>
      <c r="K20" s="15">
        <v>3907</v>
      </c>
      <c r="L20" s="15">
        <v>1506</v>
      </c>
      <c r="M20" s="16">
        <v>171</v>
      </c>
      <c r="N20" s="17">
        <v>0.85</v>
      </c>
      <c r="O20" s="13">
        <v>20</v>
      </c>
      <c r="R20" s="15">
        <v>11500</v>
      </c>
      <c r="S20" s="15">
        <v>700</v>
      </c>
      <c r="U20" s="89"/>
    </row>
    <row r="21" spans="1:24">
      <c r="A21" s="13" t="s">
        <v>30</v>
      </c>
      <c r="B21" s="13" t="s">
        <v>31</v>
      </c>
      <c r="C21" s="13" t="s">
        <v>42</v>
      </c>
      <c r="D21" s="13" t="s">
        <v>40</v>
      </c>
      <c r="E21" s="14">
        <v>40087</v>
      </c>
      <c r="F21" s="13">
        <v>2009</v>
      </c>
      <c r="G21" s="13" t="s">
        <v>36</v>
      </c>
      <c r="H21" s="13" t="s">
        <v>41</v>
      </c>
      <c r="I21" s="15">
        <v>6600</v>
      </c>
      <c r="J21" s="13">
        <v>2009</v>
      </c>
      <c r="K21" s="15">
        <v>17233</v>
      </c>
      <c r="L21" s="15">
        <v>8232</v>
      </c>
      <c r="M21" s="16">
        <v>862</v>
      </c>
      <c r="N21" s="17">
        <v>0.88</v>
      </c>
      <c r="O21" s="13">
        <v>14</v>
      </c>
      <c r="R21" s="15">
        <v>4150</v>
      </c>
      <c r="S21" s="15">
        <v>1900</v>
      </c>
      <c r="U21" s="89"/>
    </row>
    <row r="22" spans="1:24">
      <c r="A22" s="13" t="s">
        <v>30</v>
      </c>
      <c r="B22" s="13" t="s">
        <v>31</v>
      </c>
      <c r="C22" s="13" t="s">
        <v>42</v>
      </c>
      <c r="D22" s="13" t="s">
        <v>40</v>
      </c>
      <c r="E22" s="14">
        <v>40817</v>
      </c>
      <c r="F22" s="13">
        <v>2011</v>
      </c>
      <c r="G22" s="13" t="s">
        <v>36</v>
      </c>
      <c r="H22" s="13" t="s">
        <v>41</v>
      </c>
      <c r="I22" s="15">
        <v>450</v>
      </c>
      <c r="J22" s="13">
        <v>2011</v>
      </c>
      <c r="K22" s="15">
        <v>664</v>
      </c>
      <c r="L22" s="15">
        <v>33</v>
      </c>
      <c r="M22" s="16">
        <v>33</v>
      </c>
      <c r="N22" s="17">
        <v>0.81</v>
      </c>
      <c r="O22" s="13">
        <v>16</v>
      </c>
      <c r="R22" s="15">
        <v>8300</v>
      </c>
      <c r="S22" s="15">
        <v>9400</v>
      </c>
      <c r="U22" s="89"/>
      <c r="V22"/>
    </row>
    <row r="23" spans="1:24">
      <c r="A23" s="13" t="s">
        <v>30</v>
      </c>
      <c r="B23" s="13" t="s">
        <v>31</v>
      </c>
      <c r="C23" s="13" t="s">
        <v>42</v>
      </c>
      <c r="D23" s="13" t="s">
        <v>40</v>
      </c>
      <c r="E23" s="14">
        <v>40452</v>
      </c>
      <c r="F23" s="13">
        <v>2010</v>
      </c>
      <c r="G23" s="13" t="s">
        <v>36</v>
      </c>
      <c r="H23" s="13" t="s">
        <v>41</v>
      </c>
      <c r="I23" s="15">
        <v>13650</v>
      </c>
      <c r="J23" s="13">
        <v>2010</v>
      </c>
      <c r="K23" s="15">
        <v>39861</v>
      </c>
      <c r="L23" s="15">
        <v>16224</v>
      </c>
      <c r="M23" s="16">
        <v>2491</v>
      </c>
      <c r="N23" s="17">
        <v>0.84</v>
      </c>
      <c r="O23" s="13">
        <v>14</v>
      </c>
      <c r="R23" s="15">
        <v>300</v>
      </c>
      <c r="S23" s="15">
        <v>18250</v>
      </c>
      <c r="U23" s="89"/>
      <c r="V23"/>
    </row>
    <row r="24" spans="1:24">
      <c r="A24" s="13" t="s">
        <v>30</v>
      </c>
      <c r="B24" s="13" t="s">
        <v>31</v>
      </c>
      <c r="C24" s="13" t="s">
        <v>42</v>
      </c>
      <c r="D24" s="13" t="s">
        <v>40</v>
      </c>
      <c r="E24" s="14">
        <v>40179</v>
      </c>
      <c r="F24" s="13">
        <v>2010</v>
      </c>
      <c r="G24" s="13" t="s">
        <v>37</v>
      </c>
      <c r="H24" s="13" t="s">
        <v>41</v>
      </c>
      <c r="I24" s="15">
        <v>7000</v>
      </c>
      <c r="J24" s="13">
        <v>2010</v>
      </c>
      <c r="K24" s="15">
        <v>14673</v>
      </c>
      <c r="L24" s="15">
        <v>5335</v>
      </c>
      <c r="M24" s="16">
        <v>825</v>
      </c>
      <c r="N24" s="17">
        <v>0.87</v>
      </c>
      <c r="O24" s="13">
        <v>19</v>
      </c>
      <c r="R24" s="15">
        <v>600</v>
      </c>
      <c r="S24" s="15">
        <v>4750</v>
      </c>
      <c r="U24" s="89"/>
    </row>
    <row r="25" spans="1:24">
      <c r="A25" s="13" t="s">
        <v>30</v>
      </c>
      <c r="B25" s="13" t="s">
        <v>31</v>
      </c>
      <c r="C25" s="13" t="s">
        <v>42</v>
      </c>
      <c r="D25" s="13" t="s">
        <v>40</v>
      </c>
      <c r="E25" s="14">
        <v>40544</v>
      </c>
      <c r="F25" s="13">
        <v>2011</v>
      </c>
      <c r="G25" s="13" t="s">
        <v>37</v>
      </c>
      <c r="H25" s="13" t="s">
        <v>41</v>
      </c>
      <c r="I25" s="15">
        <v>13350</v>
      </c>
      <c r="J25" s="13">
        <v>2011</v>
      </c>
      <c r="K25" s="15">
        <v>30327</v>
      </c>
      <c r="L25" s="15">
        <v>9244</v>
      </c>
      <c r="M25" s="16">
        <v>1706</v>
      </c>
      <c r="N25" s="17">
        <v>0.88</v>
      </c>
      <c r="O25" s="13">
        <v>24</v>
      </c>
      <c r="R25" s="15">
        <v>3600</v>
      </c>
      <c r="S25" s="15">
        <v>7350</v>
      </c>
      <c r="U25" s="89"/>
    </row>
    <row r="26" spans="1:24">
      <c r="A26" s="13" t="s">
        <v>30</v>
      </c>
      <c r="B26" s="13" t="s">
        <v>31</v>
      </c>
      <c r="C26" s="13" t="s">
        <v>43</v>
      </c>
      <c r="D26" s="13" t="s">
        <v>33</v>
      </c>
      <c r="E26" s="14">
        <v>39995</v>
      </c>
      <c r="F26" s="13">
        <v>2009</v>
      </c>
      <c r="G26" s="13" t="s">
        <v>34</v>
      </c>
      <c r="H26" s="13" t="s">
        <v>35</v>
      </c>
      <c r="I26" s="15">
        <v>600</v>
      </c>
      <c r="J26" s="13">
        <v>2009</v>
      </c>
      <c r="K26" s="15">
        <v>1638</v>
      </c>
      <c r="L26" s="15">
        <v>624</v>
      </c>
      <c r="M26" s="16">
        <v>72</v>
      </c>
      <c r="N26" s="17">
        <v>0.88</v>
      </c>
      <c r="O26" s="13">
        <v>15</v>
      </c>
      <c r="R26" s="15">
        <v>6550</v>
      </c>
      <c r="S26" s="15">
        <v>500</v>
      </c>
    </row>
    <row r="27" spans="1:24">
      <c r="A27" s="13" t="s">
        <v>30</v>
      </c>
      <c r="B27" s="13" t="s">
        <v>31</v>
      </c>
      <c r="C27" s="13" t="s">
        <v>43</v>
      </c>
      <c r="D27" s="13" t="s">
        <v>33</v>
      </c>
      <c r="E27" s="14">
        <v>40360</v>
      </c>
      <c r="F27" s="13">
        <v>2010</v>
      </c>
      <c r="G27" s="13" t="s">
        <v>34</v>
      </c>
      <c r="H27" s="13" t="s">
        <v>35</v>
      </c>
      <c r="I27" s="15">
        <v>1200</v>
      </c>
      <c r="J27" s="13">
        <v>2010</v>
      </c>
      <c r="K27" s="15">
        <v>3576</v>
      </c>
      <c r="L27" s="15">
        <v>1401</v>
      </c>
      <c r="M27" s="16">
        <v>156</v>
      </c>
      <c r="N27" s="17">
        <v>0.86</v>
      </c>
      <c r="O27" s="13">
        <v>22</v>
      </c>
      <c r="R27" s="15">
        <v>10750</v>
      </c>
      <c r="S27" s="15">
        <v>900</v>
      </c>
    </row>
    <row r="28" spans="1:24">
      <c r="A28" s="13" t="s">
        <v>30</v>
      </c>
      <c r="B28" s="13" t="s">
        <v>31</v>
      </c>
      <c r="C28" s="13" t="s">
        <v>43</v>
      </c>
      <c r="D28" s="13" t="s">
        <v>33</v>
      </c>
      <c r="E28" s="14">
        <v>40087</v>
      </c>
      <c r="F28" s="13">
        <v>2009</v>
      </c>
      <c r="G28" s="13" t="s">
        <v>36</v>
      </c>
      <c r="H28" s="13" t="s">
        <v>35</v>
      </c>
      <c r="I28" s="15">
        <v>3750</v>
      </c>
      <c r="J28" s="13">
        <v>2009</v>
      </c>
      <c r="K28" s="15">
        <v>10097</v>
      </c>
      <c r="L28" s="15">
        <v>5328</v>
      </c>
      <c r="M28" s="16">
        <v>568</v>
      </c>
      <c r="N28" s="17">
        <v>0.85</v>
      </c>
      <c r="O28" s="13">
        <v>13</v>
      </c>
      <c r="R28" s="15">
        <v>23650</v>
      </c>
      <c r="S28" s="15">
        <v>3100</v>
      </c>
    </row>
    <row r="29" spans="1:24">
      <c r="A29" s="13" t="s">
        <v>30</v>
      </c>
      <c r="B29" s="13" t="s">
        <v>31</v>
      </c>
      <c r="C29" s="13" t="s">
        <v>43</v>
      </c>
      <c r="D29" s="13" t="s">
        <v>33</v>
      </c>
      <c r="E29" s="14">
        <v>40452</v>
      </c>
      <c r="F29" s="13">
        <v>2010</v>
      </c>
      <c r="G29" s="13" t="s">
        <v>36</v>
      </c>
      <c r="H29" s="13" t="s">
        <v>35</v>
      </c>
      <c r="I29" s="15">
        <v>8250</v>
      </c>
      <c r="J29" s="13">
        <v>2010</v>
      </c>
      <c r="K29" s="15">
        <v>24316</v>
      </c>
      <c r="L29" s="15">
        <v>10865</v>
      </c>
      <c r="M29" s="16">
        <v>1368</v>
      </c>
      <c r="N29" s="17">
        <v>0.87</v>
      </c>
      <c r="O29" s="13">
        <v>20</v>
      </c>
      <c r="R29" s="15">
        <v>400</v>
      </c>
      <c r="S29" s="15">
        <v>7650</v>
      </c>
    </row>
    <row r="30" spans="1:24">
      <c r="A30" s="13" t="s">
        <v>30</v>
      </c>
      <c r="B30" s="13" t="s">
        <v>31</v>
      </c>
      <c r="C30" s="13" t="s">
        <v>43</v>
      </c>
      <c r="D30" s="13" t="s">
        <v>33</v>
      </c>
      <c r="E30" s="14">
        <v>40179</v>
      </c>
      <c r="F30" s="13">
        <v>2010</v>
      </c>
      <c r="G30" s="13" t="s">
        <v>37</v>
      </c>
      <c r="H30" s="13" t="s">
        <v>35</v>
      </c>
      <c r="I30" s="15">
        <v>5500</v>
      </c>
      <c r="J30" s="13">
        <v>2010</v>
      </c>
      <c r="K30" s="15">
        <v>10311</v>
      </c>
      <c r="L30" s="15">
        <v>3228</v>
      </c>
      <c r="M30" s="16">
        <v>580</v>
      </c>
      <c r="N30" s="17">
        <v>0.83</v>
      </c>
      <c r="O30" s="13">
        <v>15</v>
      </c>
      <c r="R30" s="15">
        <v>150</v>
      </c>
      <c r="S30" s="15">
        <v>11650</v>
      </c>
    </row>
    <row r="31" spans="1:24">
      <c r="A31" s="13" t="s">
        <v>30</v>
      </c>
      <c r="B31" s="13" t="s">
        <v>31</v>
      </c>
      <c r="C31" s="13" t="s">
        <v>43</v>
      </c>
      <c r="D31" s="13" t="s">
        <v>33</v>
      </c>
      <c r="E31" s="14">
        <v>40544</v>
      </c>
      <c r="F31" s="13">
        <v>2011</v>
      </c>
      <c r="G31" s="13" t="s">
        <v>37</v>
      </c>
      <c r="H31" s="13" t="s">
        <v>35</v>
      </c>
      <c r="I31" s="15">
        <v>12400</v>
      </c>
      <c r="J31" s="13">
        <v>2011</v>
      </c>
      <c r="K31" s="15">
        <v>25666</v>
      </c>
      <c r="L31" s="15">
        <v>6936</v>
      </c>
      <c r="M31" s="16">
        <v>802</v>
      </c>
      <c r="N31" s="17">
        <v>0.95</v>
      </c>
      <c r="O31" s="13">
        <v>17</v>
      </c>
      <c r="R31" s="15">
        <v>500</v>
      </c>
      <c r="S31" s="15">
        <v>29500</v>
      </c>
    </row>
    <row r="32" spans="1:24">
      <c r="A32" s="13" t="s">
        <v>44</v>
      </c>
      <c r="B32" s="13" t="s">
        <v>45</v>
      </c>
      <c r="C32" s="13" t="s">
        <v>32</v>
      </c>
      <c r="D32" s="13" t="s">
        <v>33</v>
      </c>
      <c r="E32" s="14">
        <v>39995</v>
      </c>
      <c r="F32" s="13">
        <v>2009</v>
      </c>
      <c r="G32" s="13" t="s">
        <v>34</v>
      </c>
      <c r="H32" s="13" t="s">
        <v>35</v>
      </c>
      <c r="I32" s="15">
        <v>4950</v>
      </c>
      <c r="J32" s="13">
        <v>2009</v>
      </c>
      <c r="K32" s="15">
        <v>11310</v>
      </c>
      <c r="L32" s="15">
        <v>4623</v>
      </c>
      <c r="M32" s="16">
        <v>424</v>
      </c>
      <c r="N32" s="17">
        <v>0.85</v>
      </c>
      <c r="O32" s="13">
        <v>20</v>
      </c>
      <c r="S32" s="90"/>
    </row>
    <row r="33" spans="1:33">
      <c r="A33" s="13" t="s">
        <v>44</v>
      </c>
      <c r="B33" s="13" t="s">
        <v>45</v>
      </c>
      <c r="C33" s="13" t="s">
        <v>32</v>
      </c>
      <c r="D33" s="13" t="s">
        <v>33</v>
      </c>
      <c r="E33" s="14">
        <v>40725</v>
      </c>
      <c r="F33" s="13">
        <v>2011</v>
      </c>
      <c r="G33" s="13" t="s">
        <v>34</v>
      </c>
      <c r="H33" s="13" t="s">
        <v>35</v>
      </c>
      <c r="I33" s="15">
        <v>6900</v>
      </c>
      <c r="J33" s="13">
        <v>2011</v>
      </c>
      <c r="K33" s="15">
        <v>17480</v>
      </c>
      <c r="L33" s="15">
        <v>7015</v>
      </c>
      <c r="M33" s="16">
        <v>546</v>
      </c>
      <c r="N33" s="17">
        <v>0.89</v>
      </c>
      <c r="O33" s="13">
        <v>24</v>
      </c>
      <c r="S33" s="90"/>
    </row>
    <row r="34" spans="1:33">
      <c r="A34" s="13" t="s">
        <v>44</v>
      </c>
      <c r="B34" s="13" t="s">
        <v>45</v>
      </c>
      <c r="C34" s="13" t="s">
        <v>32</v>
      </c>
      <c r="D34" s="13" t="s">
        <v>33</v>
      </c>
      <c r="E34" s="14">
        <v>40087</v>
      </c>
      <c r="F34" s="13">
        <v>2009</v>
      </c>
      <c r="G34" s="13" t="s">
        <v>36</v>
      </c>
      <c r="H34" s="13" t="s">
        <v>35</v>
      </c>
      <c r="I34" s="15">
        <v>250</v>
      </c>
      <c r="J34" s="13">
        <v>2009</v>
      </c>
      <c r="K34" s="15">
        <v>931</v>
      </c>
      <c r="L34" s="15">
        <v>439</v>
      </c>
      <c r="M34" s="16">
        <v>52</v>
      </c>
      <c r="N34" s="17">
        <v>0.95</v>
      </c>
      <c r="O34" s="13">
        <v>21</v>
      </c>
      <c r="S34" s="90"/>
    </row>
    <row r="35" spans="1:33">
      <c r="A35" s="13" t="s">
        <v>44</v>
      </c>
      <c r="B35" s="13" t="s">
        <v>45</v>
      </c>
      <c r="C35" s="13" t="s">
        <v>32</v>
      </c>
      <c r="D35" s="13" t="s">
        <v>33</v>
      </c>
      <c r="E35" s="14">
        <v>40817</v>
      </c>
      <c r="F35" s="13">
        <v>2011</v>
      </c>
      <c r="G35" s="13" t="s">
        <v>36</v>
      </c>
      <c r="H35" s="13" t="s">
        <v>35</v>
      </c>
      <c r="I35" s="15">
        <v>700</v>
      </c>
      <c r="J35" s="13">
        <v>2011</v>
      </c>
      <c r="K35" s="15">
        <v>2594</v>
      </c>
      <c r="L35" s="15">
        <v>1028</v>
      </c>
      <c r="M35" s="16">
        <v>81</v>
      </c>
      <c r="N35" s="17">
        <v>0.94</v>
      </c>
      <c r="O35" s="13">
        <v>21</v>
      </c>
    </row>
    <row r="36" spans="1:33" ht="29" customHeight="1">
      <c r="A36" s="13" t="s">
        <v>44</v>
      </c>
      <c r="B36" s="13" t="s">
        <v>45</v>
      </c>
      <c r="C36" s="13" t="s">
        <v>32</v>
      </c>
      <c r="D36" s="13" t="s">
        <v>33</v>
      </c>
      <c r="E36" s="14">
        <v>40179</v>
      </c>
      <c r="F36" s="13">
        <v>2010</v>
      </c>
      <c r="G36" s="13" t="s">
        <v>37</v>
      </c>
      <c r="H36" s="13" t="s">
        <v>35</v>
      </c>
      <c r="I36" s="15">
        <v>550</v>
      </c>
      <c r="J36" s="13">
        <v>2010</v>
      </c>
      <c r="K36" s="15">
        <v>1475</v>
      </c>
      <c r="L36" s="15">
        <v>755</v>
      </c>
      <c r="M36" s="16">
        <v>65</v>
      </c>
      <c r="N36" s="17">
        <v>0.93</v>
      </c>
      <c r="O36" s="13">
        <v>25</v>
      </c>
      <c r="R36" s="50" t="s">
        <v>119</v>
      </c>
      <c r="S36" s="50" t="s">
        <v>224</v>
      </c>
      <c r="U36" s="223" t="s">
        <v>134</v>
      </c>
      <c r="V36" s="223"/>
      <c r="W36" s="223"/>
      <c r="X36" s="223"/>
      <c r="Y36" s="223"/>
      <c r="Z36" s="223"/>
    </row>
    <row r="37" spans="1:33" ht="15" thickBot="1">
      <c r="A37" s="13" t="s">
        <v>44</v>
      </c>
      <c r="B37" s="13" t="s">
        <v>45</v>
      </c>
      <c r="C37" s="13" t="s">
        <v>32</v>
      </c>
      <c r="D37" s="13" t="s">
        <v>33</v>
      </c>
      <c r="E37" s="14">
        <v>40544</v>
      </c>
      <c r="F37" s="13">
        <v>2011</v>
      </c>
      <c r="G37" s="13" t="s">
        <v>37</v>
      </c>
      <c r="H37" s="13" t="s">
        <v>35</v>
      </c>
      <c r="I37" s="15">
        <v>1900</v>
      </c>
      <c r="J37" s="13">
        <v>2011</v>
      </c>
      <c r="K37" s="15">
        <v>5543</v>
      </c>
      <c r="L37" s="15">
        <v>2373</v>
      </c>
      <c r="M37" s="16">
        <v>208</v>
      </c>
      <c r="N37" s="17">
        <v>0.89</v>
      </c>
      <c r="O37" s="13">
        <v>15</v>
      </c>
      <c r="R37" s="15">
        <v>200</v>
      </c>
      <c r="S37" s="15">
        <v>350</v>
      </c>
    </row>
    <row r="38" spans="1:33" ht="15" thickBot="1">
      <c r="A38" s="13" t="s">
        <v>44</v>
      </c>
      <c r="B38" s="13" t="s">
        <v>45</v>
      </c>
      <c r="C38" s="13" t="s">
        <v>32</v>
      </c>
      <c r="D38" s="13" t="s">
        <v>33</v>
      </c>
      <c r="E38" s="14">
        <v>40269</v>
      </c>
      <c r="F38" s="13">
        <v>2010</v>
      </c>
      <c r="G38" s="13" t="s">
        <v>38</v>
      </c>
      <c r="H38" s="13" t="s">
        <v>35</v>
      </c>
      <c r="I38" s="15">
        <v>9400</v>
      </c>
      <c r="J38" s="13">
        <v>2010</v>
      </c>
      <c r="K38" s="15">
        <v>24194</v>
      </c>
      <c r="L38" s="15">
        <v>11668</v>
      </c>
      <c r="M38" s="16">
        <v>1059</v>
      </c>
      <c r="N38" s="17">
        <v>0.86</v>
      </c>
      <c r="O38" s="13">
        <v>24</v>
      </c>
      <c r="R38" s="15">
        <v>850</v>
      </c>
      <c r="S38" s="15">
        <v>50</v>
      </c>
      <c r="V38" s="87"/>
      <c r="W38" s="87" t="s">
        <v>119</v>
      </c>
      <c r="X38" s="87" t="s">
        <v>224</v>
      </c>
    </row>
    <row r="39" spans="1:33" ht="15" thickBot="1">
      <c r="A39" s="13" t="s">
        <v>44</v>
      </c>
      <c r="B39" s="13" t="s">
        <v>45</v>
      </c>
      <c r="C39" s="13" t="s">
        <v>32</v>
      </c>
      <c r="D39" s="13" t="s">
        <v>33</v>
      </c>
      <c r="E39" s="14">
        <v>40634</v>
      </c>
      <c r="F39" s="13">
        <v>2011</v>
      </c>
      <c r="G39" s="13" t="s">
        <v>38</v>
      </c>
      <c r="H39" s="13" t="s">
        <v>35</v>
      </c>
      <c r="I39" s="15">
        <v>18250</v>
      </c>
      <c r="J39" s="13">
        <v>2011</v>
      </c>
      <c r="K39" s="15">
        <v>50992</v>
      </c>
      <c r="L39" s="15">
        <v>20340</v>
      </c>
      <c r="M39" s="16">
        <v>2231</v>
      </c>
      <c r="N39" s="17">
        <v>0.83</v>
      </c>
      <c r="O39" s="13">
        <v>24</v>
      </c>
      <c r="R39" s="15">
        <v>2900</v>
      </c>
      <c r="S39" s="15">
        <v>700</v>
      </c>
      <c r="V39" s="87" t="s">
        <v>56</v>
      </c>
      <c r="W39" s="88">
        <v>4845</v>
      </c>
      <c r="X39" s="88">
        <v>3315</v>
      </c>
      <c r="Z39" s="170">
        <v>1</v>
      </c>
      <c r="AA39" s="170" t="s">
        <v>225</v>
      </c>
      <c r="AB39" s="170"/>
      <c r="AC39" s="158"/>
      <c r="AD39" s="155"/>
      <c r="AE39" s="155"/>
      <c r="AF39" s="155"/>
      <c r="AG39" s="167"/>
    </row>
    <row r="40" spans="1:33" ht="15" thickBot="1">
      <c r="A40" s="13" t="s">
        <v>44</v>
      </c>
      <c r="B40" s="13" t="s">
        <v>45</v>
      </c>
      <c r="C40" s="13" t="s">
        <v>39</v>
      </c>
      <c r="D40" s="13" t="s">
        <v>40</v>
      </c>
      <c r="E40" s="14">
        <v>39995</v>
      </c>
      <c r="F40" s="13">
        <v>2009</v>
      </c>
      <c r="G40" s="13" t="s">
        <v>34</v>
      </c>
      <c r="H40" s="13" t="s">
        <v>41</v>
      </c>
      <c r="I40" s="15">
        <v>2700</v>
      </c>
      <c r="J40" s="13">
        <v>2009</v>
      </c>
      <c r="K40" s="15">
        <v>6491</v>
      </c>
      <c r="L40" s="15">
        <v>2822</v>
      </c>
      <c r="M40" s="16">
        <v>243</v>
      </c>
      <c r="N40" s="17">
        <v>0.85</v>
      </c>
      <c r="O40" s="13">
        <v>15</v>
      </c>
      <c r="R40" s="15">
        <v>6250</v>
      </c>
      <c r="S40" s="15">
        <v>3300</v>
      </c>
      <c r="V40" s="87" t="s">
        <v>122</v>
      </c>
      <c r="W40" s="88">
        <v>29324543.103448275</v>
      </c>
      <c r="X40" s="88">
        <v>11980025.862068966</v>
      </c>
      <c r="Z40" s="171">
        <v>2</v>
      </c>
      <c r="AA40" s="171" t="s">
        <v>234</v>
      </c>
      <c r="AB40" s="171"/>
      <c r="AC40" s="161"/>
      <c r="AD40" s="156"/>
      <c r="AE40" s="156"/>
      <c r="AF40" s="156"/>
      <c r="AG40" s="168"/>
    </row>
    <row r="41" spans="1:33" ht="15" thickBot="1">
      <c r="A41" s="13" t="s">
        <v>44</v>
      </c>
      <c r="B41" s="13" t="s">
        <v>45</v>
      </c>
      <c r="C41" s="13" t="s">
        <v>39</v>
      </c>
      <c r="D41" s="13" t="s">
        <v>40</v>
      </c>
      <c r="E41" s="14">
        <v>40725</v>
      </c>
      <c r="F41" s="13">
        <v>2011</v>
      </c>
      <c r="G41" s="13" t="s">
        <v>34</v>
      </c>
      <c r="H41" s="13" t="s">
        <v>41</v>
      </c>
      <c r="I41" s="15">
        <v>4600</v>
      </c>
      <c r="J41" s="13">
        <v>2011</v>
      </c>
      <c r="K41" s="15">
        <v>12177</v>
      </c>
      <c r="L41" s="15">
        <v>5158</v>
      </c>
      <c r="M41" s="16">
        <v>533</v>
      </c>
      <c r="N41" s="17">
        <v>0.87</v>
      </c>
      <c r="O41" s="13">
        <v>18</v>
      </c>
      <c r="R41" s="15">
        <v>3150</v>
      </c>
      <c r="S41" s="15">
        <v>250</v>
      </c>
      <c r="V41" s="87" t="s">
        <v>123</v>
      </c>
      <c r="W41" s="88">
        <v>30</v>
      </c>
      <c r="X41" s="88">
        <v>30</v>
      </c>
      <c r="Z41" s="171">
        <v>3</v>
      </c>
      <c r="AA41" s="171" t="s">
        <v>319</v>
      </c>
      <c r="AB41" s="171"/>
      <c r="AC41" s="219" t="s">
        <v>271</v>
      </c>
      <c r="AD41" s="220"/>
      <c r="AE41" s="220"/>
      <c r="AF41" s="220"/>
      <c r="AG41" s="221"/>
    </row>
    <row r="42" spans="1:33" ht="15" thickBot="1">
      <c r="A42" s="13" t="s">
        <v>44</v>
      </c>
      <c r="B42" s="13" t="s">
        <v>45</v>
      </c>
      <c r="C42" s="13" t="s">
        <v>39</v>
      </c>
      <c r="D42" s="13" t="s">
        <v>40</v>
      </c>
      <c r="E42" s="14">
        <v>40817</v>
      </c>
      <c r="F42" s="13">
        <v>2011</v>
      </c>
      <c r="G42" s="13" t="s">
        <v>36</v>
      </c>
      <c r="H42" s="13" t="s">
        <v>41</v>
      </c>
      <c r="I42" s="15">
        <v>250</v>
      </c>
      <c r="J42" s="13">
        <v>2011</v>
      </c>
      <c r="K42" s="15">
        <v>1095</v>
      </c>
      <c r="L42" s="15">
        <v>415</v>
      </c>
      <c r="M42" s="16">
        <v>41</v>
      </c>
      <c r="N42" s="17">
        <v>0.89</v>
      </c>
      <c r="O42" s="13">
        <v>20</v>
      </c>
      <c r="R42" s="15">
        <v>5300</v>
      </c>
      <c r="S42" s="15">
        <v>6850</v>
      </c>
      <c r="V42" s="87" t="s">
        <v>125</v>
      </c>
      <c r="W42" s="88">
        <v>0</v>
      </c>
      <c r="X42" s="88"/>
      <c r="Z42" s="171">
        <v>4</v>
      </c>
      <c r="AA42" s="171" t="s">
        <v>272</v>
      </c>
      <c r="AB42" s="171" t="s">
        <v>240</v>
      </c>
      <c r="AC42" s="161"/>
      <c r="AD42" s="156"/>
      <c r="AE42" s="156"/>
      <c r="AF42" s="156"/>
      <c r="AG42" s="168"/>
    </row>
    <row r="43" spans="1:33" ht="15" thickBot="1">
      <c r="A43" s="13" t="s">
        <v>44</v>
      </c>
      <c r="B43" s="13" t="s">
        <v>45</v>
      </c>
      <c r="C43" s="13" t="s">
        <v>39</v>
      </c>
      <c r="D43" s="13" t="s">
        <v>40</v>
      </c>
      <c r="E43" s="14">
        <v>40179</v>
      </c>
      <c r="F43" s="13">
        <v>2010</v>
      </c>
      <c r="G43" s="13" t="s">
        <v>37</v>
      </c>
      <c r="H43" s="13" t="s">
        <v>41</v>
      </c>
      <c r="I43" s="15">
        <v>850</v>
      </c>
      <c r="J43" s="13">
        <v>2010</v>
      </c>
      <c r="K43" s="15">
        <v>2250</v>
      </c>
      <c r="L43" s="15">
        <v>1112</v>
      </c>
      <c r="M43" s="16">
        <v>112</v>
      </c>
      <c r="N43" s="17">
        <v>0.83</v>
      </c>
      <c r="O43" s="13">
        <v>24</v>
      </c>
      <c r="R43" s="15">
        <v>700</v>
      </c>
      <c r="S43" s="15">
        <v>3500</v>
      </c>
      <c r="V43" s="87" t="s">
        <v>126</v>
      </c>
      <c r="W43" s="88">
        <v>49</v>
      </c>
      <c r="X43" s="88"/>
      <c r="Z43" s="171">
        <v>5</v>
      </c>
      <c r="AA43" s="171" t="s">
        <v>227</v>
      </c>
      <c r="AB43" s="171"/>
      <c r="AC43" s="161"/>
      <c r="AD43" s="156"/>
      <c r="AE43" s="156"/>
      <c r="AF43" s="156"/>
      <c r="AG43" s="168"/>
    </row>
    <row r="44" spans="1:33" ht="15" thickBot="1">
      <c r="A44" s="13" t="s">
        <v>44</v>
      </c>
      <c r="B44" s="13" t="s">
        <v>45</v>
      </c>
      <c r="C44" s="13" t="s">
        <v>39</v>
      </c>
      <c r="D44" s="13" t="s">
        <v>40</v>
      </c>
      <c r="E44" s="14">
        <v>40544</v>
      </c>
      <c r="F44" s="13">
        <v>2011</v>
      </c>
      <c r="G44" s="13" t="s">
        <v>37</v>
      </c>
      <c r="H44" s="13" t="s">
        <v>41</v>
      </c>
      <c r="I44" s="15">
        <v>2700</v>
      </c>
      <c r="J44" s="13">
        <v>2011</v>
      </c>
      <c r="K44" s="15">
        <v>7643</v>
      </c>
      <c r="L44" s="15">
        <v>3043</v>
      </c>
      <c r="M44" s="16">
        <v>287</v>
      </c>
      <c r="N44" s="17">
        <v>0.94</v>
      </c>
      <c r="O44" s="13">
        <v>22</v>
      </c>
      <c r="R44" s="15">
        <v>100</v>
      </c>
      <c r="S44" s="15">
        <v>6700</v>
      </c>
      <c r="V44" s="87" t="s">
        <v>127</v>
      </c>
      <c r="W44" s="88">
        <v>1.3039261975851248</v>
      </c>
      <c r="X44" s="88"/>
      <c r="Z44" s="171">
        <v>6</v>
      </c>
      <c r="AA44" s="171" t="s">
        <v>228</v>
      </c>
      <c r="AB44" s="171" t="s">
        <v>229</v>
      </c>
      <c r="AC44" s="161"/>
      <c r="AD44" s="156"/>
      <c r="AE44" s="156"/>
      <c r="AF44" s="156"/>
      <c r="AG44" s="168"/>
    </row>
    <row r="45" spans="1:33" ht="15" thickBot="1">
      <c r="A45" s="13" t="s">
        <v>44</v>
      </c>
      <c r="B45" s="13" t="s">
        <v>45</v>
      </c>
      <c r="C45" s="13" t="s">
        <v>39</v>
      </c>
      <c r="D45" s="13" t="s">
        <v>40</v>
      </c>
      <c r="E45" s="14">
        <v>40269</v>
      </c>
      <c r="F45" s="13">
        <v>2010</v>
      </c>
      <c r="G45" s="13" t="s">
        <v>38</v>
      </c>
      <c r="H45" s="13" t="s">
        <v>41</v>
      </c>
      <c r="I45" s="15">
        <v>5500</v>
      </c>
      <c r="J45" s="13">
        <v>2010</v>
      </c>
      <c r="K45" s="15">
        <v>13782</v>
      </c>
      <c r="L45" s="15">
        <v>6491</v>
      </c>
      <c r="M45" s="16">
        <v>603</v>
      </c>
      <c r="N45" s="17">
        <v>0.89</v>
      </c>
      <c r="O45" s="13">
        <v>19</v>
      </c>
      <c r="R45" s="15">
        <v>1350</v>
      </c>
      <c r="S45" s="15">
        <v>300</v>
      </c>
      <c r="V45" s="87" t="s">
        <v>128</v>
      </c>
      <c r="W45" s="88">
        <v>9.9175652963893329E-2</v>
      </c>
      <c r="X45" s="88"/>
      <c r="Z45" s="171">
        <v>7</v>
      </c>
      <c r="AA45" s="171" t="s">
        <v>241</v>
      </c>
      <c r="AB45" s="171" t="s">
        <v>230</v>
      </c>
      <c r="AC45" s="161"/>
      <c r="AD45" s="156"/>
      <c r="AE45" s="156"/>
      <c r="AF45" s="156"/>
      <c r="AG45" s="168"/>
    </row>
    <row r="46" spans="1:33" ht="15" thickBot="1">
      <c r="A46" s="13" t="s">
        <v>44</v>
      </c>
      <c r="B46" s="13" t="s">
        <v>45</v>
      </c>
      <c r="C46" s="13" t="s">
        <v>39</v>
      </c>
      <c r="D46" s="13" t="s">
        <v>40</v>
      </c>
      <c r="E46" s="14">
        <v>40634</v>
      </c>
      <c r="F46" s="13">
        <v>2011</v>
      </c>
      <c r="G46" s="13" t="s">
        <v>38</v>
      </c>
      <c r="H46" s="13" t="s">
        <v>41</v>
      </c>
      <c r="I46" s="15">
        <v>11500</v>
      </c>
      <c r="J46" s="13">
        <v>2011</v>
      </c>
      <c r="K46" s="15">
        <v>31809</v>
      </c>
      <c r="L46" s="15">
        <v>12612</v>
      </c>
      <c r="M46" s="16">
        <v>1193</v>
      </c>
      <c r="N46" s="17">
        <v>0.95</v>
      </c>
      <c r="O46" s="13">
        <v>17</v>
      </c>
      <c r="R46" s="15">
        <v>6600</v>
      </c>
      <c r="S46" s="15">
        <v>600</v>
      </c>
      <c r="T46" s="90"/>
      <c r="V46" s="87" t="s">
        <v>129</v>
      </c>
      <c r="W46" s="88">
        <v>1.6765508926168529</v>
      </c>
      <c r="X46" s="88"/>
      <c r="Z46" s="171">
        <v>8</v>
      </c>
      <c r="AA46" s="171" t="s">
        <v>243</v>
      </c>
      <c r="AB46" s="171"/>
      <c r="AC46" s="161"/>
      <c r="AD46" s="156"/>
      <c r="AE46" s="156"/>
      <c r="AF46" s="156"/>
      <c r="AG46" s="168"/>
    </row>
    <row r="47" spans="1:33" ht="15" thickBot="1">
      <c r="A47" s="13" t="s">
        <v>44</v>
      </c>
      <c r="B47" s="13" t="s">
        <v>45</v>
      </c>
      <c r="C47" s="13" t="s">
        <v>42</v>
      </c>
      <c r="D47" s="13" t="s">
        <v>40</v>
      </c>
      <c r="E47" s="14">
        <v>39995</v>
      </c>
      <c r="F47" s="13">
        <v>2009</v>
      </c>
      <c r="G47" s="13" t="s">
        <v>34</v>
      </c>
      <c r="H47" s="13" t="s">
        <v>41</v>
      </c>
      <c r="I47" s="15">
        <v>4150</v>
      </c>
      <c r="J47" s="13">
        <v>2009</v>
      </c>
      <c r="K47" s="15">
        <v>10415</v>
      </c>
      <c r="L47" s="15">
        <v>4714</v>
      </c>
      <c r="M47" s="16">
        <v>586</v>
      </c>
      <c r="N47" s="17">
        <v>0.81</v>
      </c>
      <c r="O47" s="13">
        <v>17</v>
      </c>
      <c r="R47" s="15">
        <v>450</v>
      </c>
      <c r="S47" s="15">
        <v>1900</v>
      </c>
      <c r="T47" s="90"/>
      <c r="V47" s="87" t="s">
        <v>130</v>
      </c>
      <c r="W47" s="88">
        <v>0.19835130592778666</v>
      </c>
      <c r="X47" s="88"/>
      <c r="Z47" s="171">
        <v>9</v>
      </c>
      <c r="AA47" s="171" t="s">
        <v>244</v>
      </c>
      <c r="AB47" s="171" t="s">
        <v>238</v>
      </c>
      <c r="AC47" s="161"/>
      <c r="AD47" s="156"/>
      <c r="AE47" s="156"/>
      <c r="AF47" s="156"/>
      <c r="AG47" s="168"/>
    </row>
    <row r="48" spans="1:33" ht="15" thickBot="1">
      <c r="A48" s="13" t="s">
        <v>44</v>
      </c>
      <c r="B48" s="13" t="s">
        <v>45</v>
      </c>
      <c r="C48" s="13" t="s">
        <v>42</v>
      </c>
      <c r="D48" s="13" t="s">
        <v>40</v>
      </c>
      <c r="E48" s="14">
        <v>40725</v>
      </c>
      <c r="F48" s="13">
        <v>2011</v>
      </c>
      <c r="G48" s="13" t="s">
        <v>34</v>
      </c>
      <c r="H48" s="13" t="s">
        <v>41</v>
      </c>
      <c r="I48" s="15">
        <v>8300</v>
      </c>
      <c r="J48" s="13">
        <v>2011</v>
      </c>
      <c r="K48" s="15">
        <v>23387</v>
      </c>
      <c r="L48" s="15">
        <v>10582</v>
      </c>
      <c r="M48" s="16">
        <v>877</v>
      </c>
      <c r="N48" s="17">
        <v>0.92</v>
      </c>
      <c r="O48" s="13">
        <v>22</v>
      </c>
      <c r="R48" s="15">
        <v>13650</v>
      </c>
      <c r="S48" s="15">
        <v>4150</v>
      </c>
      <c r="T48" s="90"/>
      <c r="V48" s="87" t="s">
        <v>131</v>
      </c>
      <c r="W48" s="88">
        <v>2.0095752371292388</v>
      </c>
      <c r="X48" s="88"/>
      <c r="Z48" s="171">
        <v>10</v>
      </c>
      <c r="AA48" s="171" t="s">
        <v>245</v>
      </c>
      <c r="AB48" s="171" t="s">
        <v>239</v>
      </c>
      <c r="AC48" s="161"/>
      <c r="AD48" s="156"/>
      <c r="AE48" s="156"/>
      <c r="AF48" s="156"/>
      <c r="AG48" s="168"/>
    </row>
    <row r="49" spans="1:33" ht="15" thickBot="1">
      <c r="A49" s="13" t="s">
        <v>44</v>
      </c>
      <c r="B49" s="13" t="s">
        <v>45</v>
      </c>
      <c r="C49" s="13" t="s">
        <v>42</v>
      </c>
      <c r="D49" s="13" t="s">
        <v>40</v>
      </c>
      <c r="E49" s="14">
        <v>40087</v>
      </c>
      <c r="F49" s="13">
        <v>2009</v>
      </c>
      <c r="G49" s="13" t="s">
        <v>36</v>
      </c>
      <c r="H49" s="13" t="s">
        <v>41</v>
      </c>
      <c r="I49" s="15">
        <v>300</v>
      </c>
      <c r="J49" s="13">
        <v>2009</v>
      </c>
      <c r="K49" s="15">
        <v>986</v>
      </c>
      <c r="L49" s="15">
        <v>422</v>
      </c>
      <c r="M49" s="16">
        <v>49</v>
      </c>
      <c r="N49" s="17">
        <v>0.91</v>
      </c>
      <c r="O49" s="13">
        <v>14</v>
      </c>
      <c r="R49" s="15">
        <v>7000</v>
      </c>
      <c r="S49" s="15">
        <v>2750</v>
      </c>
      <c r="T49" s="90"/>
      <c r="V49" s="87"/>
      <c r="W49" s="88"/>
      <c r="X49" s="88"/>
      <c r="Z49" s="171">
        <v>11</v>
      </c>
      <c r="AA49" s="171" t="s">
        <v>246</v>
      </c>
      <c r="AB49" s="171" t="s">
        <v>232</v>
      </c>
      <c r="AC49" s="161"/>
      <c r="AD49" s="156"/>
      <c r="AE49" s="156"/>
      <c r="AF49" s="156"/>
      <c r="AG49" s="168"/>
    </row>
    <row r="50" spans="1:33" ht="15" thickBot="1">
      <c r="A50" s="13" t="s">
        <v>44</v>
      </c>
      <c r="B50" s="13" t="s">
        <v>45</v>
      </c>
      <c r="C50" s="13" t="s">
        <v>42</v>
      </c>
      <c r="D50" s="13" t="s">
        <v>40</v>
      </c>
      <c r="E50" s="14">
        <v>40817</v>
      </c>
      <c r="F50" s="13">
        <v>2011</v>
      </c>
      <c r="G50" s="13" t="s">
        <v>36</v>
      </c>
      <c r="H50" s="13" t="s">
        <v>41</v>
      </c>
      <c r="I50" s="15">
        <v>600</v>
      </c>
      <c r="J50" s="13">
        <v>2011</v>
      </c>
      <c r="K50" s="15">
        <v>2233</v>
      </c>
      <c r="L50" s="15">
        <v>850</v>
      </c>
      <c r="M50" s="16">
        <v>70</v>
      </c>
      <c r="N50" s="17">
        <v>0.82</v>
      </c>
      <c r="O50" s="13">
        <v>16</v>
      </c>
      <c r="R50" s="15">
        <v>13350</v>
      </c>
      <c r="S50" s="15">
        <v>6200</v>
      </c>
      <c r="T50" s="90"/>
      <c r="Z50" s="172">
        <v>12</v>
      </c>
      <c r="AA50" s="171" t="s">
        <v>335</v>
      </c>
      <c r="AB50" s="172" t="s">
        <v>233</v>
      </c>
      <c r="AC50" s="164"/>
      <c r="AD50" s="157"/>
      <c r="AE50" s="157"/>
      <c r="AF50" s="157"/>
      <c r="AG50" s="169"/>
    </row>
    <row r="51" spans="1:33">
      <c r="A51" s="13" t="s">
        <v>44</v>
      </c>
      <c r="B51" s="13" t="s">
        <v>45</v>
      </c>
      <c r="C51" s="13" t="s">
        <v>42</v>
      </c>
      <c r="D51" s="13" t="s">
        <v>40</v>
      </c>
      <c r="E51" s="14">
        <v>40179</v>
      </c>
      <c r="F51" s="13">
        <v>2010</v>
      </c>
      <c r="G51" s="13" t="s">
        <v>37</v>
      </c>
      <c r="H51" s="13" t="s">
        <v>41</v>
      </c>
      <c r="I51" s="15">
        <v>3600</v>
      </c>
      <c r="J51" s="13">
        <v>2010</v>
      </c>
      <c r="K51" s="15">
        <v>9742</v>
      </c>
      <c r="L51" s="15">
        <v>4889</v>
      </c>
      <c r="M51" s="16">
        <v>487</v>
      </c>
      <c r="N51" s="17">
        <v>0.88</v>
      </c>
      <c r="O51" s="13">
        <v>17</v>
      </c>
      <c r="R51" s="15">
        <v>2700</v>
      </c>
      <c r="S51" s="15">
        <v>2100</v>
      </c>
      <c r="T51" s="90"/>
    </row>
    <row r="52" spans="1:33">
      <c r="A52" s="13" t="s">
        <v>44</v>
      </c>
      <c r="B52" s="13" t="s">
        <v>45</v>
      </c>
      <c r="C52" s="13" t="s">
        <v>42</v>
      </c>
      <c r="D52" s="13" t="s">
        <v>40</v>
      </c>
      <c r="E52" s="14">
        <v>40544</v>
      </c>
      <c r="F52" s="13">
        <v>2011</v>
      </c>
      <c r="G52" s="13" t="s">
        <v>37</v>
      </c>
      <c r="H52" s="13" t="s">
        <v>41</v>
      </c>
      <c r="I52" s="15">
        <v>6550</v>
      </c>
      <c r="J52" s="13">
        <v>2011</v>
      </c>
      <c r="K52" s="15">
        <v>19265</v>
      </c>
      <c r="L52" s="15">
        <v>8052</v>
      </c>
      <c r="M52" s="16">
        <v>602</v>
      </c>
      <c r="N52" s="17">
        <v>0.82</v>
      </c>
      <c r="O52" s="13">
        <v>15</v>
      </c>
      <c r="R52" s="15">
        <v>4600</v>
      </c>
      <c r="S52" s="15">
        <v>4150</v>
      </c>
      <c r="T52" s="90"/>
    </row>
    <row r="53" spans="1:33">
      <c r="A53" s="13" t="s">
        <v>44</v>
      </c>
      <c r="B53" s="13" t="s">
        <v>45</v>
      </c>
      <c r="C53" s="13" t="s">
        <v>42</v>
      </c>
      <c r="D53" s="13" t="s">
        <v>40</v>
      </c>
      <c r="E53" s="14">
        <v>40269</v>
      </c>
      <c r="F53" s="13">
        <v>2010</v>
      </c>
      <c r="G53" s="13" t="s">
        <v>38</v>
      </c>
      <c r="H53" s="13" t="s">
        <v>41</v>
      </c>
      <c r="I53" s="15">
        <v>10750</v>
      </c>
      <c r="J53" s="13">
        <v>2010</v>
      </c>
      <c r="K53" s="15">
        <v>27677</v>
      </c>
      <c r="L53" s="15">
        <v>13359</v>
      </c>
      <c r="M53" s="16">
        <v>1557</v>
      </c>
      <c r="N53" s="17">
        <v>0.87</v>
      </c>
      <c r="O53" s="13">
        <v>18</v>
      </c>
      <c r="R53" s="15">
        <v>250</v>
      </c>
      <c r="S53" s="15">
        <v>150</v>
      </c>
      <c r="T53" s="90"/>
    </row>
    <row r="54" spans="1:33">
      <c r="A54" s="13" t="s">
        <v>44</v>
      </c>
      <c r="B54" s="13" t="s">
        <v>45</v>
      </c>
      <c r="C54" s="13" t="s">
        <v>42</v>
      </c>
      <c r="D54" s="13" t="s">
        <v>40</v>
      </c>
      <c r="E54" s="14">
        <v>40634</v>
      </c>
      <c r="F54" s="13">
        <v>2011</v>
      </c>
      <c r="G54" s="13" t="s">
        <v>38</v>
      </c>
      <c r="H54" s="13" t="s">
        <v>41</v>
      </c>
      <c r="I54" s="15">
        <v>23650</v>
      </c>
      <c r="J54" s="13">
        <v>2011</v>
      </c>
      <c r="K54" s="15">
        <v>67265</v>
      </c>
      <c r="L54" s="15">
        <v>27440</v>
      </c>
      <c r="M54" s="16">
        <v>2943</v>
      </c>
      <c r="N54" s="17">
        <v>0.86</v>
      </c>
      <c r="O54" s="13">
        <v>22</v>
      </c>
      <c r="R54" s="15">
        <v>5500</v>
      </c>
      <c r="S54" s="15">
        <v>300</v>
      </c>
      <c r="T54" s="90"/>
      <c r="V54"/>
    </row>
    <row r="55" spans="1:33">
      <c r="A55" s="13" t="s">
        <v>44</v>
      </c>
      <c r="B55" s="13" t="s">
        <v>45</v>
      </c>
      <c r="C55" s="13" t="s">
        <v>43</v>
      </c>
      <c r="D55" s="13" t="s">
        <v>33</v>
      </c>
      <c r="E55" s="14">
        <v>39995</v>
      </c>
      <c r="F55" s="13">
        <v>2009</v>
      </c>
      <c r="G55" s="13" t="s">
        <v>34</v>
      </c>
      <c r="H55" s="13" t="s">
        <v>35</v>
      </c>
      <c r="I55" s="15">
        <v>4750</v>
      </c>
      <c r="J55" s="13">
        <v>2009</v>
      </c>
      <c r="K55" s="15">
        <v>11461</v>
      </c>
      <c r="L55" s="15">
        <v>5061</v>
      </c>
      <c r="M55" s="16">
        <v>645</v>
      </c>
      <c r="N55" s="17">
        <v>0.94</v>
      </c>
      <c r="O55" s="13">
        <v>20</v>
      </c>
      <c r="R55" s="15">
        <v>11500</v>
      </c>
      <c r="S55" s="15">
        <v>1800</v>
      </c>
      <c r="T55" s="90"/>
      <c r="V55"/>
      <c r="X55" s="18"/>
    </row>
    <row r="56" spans="1:33">
      <c r="A56" s="13" t="s">
        <v>44</v>
      </c>
      <c r="B56" s="13" t="s">
        <v>45</v>
      </c>
      <c r="C56" s="13" t="s">
        <v>43</v>
      </c>
      <c r="D56" s="13" t="s">
        <v>33</v>
      </c>
      <c r="E56" s="14">
        <v>40725</v>
      </c>
      <c r="F56" s="13">
        <v>2011</v>
      </c>
      <c r="G56" s="13" t="s">
        <v>34</v>
      </c>
      <c r="H56" s="13" t="s">
        <v>35</v>
      </c>
      <c r="I56" s="15">
        <v>7350</v>
      </c>
      <c r="J56" s="13">
        <v>2011</v>
      </c>
      <c r="K56" s="15">
        <v>20095</v>
      </c>
      <c r="L56" s="15">
        <v>8675</v>
      </c>
      <c r="M56" s="16">
        <v>1005</v>
      </c>
      <c r="N56" s="17">
        <v>0.82</v>
      </c>
      <c r="O56" s="13">
        <v>24</v>
      </c>
      <c r="R56" s="15">
        <v>4150</v>
      </c>
      <c r="S56" s="15">
        <v>3300</v>
      </c>
      <c r="T56" s="90"/>
    </row>
    <row r="57" spans="1:33">
      <c r="A57" s="13" t="s">
        <v>44</v>
      </c>
      <c r="B57" s="13" t="s">
        <v>45</v>
      </c>
      <c r="C57" s="13" t="s">
        <v>43</v>
      </c>
      <c r="D57" s="13" t="s">
        <v>33</v>
      </c>
      <c r="E57" s="14">
        <v>40087</v>
      </c>
      <c r="F57" s="13">
        <v>2009</v>
      </c>
      <c r="G57" s="13" t="s">
        <v>36</v>
      </c>
      <c r="H57" s="13" t="s">
        <v>35</v>
      </c>
      <c r="I57" s="15">
        <v>500</v>
      </c>
      <c r="J57" s="13">
        <v>2009</v>
      </c>
      <c r="K57" s="15">
        <v>1971</v>
      </c>
      <c r="L57" s="15">
        <v>994</v>
      </c>
      <c r="M57" s="16">
        <v>74</v>
      </c>
      <c r="N57" s="17">
        <v>0.91</v>
      </c>
      <c r="O57" s="13">
        <v>23</v>
      </c>
      <c r="R57" s="15">
        <v>8300</v>
      </c>
      <c r="S57" s="15">
        <v>5400</v>
      </c>
      <c r="T57" s="90"/>
    </row>
    <row r="58" spans="1:33">
      <c r="A58" s="13" t="s">
        <v>44</v>
      </c>
      <c r="B58" s="13" t="s">
        <v>45</v>
      </c>
      <c r="C58" s="13" t="s">
        <v>43</v>
      </c>
      <c r="D58" s="13" t="s">
        <v>33</v>
      </c>
      <c r="E58" s="14">
        <v>40817</v>
      </c>
      <c r="F58" s="13">
        <v>2011</v>
      </c>
      <c r="G58" s="13" t="s">
        <v>36</v>
      </c>
      <c r="H58" s="13" t="s">
        <v>35</v>
      </c>
      <c r="I58" s="15">
        <v>900</v>
      </c>
      <c r="J58" s="13">
        <v>2011</v>
      </c>
      <c r="K58" s="15">
        <v>3669</v>
      </c>
      <c r="L58" s="15">
        <v>1485</v>
      </c>
      <c r="M58" s="16">
        <v>206</v>
      </c>
      <c r="N58" s="17">
        <v>0.88</v>
      </c>
      <c r="O58" s="13">
        <v>11</v>
      </c>
      <c r="R58" s="15">
        <v>300</v>
      </c>
      <c r="S58" s="15">
        <v>11850</v>
      </c>
      <c r="T58" s="90"/>
    </row>
    <row r="59" spans="1:33">
      <c r="A59" s="13" t="s">
        <v>44</v>
      </c>
      <c r="B59" s="13" t="s">
        <v>45</v>
      </c>
      <c r="C59" s="13" t="s">
        <v>43</v>
      </c>
      <c r="D59" s="13" t="s">
        <v>33</v>
      </c>
      <c r="E59" s="14">
        <v>40179</v>
      </c>
      <c r="F59" s="13">
        <v>2010</v>
      </c>
      <c r="G59" s="13" t="s">
        <v>37</v>
      </c>
      <c r="H59" s="13" t="s">
        <v>35</v>
      </c>
      <c r="I59" s="15">
        <v>3100</v>
      </c>
      <c r="J59" s="13">
        <v>2010</v>
      </c>
      <c r="K59" s="15">
        <v>8168</v>
      </c>
      <c r="L59" s="15">
        <v>3880</v>
      </c>
      <c r="M59" s="16">
        <v>511</v>
      </c>
      <c r="N59" s="17">
        <v>0.88</v>
      </c>
      <c r="O59" s="13">
        <v>17</v>
      </c>
      <c r="R59" s="15">
        <v>600</v>
      </c>
      <c r="S59" s="15">
        <v>2400</v>
      </c>
      <c r="T59" s="90"/>
    </row>
    <row r="60" spans="1:33">
      <c r="A60" s="13" t="s">
        <v>44</v>
      </c>
      <c r="B60" s="13" t="s">
        <v>45</v>
      </c>
      <c r="C60" s="13" t="s">
        <v>43</v>
      </c>
      <c r="D60" s="13" t="s">
        <v>33</v>
      </c>
      <c r="E60" s="14">
        <v>40544</v>
      </c>
      <c r="F60" s="13">
        <v>2011</v>
      </c>
      <c r="G60" s="13" t="s">
        <v>37</v>
      </c>
      <c r="H60" s="13" t="s">
        <v>35</v>
      </c>
      <c r="I60" s="15">
        <v>7650</v>
      </c>
      <c r="J60" s="13">
        <v>2011</v>
      </c>
      <c r="K60" s="15">
        <v>22644</v>
      </c>
      <c r="L60" s="15">
        <v>9553</v>
      </c>
      <c r="M60" s="16">
        <v>991</v>
      </c>
      <c r="N60" s="17">
        <v>0.85</v>
      </c>
      <c r="O60" s="13">
        <v>11</v>
      </c>
      <c r="R60" s="15">
        <v>3600</v>
      </c>
      <c r="S60" s="15">
        <v>3700</v>
      </c>
      <c r="T60" s="90"/>
    </row>
    <row r="61" spans="1:33">
      <c r="A61" s="13" t="s">
        <v>44</v>
      </c>
      <c r="B61" s="13" t="s">
        <v>45</v>
      </c>
      <c r="C61" s="13" t="s">
        <v>43</v>
      </c>
      <c r="D61" s="13" t="s">
        <v>33</v>
      </c>
      <c r="E61" s="14">
        <v>40269</v>
      </c>
      <c r="F61" s="13">
        <v>2010</v>
      </c>
      <c r="G61" s="13" t="s">
        <v>38</v>
      </c>
      <c r="H61" s="13" t="s">
        <v>35</v>
      </c>
      <c r="I61" s="15">
        <v>11650</v>
      </c>
      <c r="J61" s="13">
        <v>2010</v>
      </c>
      <c r="K61" s="15">
        <v>31180</v>
      </c>
      <c r="L61" s="15">
        <v>15610</v>
      </c>
      <c r="M61" s="16">
        <v>1949</v>
      </c>
      <c r="N61" s="17">
        <v>0.95</v>
      </c>
      <c r="O61" s="13">
        <v>25</v>
      </c>
      <c r="R61" s="15">
        <v>6550</v>
      </c>
      <c r="S61" s="15">
        <v>250</v>
      </c>
      <c r="T61" s="90"/>
    </row>
    <row r="62" spans="1:33">
      <c r="A62" s="13" t="s">
        <v>44</v>
      </c>
      <c r="B62" s="13" t="s">
        <v>45</v>
      </c>
      <c r="C62" s="13" t="s">
        <v>43</v>
      </c>
      <c r="D62" s="13" t="s">
        <v>33</v>
      </c>
      <c r="E62" s="14">
        <v>40634</v>
      </c>
      <c r="F62" s="13">
        <v>2011</v>
      </c>
      <c r="G62" s="13" t="s">
        <v>38</v>
      </c>
      <c r="H62" s="13" t="s">
        <v>35</v>
      </c>
      <c r="I62" s="15">
        <v>29500</v>
      </c>
      <c r="J62" s="13">
        <v>2011</v>
      </c>
      <c r="K62" s="15">
        <v>83378</v>
      </c>
      <c r="L62" s="15">
        <v>33768</v>
      </c>
      <c r="M62" s="16">
        <v>3127</v>
      </c>
      <c r="N62" s="17">
        <v>0.84</v>
      </c>
      <c r="O62" s="13">
        <v>15</v>
      </c>
      <c r="R62" s="15">
        <v>10750</v>
      </c>
      <c r="S62" s="15">
        <v>450</v>
      </c>
      <c r="T62" s="90"/>
    </row>
    <row r="63" spans="1:33">
      <c r="A63" s="13" t="s">
        <v>46</v>
      </c>
      <c r="B63" s="13" t="s">
        <v>31</v>
      </c>
      <c r="C63" s="13" t="s">
        <v>32</v>
      </c>
      <c r="D63" s="13" t="s">
        <v>33</v>
      </c>
      <c r="E63" s="14">
        <v>39995</v>
      </c>
      <c r="F63" s="13">
        <v>2009</v>
      </c>
      <c r="G63" s="13" t="s">
        <v>34</v>
      </c>
      <c r="H63" s="13" t="s">
        <v>35</v>
      </c>
      <c r="I63" s="15">
        <v>150</v>
      </c>
      <c r="J63" s="13">
        <v>2009</v>
      </c>
      <c r="K63" s="15">
        <v>328</v>
      </c>
      <c r="L63" s="15">
        <v>60</v>
      </c>
      <c r="M63" s="16">
        <v>12</v>
      </c>
      <c r="N63" s="17">
        <v>0.81</v>
      </c>
      <c r="O63" s="13">
        <v>20</v>
      </c>
      <c r="R63" s="15">
        <v>23650</v>
      </c>
      <c r="S63" s="15">
        <v>1550</v>
      </c>
      <c r="T63" s="90"/>
    </row>
    <row r="64" spans="1:33">
      <c r="A64" s="13" t="s">
        <v>46</v>
      </c>
      <c r="B64" s="13" t="s">
        <v>31</v>
      </c>
      <c r="C64" s="13" t="s">
        <v>32</v>
      </c>
      <c r="D64" s="13" t="s">
        <v>33</v>
      </c>
      <c r="E64" s="14">
        <v>40725</v>
      </c>
      <c r="F64" s="13">
        <v>2011</v>
      </c>
      <c r="G64" s="13" t="s">
        <v>34</v>
      </c>
      <c r="H64" s="13" t="s">
        <v>35</v>
      </c>
      <c r="I64" s="15">
        <v>250</v>
      </c>
      <c r="J64" s="13">
        <v>2011</v>
      </c>
      <c r="K64" s="15">
        <v>716</v>
      </c>
      <c r="L64" s="15">
        <v>129</v>
      </c>
      <c r="M64" s="16">
        <v>45</v>
      </c>
      <c r="N64" s="17">
        <v>0.82</v>
      </c>
      <c r="O64" s="13">
        <v>20</v>
      </c>
      <c r="R64" s="15">
        <v>400</v>
      </c>
      <c r="S64" s="15">
        <v>3850</v>
      </c>
      <c r="T64" s="90"/>
    </row>
    <row r="65" spans="1:34">
      <c r="A65" s="13" t="s">
        <v>46</v>
      </c>
      <c r="B65" s="13" t="s">
        <v>31</v>
      </c>
      <c r="C65" s="13" t="s">
        <v>32</v>
      </c>
      <c r="D65" s="13" t="s">
        <v>33</v>
      </c>
      <c r="E65" s="14">
        <v>40544</v>
      </c>
      <c r="F65" s="13">
        <v>2011</v>
      </c>
      <c r="G65" s="13" t="s">
        <v>37</v>
      </c>
      <c r="H65" s="13" t="s">
        <v>35</v>
      </c>
      <c r="I65" s="15">
        <v>100</v>
      </c>
      <c r="J65" s="13">
        <v>2011</v>
      </c>
      <c r="K65" s="15">
        <v>323</v>
      </c>
      <c r="L65" s="15">
        <v>163</v>
      </c>
      <c r="M65" s="16">
        <v>10</v>
      </c>
      <c r="N65" s="17">
        <v>0.87</v>
      </c>
      <c r="O65" s="13">
        <v>19</v>
      </c>
      <c r="R65" s="15">
        <v>150</v>
      </c>
      <c r="S65" s="15">
        <v>5850</v>
      </c>
    </row>
    <row r="66" spans="1:34">
      <c r="A66" s="13" t="s">
        <v>46</v>
      </c>
      <c r="B66" s="13" t="s">
        <v>31</v>
      </c>
      <c r="C66" s="13" t="s">
        <v>32</v>
      </c>
      <c r="D66" s="13" t="s">
        <v>33</v>
      </c>
      <c r="E66" s="14">
        <v>40269</v>
      </c>
      <c r="F66" s="13">
        <v>2010</v>
      </c>
      <c r="G66" s="13" t="s">
        <v>38</v>
      </c>
      <c r="H66" s="13" t="s">
        <v>35</v>
      </c>
      <c r="I66" s="15">
        <v>200</v>
      </c>
      <c r="J66" s="13">
        <v>2010</v>
      </c>
      <c r="K66" s="15">
        <v>828</v>
      </c>
      <c r="L66" s="15">
        <v>423</v>
      </c>
      <c r="M66" s="16">
        <v>52</v>
      </c>
      <c r="N66" s="17">
        <v>0.86</v>
      </c>
      <c r="O66" s="13">
        <v>11</v>
      </c>
      <c r="R66" s="15">
        <v>500</v>
      </c>
      <c r="S66" s="15">
        <v>14750</v>
      </c>
    </row>
    <row r="67" spans="1:34">
      <c r="A67" s="13" t="s">
        <v>46</v>
      </c>
      <c r="B67" s="13" t="s">
        <v>31</v>
      </c>
      <c r="C67" s="13" t="s">
        <v>32</v>
      </c>
      <c r="D67" s="13" t="s">
        <v>33</v>
      </c>
      <c r="E67" s="14">
        <v>40634</v>
      </c>
      <c r="F67" s="13">
        <v>2011</v>
      </c>
      <c r="G67" s="13" t="s">
        <v>38</v>
      </c>
      <c r="H67" s="13" t="s">
        <v>35</v>
      </c>
      <c r="I67" s="15">
        <v>250</v>
      </c>
      <c r="J67" s="13">
        <v>2011</v>
      </c>
      <c r="K67" s="15">
        <v>1227</v>
      </c>
      <c r="L67" s="15">
        <v>533</v>
      </c>
      <c r="M67" s="16">
        <v>69</v>
      </c>
      <c r="N67" s="17">
        <v>0.94</v>
      </c>
      <c r="O67" s="13">
        <v>22</v>
      </c>
    </row>
    <row r="68" spans="1:34">
      <c r="A68" s="13" t="s">
        <v>46</v>
      </c>
      <c r="B68" s="13" t="s">
        <v>31</v>
      </c>
      <c r="C68" s="13" t="s">
        <v>39</v>
      </c>
      <c r="D68" s="13" t="s">
        <v>40</v>
      </c>
      <c r="E68" s="14">
        <v>40725</v>
      </c>
      <c r="F68" s="13">
        <v>2011</v>
      </c>
      <c r="G68" s="13" t="s">
        <v>34</v>
      </c>
      <c r="H68" s="13" t="s">
        <v>41</v>
      </c>
      <c r="I68" s="15">
        <v>100</v>
      </c>
      <c r="J68" s="13">
        <v>2011</v>
      </c>
      <c r="K68" s="15">
        <v>155</v>
      </c>
      <c r="L68" s="13">
        <v>1606.5</v>
      </c>
      <c r="M68" s="16">
        <v>10</v>
      </c>
      <c r="N68" s="17">
        <v>0.85</v>
      </c>
      <c r="O68" s="13">
        <v>15</v>
      </c>
    </row>
    <row r="69" spans="1:34">
      <c r="A69" s="13" t="s">
        <v>46</v>
      </c>
      <c r="B69" s="13" t="s">
        <v>31</v>
      </c>
      <c r="C69" s="13" t="s">
        <v>39</v>
      </c>
      <c r="D69" s="13" t="s">
        <v>40</v>
      </c>
      <c r="E69" s="14">
        <v>40179</v>
      </c>
      <c r="F69" s="13">
        <v>2010</v>
      </c>
      <c r="G69" s="13" t="s">
        <v>37</v>
      </c>
      <c r="H69" s="13" t="s">
        <v>41</v>
      </c>
      <c r="I69" s="15">
        <v>100</v>
      </c>
      <c r="J69" s="13">
        <v>2010</v>
      </c>
      <c r="K69" s="15">
        <v>296</v>
      </c>
      <c r="L69" s="15">
        <v>169</v>
      </c>
      <c r="M69" s="16">
        <v>9</v>
      </c>
      <c r="N69" s="17">
        <v>0.93</v>
      </c>
      <c r="O69" s="13">
        <v>17</v>
      </c>
    </row>
    <row r="70" spans="1:34">
      <c r="A70" s="13" t="s">
        <v>46</v>
      </c>
      <c r="B70" s="13" t="s">
        <v>31</v>
      </c>
      <c r="C70" s="13" t="s">
        <v>39</v>
      </c>
      <c r="D70" s="13" t="s">
        <v>40</v>
      </c>
      <c r="E70" s="14">
        <v>40544</v>
      </c>
      <c r="F70" s="13">
        <v>2011</v>
      </c>
      <c r="G70" s="13" t="s">
        <v>37</v>
      </c>
      <c r="H70" s="13" t="s">
        <v>41</v>
      </c>
      <c r="I70" s="15">
        <v>200</v>
      </c>
      <c r="J70" s="13">
        <v>2011</v>
      </c>
      <c r="K70" s="15">
        <v>969</v>
      </c>
      <c r="L70" s="15">
        <v>456</v>
      </c>
      <c r="M70" s="16">
        <v>30</v>
      </c>
      <c r="N70" s="17">
        <v>0.87</v>
      </c>
      <c r="O70" s="13">
        <v>17</v>
      </c>
    </row>
    <row r="71" spans="1:34">
      <c r="A71" s="13" t="s">
        <v>46</v>
      </c>
      <c r="B71" s="13" t="s">
        <v>31</v>
      </c>
      <c r="C71" s="13" t="s">
        <v>39</v>
      </c>
      <c r="D71" s="13" t="s">
        <v>40</v>
      </c>
      <c r="E71" s="14">
        <v>40269</v>
      </c>
      <c r="F71" s="13">
        <v>2010</v>
      </c>
      <c r="G71" s="13" t="s">
        <v>38</v>
      </c>
      <c r="H71" s="13" t="s">
        <v>41</v>
      </c>
      <c r="I71" s="15">
        <v>250</v>
      </c>
      <c r="J71" s="13">
        <v>2010</v>
      </c>
      <c r="K71" s="15">
        <v>710</v>
      </c>
      <c r="L71" s="15">
        <v>144</v>
      </c>
      <c r="M71" s="16">
        <v>40</v>
      </c>
      <c r="N71" s="17">
        <v>0.92</v>
      </c>
      <c r="O71" s="13">
        <v>18</v>
      </c>
    </row>
    <row r="72" spans="1:34">
      <c r="A72" s="13" t="s">
        <v>46</v>
      </c>
      <c r="B72" s="13" t="s">
        <v>31</v>
      </c>
      <c r="C72" s="13" t="s">
        <v>39</v>
      </c>
      <c r="D72" s="13" t="s">
        <v>40</v>
      </c>
      <c r="E72" s="14">
        <v>40634</v>
      </c>
      <c r="F72" s="13">
        <v>2011</v>
      </c>
      <c r="G72" s="13" t="s">
        <v>38</v>
      </c>
      <c r="H72" s="13" t="s">
        <v>41</v>
      </c>
      <c r="I72" s="15">
        <v>400</v>
      </c>
      <c r="J72" s="13">
        <v>2011</v>
      </c>
      <c r="K72" s="15">
        <v>1421</v>
      </c>
      <c r="L72" s="15">
        <v>411</v>
      </c>
      <c r="M72" s="16">
        <v>89</v>
      </c>
      <c r="N72" s="17">
        <v>0.91</v>
      </c>
      <c r="O72" s="13">
        <v>18</v>
      </c>
    </row>
    <row r="73" spans="1:34" ht="29">
      <c r="A73" s="13" t="s">
        <v>46</v>
      </c>
      <c r="B73" s="13" t="s">
        <v>31</v>
      </c>
      <c r="C73" s="13" t="s">
        <v>42</v>
      </c>
      <c r="D73" s="13" t="s">
        <v>40</v>
      </c>
      <c r="E73" s="14">
        <v>40725</v>
      </c>
      <c r="F73" s="13">
        <v>2011</v>
      </c>
      <c r="G73" s="13" t="s">
        <v>34</v>
      </c>
      <c r="H73" s="13" t="s">
        <v>41</v>
      </c>
      <c r="I73" s="15">
        <v>300</v>
      </c>
      <c r="J73" s="13">
        <v>2011</v>
      </c>
      <c r="K73" s="15">
        <v>1050</v>
      </c>
      <c r="L73" s="15">
        <v>223</v>
      </c>
      <c r="M73" s="16">
        <v>33</v>
      </c>
      <c r="N73" s="17">
        <v>0.85</v>
      </c>
      <c r="O73" s="13">
        <v>22</v>
      </c>
      <c r="R73" s="50" t="s">
        <v>119</v>
      </c>
      <c r="S73" s="50" t="s">
        <v>120</v>
      </c>
      <c r="U73" s="217" t="s">
        <v>135</v>
      </c>
      <c r="V73" s="218"/>
      <c r="W73" s="218"/>
      <c r="X73" s="218"/>
      <c r="Y73" s="218"/>
      <c r="Z73" s="218"/>
    </row>
    <row r="74" spans="1:34" ht="15" thickBot="1">
      <c r="A74" s="13" t="s">
        <v>46</v>
      </c>
      <c r="B74" s="13" t="s">
        <v>31</v>
      </c>
      <c r="C74" s="13" t="s">
        <v>42</v>
      </c>
      <c r="D74" s="13" t="s">
        <v>40</v>
      </c>
      <c r="E74" s="14">
        <v>40179</v>
      </c>
      <c r="F74" s="13">
        <v>2010</v>
      </c>
      <c r="G74" s="13" t="s">
        <v>37</v>
      </c>
      <c r="H74" s="13" t="s">
        <v>41</v>
      </c>
      <c r="I74" s="15">
        <v>150</v>
      </c>
      <c r="J74" s="13">
        <v>2010</v>
      </c>
      <c r="K74" s="15">
        <v>533</v>
      </c>
      <c r="L74" s="15">
        <v>280</v>
      </c>
      <c r="M74" s="16">
        <v>20</v>
      </c>
      <c r="N74" s="17">
        <v>0.81</v>
      </c>
      <c r="O74" s="13">
        <v>24</v>
      </c>
      <c r="R74" s="15">
        <v>200</v>
      </c>
      <c r="S74" s="15">
        <v>550</v>
      </c>
    </row>
    <row r="75" spans="1:34" ht="15" thickBot="1">
      <c r="A75" s="13" t="s">
        <v>46</v>
      </c>
      <c r="B75" s="13" t="s">
        <v>31</v>
      </c>
      <c r="C75" s="13" t="s">
        <v>42</v>
      </c>
      <c r="D75" s="13" t="s">
        <v>40</v>
      </c>
      <c r="E75" s="14">
        <v>40544</v>
      </c>
      <c r="F75" s="13">
        <v>2011</v>
      </c>
      <c r="G75" s="13" t="s">
        <v>37</v>
      </c>
      <c r="H75" s="13" t="s">
        <v>41</v>
      </c>
      <c r="I75" s="15">
        <v>300</v>
      </c>
      <c r="J75" s="13">
        <v>2011</v>
      </c>
      <c r="K75" s="15">
        <v>1550</v>
      </c>
      <c r="L75" s="15">
        <v>683</v>
      </c>
      <c r="M75" s="16">
        <v>87</v>
      </c>
      <c r="N75" s="17">
        <v>0.85</v>
      </c>
      <c r="O75" s="13">
        <v>12</v>
      </c>
      <c r="R75" s="15">
        <v>850</v>
      </c>
      <c r="S75" s="15">
        <v>400</v>
      </c>
      <c r="V75" s="92"/>
      <c r="W75" s="93" t="s">
        <v>119</v>
      </c>
      <c r="X75" s="93" t="s">
        <v>120</v>
      </c>
      <c r="Z75" s="170">
        <v>1</v>
      </c>
      <c r="AA75" s="170" t="s">
        <v>225</v>
      </c>
      <c r="AB75" s="158"/>
      <c r="AC75" s="158"/>
      <c r="AD75" s="155"/>
      <c r="AE75" s="155"/>
      <c r="AF75" s="155"/>
      <c r="AG75" s="155"/>
      <c r="AH75" s="167"/>
    </row>
    <row r="76" spans="1:34" ht="15" thickBot="1">
      <c r="A76" s="13" t="s">
        <v>46</v>
      </c>
      <c r="B76" s="13" t="s">
        <v>31</v>
      </c>
      <c r="C76" s="13" t="s">
        <v>42</v>
      </c>
      <c r="D76" s="13" t="s">
        <v>40</v>
      </c>
      <c r="E76" s="14">
        <v>40269</v>
      </c>
      <c r="F76" s="13">
        <v>2010</v>
      </c>
      <c r="G76" s="13" t="s">
        <v>38</v>
      </c>
      <c r="H76" s="13" t="s">
        <v>41</v>
      </c>
      <c r="I76" s="15">
        <v>150</v>
      </c>
      <c r="J76" s="13">
        <v>2010</v>
      </c>
      <c r="K76" s="15">
        <v>592</v>
      </c>
      <c r="L76" s="15">
        <v>283</v>
      </c>
      <c r="M76" s="16">
        <v>33</v>
      </c>
      <c r="N76" s="17">
        <v>0.91</v>
      </c>
      <c r="O76" s="13">
        <v>20</v>
      </c>
      <c r="R76" s="15">
        <v>2900</v>
      </c>
      <c r="S76" s="15">
        <v>1400</v>
      </c>
      <c r="V76" s="67" t="s">
        <v>56</v>
      </c>
      <c r="W76" s="91">
        <v>4845</v>
      </c>
      <c r="X76" s="91">
        <v>5795</v>
      </c>
      <c r="Z76" s="171">
        <v>2</v>
      </c>
      <c r="AA76" s="171" t="s">
        <v>234</v>
      </c>
      <c r="AB76" s="161"/>
      <c r="AC76" s="161"/>
      <c r="AD76" s="156"/>
      <c r="AE76" s="156"/>
      <c r="AF76" s="156"/>
      <c r="AG76" s="156"/>
      <c r="AH76" s="168"/>
    </row>
    <row r="77" spans="1:34" ht="15" thickBot="1">
      <c r="A77" s="13" t="s">
        <v>46</v>
      </c>
      <c r="B77" s="13" t="s">
        <v>31</v>
      </c>
      <c r="C77" s="13" t="s">
        <v>42</v>
      </c>
      <c r="D77" s="13" t="s">
        <v>40</v>
      </c>
      <c r="E77" s="14">
        <v>40634</v>
      </c>
      <c r="F77" s="13">
        <v>2011</v>
      </c>
      <c r="G77" s="13" t="s">
        <v>38</v>
      </c>
      <c r="H77" s="13" t="s">
        <v>41</v>
      </c>
      <c r="I77" s="15">
        <v>500</v>
      </c>
      <c r="J77" s="13">
        <v>2011</v>
      </c>
      <c r="K77" s="15">
        <v>2451</v>
      </c>
      <c r="L77" s="15">
        <v>923</v>
      </c>
      <c r="M77" s="16">
        <v>92</v>
      </c>
      <c r="N77" s="17">
        <v>0.86</v>
      </c>
      <c r="O77" s="13">
        <v>17</v>
      </c>
      <c r="R77" s="15">
        <v>6250</v>
      </c>
      <c r="S77" s="15">
        <v>4300</v>
      </c>
      <c r="V77" s="67" t="s">
        <v>122</v>
      </c>
      <c r="W77" s="91">
        <v>29324543.103448275</v>
      </c>
      <c r="X77" s="91">
        <v>41418681.034482762</v>
      </c>
      <c r="Z77" s="171">
        <v>3</v>
      </c>
      <c r="AA77" s="171" t="s">
        <v>319</v>
      </c>
      <c r="AB77" s="161"/>
      <c r="AC77" s="161"/>
      <c r="AD77" s="156"/>
      <c r="AE77" s="156"/>
      <c r="AF77" s="156" t="s">
        <v>322</v>
      </c>
      <c r="AG77" s="156"/>
      <c r="AH77" s="168"/>
    </row>
    <row r="78" spans="1:34" ht="15" thickBot="1">
      <c r="A78" s="13" t="s">
        <v>46</v>
      </c>
      <c r="B78" s="13" t="s">
        <v>31</v>
      </c>
      <c r="C78" s="13" t="s">
        <v>43</v>
      </c>
      <c r="D78" s="13" t="s">
        <v>33</v>
      </c>
      <c r="E78" s="14">
        <v>40179</v>
      </c>
      <c r="F78" s="13">
        <v>2010</v>
      </c>
      <c r="G78" s="13" t="s">
        <v>37</v>
      </c>
      <c r="H78" s="13" t="s">
        <v>35</v>
      </c>
      <c r="I78" s="15">
        <v>150</v>
      </c>
      <c r="J78" s="13">
        <v>2010</v>
      </c>
      <c r="K78" s="15">
        <v>592</v>
      </c>
      <c r="L78" s="15">
        <v>312</v>
      </c>
      <c r="M78" s="16">
        <v>26</v>
      </c>
      <c r="N78" s="17">
        <v>0.87</v>
      </c>
      <c r="O78" s="13">
        <v>14</v>
      </c>
      <c r="R78" s="15">
        <v>3150</v>
      </c>
      <c r="S78" s="15">
        <v>450</v>
      </c>
      <c r="V78" s="67" t="s">
        <v>123</v>
      </c>
      <c r="W78" s="91">
        <v>30</v>
      </c>
      <c r="X78" s="91">
        <v>30</v>
      </c>
      <c r="Z78" s="171">
        <v>4</v>
      </c>
      <c r="AA78" s="171" t="s">
        <v>247</v>
      </c>
      <c r="AB78" s="161" t="s">
        <v>237</v>
      </c>
      <c r="AC78" s="161"/>
      <c r="AD78" s="156"/>
      <c r="AE78" s="156"/>
      <c r="AF78" s="156"/>
      <c r="AG78" s="156"/>
      <c r="AH78" s="168"/>
    </row>
    <row r="79" spans="1:34" ht="15" thickBot="1">
      <c r="A79" s="13" t="s">
        <v>46</v>
      </c>
      <c r="B79" s="13" t="s">
        <v>31</v>
      </c>
      <c r="C79" s="13" t="s">
        <v>43</v>
      </c>
      <c r="D79" s="13" t="s">
        <v>33</v>
      </c>
      <c r="E79" s="14">
        <v>40544</v>
      </c>
      <c r="F79" s="13">
        <v>2011</v>
      </c>
      <c r="G79" s="13" t="s">
        <v>37</v>
      </c>
      <c r="H79" s="13" t="s">
        <v>35</v>
      </c>
      <c r="I79" s="15">
        <v>300</v>
      </c>
      <c r="J79" s="13">
        <v>2011</v>
      </c>
      <c r="K79" s="15">
        <v>1614</v>
      </c>
      <c r="L79" s="15">
        <v>734</v>
      </c>
      <c r="M79" s="16">
        <v>71</v>
      </c>
      <c r="N79" s="17">
        <v>0.95</v>
      </c>
      <c r="O79" s="13">
        <v>19</v>
      </c>
      <c r="R79" s="15">
        <v>5300</v>
      </c>
      <c r="S79" s="15">
        <v>8950</v>
      </c>
      <c r="V79" s="67" t="s">
        <v>136</v>
      </c>
      <c r="W79" s="91">
        <v>-0.27299636497301455</v>
      </c>
      <c r="X79" s="91"/>
      <c r="Z79" s="171">
        <v>5</v>
      </c>
      <c r="AA79" s="171" t="s">
        <v>227</v>
      </c>
      <c r="AB79" s="161"/>
      <c r="AC79" s="161"/>
      <c r="AD79" s="156"/>
      <c r="AE79" s="156"/>
      <c r="AF79" s="156"/>
      <c r="AG79" s="156"/>
      <c r="AH79" s="168"/>
    </row>
    <row r="80" spans="1:34" ht="15" thickBot="1">
      <c r="A80" s="13" t="s">
        <v>46</v>
      </c>
      <c r="B80" s="13" t="s">
        <v>31</v>
      </c>
      <c r="C80" s="13" t="s">
        <v>43</v>
      </c>
      <c r="D80" s="13" t="s">
        <v>33</v>
      </c>
      <c r="E80" s="14">
        <v>40269</v>
      </c>
      <c r="F80" s="13">
        <v>2010</v>
      </c>
      <c r="G80" s="13" t="s">
        <v>38</v>
      </c>
      <c r="H80" s="13" t="s">
        <v>35</v>
      </c>
      <c r="I80" s="15">
        <v>300</v>
      </c>
      <c r="J80" s="13">
        <v>2010</v>
      </c>
      <c r="K80" s="15">
        <v>1479</v>
      </c>
      <c r="L80" s="15">
        <v>677</v>
      </c>
      <c r="M80" s="16">
        <v>83</v>
      </c>
      <c r="N80" s="17">
        <v>0.93</v>
      </c>
      <c r="O80" s="13">
        <v>21</v>
      </c>
      <c r="R80" s="15">
        <v>700</v>
      </c>
      <c r="S80" s="15">
        <v>5700</v>
      </c>
      <c r="V80" s="67" t="s">
        <v>125</v>
      </c>
      <c r="W80" s="91">
        <v>0</v>
      </c>
      <c r="X80" s="91"/>
      <c r="Z80" s="171">
        <v>6</v>
      </c>
      <c r="AA80" s="171" t="s">
        <v>228</v>
      </c>
      <c r="AB80" s="161" t="s">
        <v>229</v>
      </c>
      <c r="AC80" s="161"/>
      <c r="AD80" s="156"/>
      <c r="AE80" s="156"/>
      <c r="AF80" s="156"/>
      <c r="AG80" s="156"/>
      <c r="AH80" s="168"/>
    </row>
    <row r="81" spans="1:34" ht="15" thickBot="1">
      <c r="A81" s="13" t="s">
        <v>46</v>
      </c>
      <c r="B81" s="13" t="s">
        <v>31</v>
      </c>
      <c r="C81" s="13" t="s">
        <v>43</v>
      </c>
      <c r="D81" s="13" t="s">
        <v>33</v>
      </c>
      <c r="E81" s="14">
        <v>40634</v>
      </c>
      <c r="F81" s="13">
        <v>2011</v>
      </c>
      <c r="G81" s="13" t="s">
        <v>38</v>
      </c>
      <c r="H81" s="13" t="s">
        <v>35</v>
      </c>
      <c r="I81" s="15">
        <v>400</v>
      </c>
      <c r="J81" s="13">
        <v>2011</v>
      </c>
      <c r="K81" s="15">
        <v>1937</v>
      </c>
      <c r="L81" s="15">
        <v>728</v>
      </c>
      <c r="M81" s="16">
        <v>85</v>
      </c>
      <c r="N81" s="17">
        <v>0.82</v>
      </c>
      <c r="O81" s="13">
        <v>14</v>
      </c>
      <c r="R81" s="15">
        <v>100</v>
      </c>
      <c r="S81" s="15">
        <v>12550</v>
      </c>
      <c r="V81" s="67" t="s">
        <v>126</v>
      </c>
      <c r="W81" s="91">
        <v>29</v>
      </c>
      <c r="X81" s="91"/>
      <c r="Z81" s="171">
        <v>7</v>
      </c>
      <c r="AA81" s="171" t="s">
        <v>137</v>
      </c>
      <c r="AB81" s="161" t="s">
        <v>230</v>
      </c>
      <c r="AC81" s="161"/>
      <c r="AD81" s="156"/>
      <c r="AE81" s="156"/>
      <c r="AF81" s="156"/>
      <c r="AG81" s="156"/>
      <c r="AH81" s="168"/>
    </row>
    <row r="82" spans="1:34" ht="15" thickBot="1">
      <c r="A82" s="13" t="s">
        <v>30</v>
      </c>
      <c r="B82" s="13" t="s">
        <v>31</v>
      </c>
      <c r="C82" s="13" t="s">
        <v>47</v>
      </c>
      <c r="D82" s="13" t="s">
        <v>48</v>
      </c>
      <c r="E82" s="14">
        <v>39995</v>
      </c>
      <c r="F82" s="13">
        <v>2009</v>
      </c>
      <c r="G82" s="13" t="s">
        <v>34</v>
      </c>
      <c r="H82" s="13" t="s">
        <v>49</v>
      </c>
      <c r="I82" s="15">
        <v>350</v>
      </c>
      <c r="J82" s="13">
        <v>2009</v>
      </c>
      <c r="K82" s="15">
        <v>901</v>
      </c>
      <c r="L82" s="15">
        <v>395</v>
      </c>
      <c r="M82" s="16">
        <v>1832</v>
      </c>
      <c r="N82" s="17">
        <v>0.94</v>
      </c>
      <c r="O82" s="13">
        <v>24</v>
      </c>
      <c r="R82" s="15">
        <v>1350</v>
      </c>
      <c r="S82" s="15">
        <v>100</v>
      </c>
      <c r="V82" s="67" t="s">
        <v>127</v>
      </c>
      <c r="W82" s="91">
        <v>-0.54918019452759093</v>
      </c>
      <c r="X82" s="91"/>
      <c r="Z82" s="171">
        <v>8</v>
      </c>
      <c r="AA82" s="171" t="s">
        <v>273</v>
      </c>
      <c r="AB82" s="161"/>
      <c r="AC82" s="161"/>
      <c r="AD82" s="156"/>
      <c r="AE82" s="156"/>
      <c r="AF82" s="156"/>
      <c r="AG82" s="156"/>
      <c r="AH82" s="168"/>
    </row>
    <row r="83" spans="1:34" ht="15" thickBot="1">
      <c r="A83" s="13" t="s">
        <v>30</v>
      </c>
      <c r="B83" s="13" t="s">
        <v>31</v>
      </c>
      <c r="C83" s="13" t="s">
        <v>47</v>
      </c>
      <c r="D83" s="13" t="s">
        <v>48</v>
      </c>
      <c r="E83" s="14">
        <v>40725</v>
      </c>
      <c r="F83" s="13">
        <v>2011</v>
      </c>
      <c r="G83" s="13" t="s">
        <v>34</v>
      </c>
      <c r="H83" s="13" t="s">
        <v>49</v>
      </c>
      <c r="I83" s="15">
        <v>50</v>
      </c>
      <c r="J83" s="13">
        <v>2011</v>
      </c>
      <c r="K83" s="15">
        <v>52</v>
      </c>
      <c r="L83" s="15">
        <v>11</v>
      </c>
      <c r="M83" s="16">
        <v>151</v>
      </c>
      <c r="N83" s="17">
        <v>0.89</v>
      </c>
      <c r="O83" s="13">
        <v>18</v>
      </c>
      <c r="R83" s="15">
        <v>6600</v>
      </c>
      <c r="S83" s="15">
        <v>600</v>
      </c>
      <c r="V83" s="67" t="s">
        <v>128</v>
      </c>
      <c r="W83" s="91">
        <v>0.29354301592328647</v>
      </c>
      <c r="X83" s="91"/>
      <c r="Z83" s="171">
        <v>9</v>
      </c>
      <c r="AA83" s="171" t="s">
        <v>248</v>
      </c>
      <c r="AB83" s="161" t="s">
        <v>238</v>
      </c>
      <c r="AC83" s="161"/>
      <c r="AD83" s="156"/>
      <c r="AE83" s="156"/>
      <c r="AF83" s="156"/>
      <c r="AG83" s="156"/>
      <c r="AH83" s="168"/>
    </row>
    <row r="84" spans="1:34" ht="15" thickBot="1">
      <c r="A84" s="13" t="s">
        <v>30</v>
      </c>
      <c r="B84" s="13" t="s">
        <v>31</v>
      </c>
      <c r="C84" s="13" t="s">
        <v>47</v>
      </c>
      <c r="D84" s="13" t="s">
        <v>48</v>
      </c>
      <c r="E84" s="14">
        <v>40360</v>
      </c>
      <c r="F84" s="13">
        <v>2010</v>
      </c>
      <c r="G84" s="13" t="s">
        <v>34</v>
      </c>
      <c r="H84" s="13" t="s">
        <v>49</v>
      </c>
      <c r="I84" s="15">
        <v>700</v>
      </c>
      <c r="J84" s="13">
        <v>2010</v>
      </c>
      <c r="K84" s="15">
        <v>1954</v>
      </c>
      <c r="L84" s="15">
        <v>753</v>
      </c>
      <c r="M84" s="16">
        <v>67</v>
      </c>
      <c r="N84" s="17">
        <v>0.88</v>
      </c>
      <c r="O84" s="13">
        <v>22</v>
      </c>
      <c r="R84" s="15">
        <v>450</v>
      </c>
      <c r="S84" s="15">
        <v>1200</v>
      </c>
      <c r="V84" s="67" t="s">
        <v>129</v>
      </c>
      <c r="W84" s="91">
        <v>1.6991270265334986</v>
      </c>
      <c r="X84" s="91"/>
      <c r="Z84" s="171">
        <v>10</v>
      </c>
      <c r="AA84" s="171" t="s">
        <v>249</v>
      </c>
      <c r="AB84" s="161" t="s">
        <v>239</v>
      </c>
      <c r="AC84" s="161"/>
      <c r="AD84" s="156"/>
      <c r="AE84" s="156"/>
      <c r="AF84" s="156"/>
      <c r="AG84" s="156"/>
      <c r="AH84" s="168"/>
    </row>
    <row r="85" spans="1:34" ht="15" thickBot="1">
      <c r="A85" s="13" t="s">
        <v>30</v>
      </c>
      <c r="B85" s="13" t="s">
        <v>31</v>
      </c>
      <c r="C85" s="13" t="s">
        <v>47</v>
      </c>
      <c r="D85" s="13" t="s">
        <v>48</v>
      </c>
      <c r="E85" s="14">
        <v>40087</v>
      </c>
      <c r="F85" s="13">
        <v>2009</v>
      </c>
      <c r="G85" s="13" t="s">
        <v>36</v>
      </c>
      <c r="H85" s="13" t="s">
        <v>49</v>
      </c>
      <c r="I85" s="15">
        <v>3300</v>
      </c>
      <c r="J85" s="13">
        <v>2009</v>
      </c>
      <c r="K85" s="15">
        <v>8617</v>
      </c>
      <c r="L85" s="15">
        <v>4116</v>
      </c>
      <c r="M85" s="16">
        <v>202</v>
      </c>
      <c r="N85" s="17">
        <v>0.92</v>
      </c>
      <c r="O85" s="13">
        <v>13</v>
      </c>
      <c r="R85" s="15">
        <v>13650</v>
      </c>
      <c r="S85" s="15">
        <v>3750</v>
      </c>
      <c r="V85" s="67" t="s">
        <v>130</v>
      </c>
      <c r="W85" s="91">
        <v>0.58708603184657293</v>
      </c>
      <c r="X85" s="91"/>
      <c r="Z85" s="171">
        <v>11</v>
      </c>
      <c r="AA85" s="171" t="s">
        <v>250</v>
      </c>
      <c r="AB85" s="161" t="s">
        <v>232</v>
      </c>
      <c r="AC85" s="161"/>
      <c r="AD85" s="156"/>
      <c r="AE85" s="156"/>
      <c r="AF85" s="156"/>
      <c r="AG85" s="156"/>
      <c r="AH85" s="168"/>
    </row>
    <row r="86" spans="1:34" ht="15" thickBot="1">
      <c r="A86" s="13" t="s">
        <v>30</v>
      </c>
      <c r="B86" s="13" t="s">
        <v>31</v>
      </c>
      <c r="C86" s="13" t="s">
        <v>47</v>
      </c>
      <c r="D86" s="13" t="s">
        <v>48</v>
      </c>
      <c r="E86" s="14">
        <v>40817</v>
      </c>
      <c r="F86" s="13">
        <v>2011</v>
      </c>
      <c r="G86" s="13" t="s">
        <v>36</v>
      </c>
      <c r="H86" s="13" t="s">
        <v>49</v>
      </c>
      <c r="I86" s="15">
        <v>250</v>
      </c>
      <c r="J86" s="13">
        <v>2011</v>
      </c>
      <c r="K86" s="15">
        <v>332</v>
      </c>
      <c r="L86" s="15">
        <v>17</v>
      </c>
      <c r="M86" s="16">
        <v>687</v>
      </c>
      <c r="N86" s="17">
        <v>0.83</v>
      </c>
      <c r="O86" s="13">
        <v>23</v>
      </c>
      <c r="R86" s="15">
        <v>7000</v>
      </c>
      <c r="S86" s="15">
        <v>8250</v>
      </c>
      <c r="V86" s="67" t="s">
        <v>131</v>
      </c>
      <c r="W86" s="91">
        <v>2.0452296421327048</v>
      </c>
      <c r="X86" s="91"/>
      <c r="Z86" s="172">
        <v>12</v>
      </c>
      <c r="AA86" s="171" t="s">
        <v>334</v>
      </c>
      <c r="AB86" s="164" t="s">
        <v>233</v>
      </c>
      <c r="AC86" s="164"/>
      <c r="AD86" s="157"/>
      <c r="AE86" s="157"/>
      <c r="AF86" s="157"/>
      <c r="AG86" s="157"/>
      <c r="AH86" s="169"/>
    </row>
    <row r="87" spans="1:34">
      <c r="A87" s="13" t="s">
        <v>30</v>
      </c>
      <c r="B87" s="13" t="s">
        <v>31</v>
      </c>
      <c r="C87" s="13" t="s">
        <v>47</v>
      </c>
      <c r="D87" s="13" t="s">
        <v>48</v>
      </c>
      <c r="E87" s="14">
        <v>40452</v>
      </c>
      <c r="F87" s="13">
        <v>2010</v>
      </c>
      <c r="G87" s="13" t="s">
        <v>36</v>
      </c>
      <c r="H87" s="13" t="s">
        <v>49</v>
      </c>
      <c r="I87" s="15">
        <v>6850</v>
      </c>
      <c r="J87" s="13">
        <v>2010</v>
      </c>
      <c r="K87" s="15">
        <v>19931</v>
      </c>
      <c r="L87" s="15">
        <v>8112</v>
      </c>
      <c r="M87" s="16">
        <v>1953</v>
      </c>
      <c r="N87" s="17">
        <v>0.81</v>
      </c>
      <c r="O87" s="13">
        <v>14</v>
      </c>
      <c r="R87" s="15">
        <v>13350</v>
      </c>
      <c r="S87" s="15">
        <v>5500</v>
      </c>
      <c r="Z87" s="52"/>
      <c r="AA87" s="52"/>
      <c r="AB87" s="52"/>
    </row>
    <row r="88" spans="1:34">
      <c r="A88" s="13" t="s">
        <v>30</v>
      </c>
      <c r="B88" s="13" t="s">
        <v>31</v>
      </c>
      <c r="C88" s="13" t="s">
        <v>47</v>
      </c>
      <c r="D88" s="13" t="s">
        <v>48</v>
      </c>
      <c r="E88" s="14">
        <v>40179</v>
      </c>
      <c r="F88" s="13">
        <v>2010</v>
      </c>
      <c r="G88" s="13" t="s">
        <v>37</v>
      </c>
      <c r="H88" s="13" t="s">
        <v>49</v>
      </c>
      <c r="I88" s="15">
        <v>3500</v>
      </c>
      <c r="J88" s="13">
        <v>2010</v>
      </c>
      <c r="K88" s="15">
        <v>7337</v>
      </c>
      <c r="L88" s="15">
        <v>2668</v>
      </c>
      <c r="M88" s="16">
        <v>637</v>
      </c>
      <c r="N88" s="17">
        <v>0.81</v>
      </c>
      <c r="O88" s="13">
        <v>19</v>
      </c>
      <c r="R88" s="15">
        <v>2700</v>
      </c>
      <c r="S88" s="15">
        <v>12400</v>
      </c>
      <c r="W88" s="61"/>
    </row>
    <row r="89" spans="1:34">
      <c r="A89" s="13" t="s">
        <v>30</v>
      </c>
      <c r="B89" s="13" t="s">
        <v>31</v>
      </c>
      <c r="C89" s="13" t="s">
        <v>47</v>
      </c>
      <c r="D89" s="13" t="s">
        <v>48</v>
      </c>
      <c r="E89" s="14">
        <v>40544</v>
      </c>
      <c r="F89" s="13">
        <v>2011</v>
      </c>
      <c r="G89" s="13" t="s">
        <v>37</v>
      </c>
      <c r="H89" s="13" t="s">
        <v>49</v>
      </c>
      <c r="I89" s="15">
        <v>6700</v>
      </c>
      <c r="J89" s="13">
        <v>2011</v>
      </c>
      <c r="K89" s="15">
        <v>15164</v>
      </c>
      <c r="L89" s="15">
        <v>4622</v>
      </c>
      <c r="M89" s="16">
        <v>1820</v>
      </c>
      <c r="N89" s="17">
        <v>0.92</v>
      </c>
      <c r="O89" s="13">
        <v>21</v>
      </c>
      <c r="R89" s="15">
        <v>4600</v>
      </c>
      <c r="S89" s="15">
        <v>4950</v>
      </c>
      <c r="V89"/>
      <c r="W89" s="61"/>
    </row>
    <row r="90" spans="1:34">
      <c r="A90" s="13" t="s">
        <v>30</v>
      </c>
      <c r="B90" s="13" t="s">
        <v>31</v>
      </c>
      <c r="C90" s="13" t="s">
        <v>50</v>
      </c>
      <c r="D90" s="13" t="s">
        <v>48</v>
      </c>
      <c r="E90" s="14">
        <v>39995</v>
      </c>
      <c r="F90" s="13">
        <v>2009</v>
      </c>
      <c r="G90" s="13" t="s">
        <v>34</v>
      </c>
      <c r="H90" s="13" t="s">
        <v>49</v>
      </c>
      <c r="I90" s="15">
        <v>300</v>
      </c>
      <c r="J90" s="13">
        <v>2009</v>
      </c>
      <c r="K90" s="15">
        <v>819</v>
      </c>
      <c r="L90" s="15">
        <v>312</v>
      </c>
      <c r="M90" s="16">
        <v>272</v>
      </c>
      <c r="N90" s="17">
        <v>0.86</v>
      </c>
      <c r="O90" s="13">
        <v>19</v>
      </c>
      <c r="R90" s="15">
        <v>250</v>
      </c>
      <c r="S90" s="15">
        <v>6900</v>
      </c>
      <c r="V90"/>
      <c r="W90" s="61"/>
    </row>
    <row r="91" spans="1:34">
      <c r="A91" s="13" t="s">
        <v>30</v>
      </c>
      <c r="B91" s="13" t="s">
        <v>31</v>
      </c>
      <c r="C91" s="13" t="s">
        <v>50</v>
      </c>
      <c r="D91" s="13" t="s">
        <v>48</v>
      </c>
      <c r="E91" s="14">
        <v>40360</v>
      </c>
      <c r="F91" s="13">
        <v>2010</v>
      </c>
      <c r="G91" s="13" t="s">
        <v>34</v>
      </c>
      <c r="H91" s="13" t="s">
        <v>49</v>
      </c>
      <c r="I91" s="15">
        <v>600</v>
      </c>
      <c r="J91" s="13">
        <v>2010</v>
      </c>
      <c r="K91" s="15">
        <v>1788</v>
      </c>
      <c r="L91" s="15">
        <v>701</v>
      </c>
      <c r="M91" s="16">
        <v>657</v>
      </c>
      <c r="N91" s="17">
        <v>0.81</v>
      </c>
      <c r="O91" s="13">
        <v>13</v>
      </c>
      <c r="R91" s="15">
        <v>5500</v>
      </c>
      <c r="S91" s="15">
        <v>250</v>
      </c>
      <c r="W91" s="61"/>
    </row>
    <row r="92" spans="1:34">
      <c r="A92" s="13" t="s">
        <v>30</v>
      </c>
      <c r="B92" s="13" t="s">
        <v>31</v>
      </c>
      <c r="C92" s="13" t="s">
        <v>50</v>
      </c>
      <c r="D92" s="13" t="s">
        <v>48</v>
      </c>
      <c r="E92" s="14">
        <v>40087</v>
      </c>
      <c r="F92" s="13">
        <v>2009</v>
      </c>
      <c r="G92" s="13" t="s">
        <v>36</v>
      </c>
      <c r="H92" s="13" t="s">
        <v>49</v>
      </c>
      <c r="I92" s="15">
        <v>1900</v>
      </c>
      <c r="J92" s="13">
        <v>2009</v>
      </c>
      <c r="K92" s="15">
        <v>5049</v>
      </c>
      <c r="L92" s="15">
        <v>2664</v>
      </c>
      <c r="M92" s="16">
        <v>92</v>
      </c>
      <c r="N92" s="17">
        <v>0.94</v>
      </c>
      <c r="O92" s="13">
        <v>17</v>
      </c>
      <c r="R92" s="15">
        <v>11500</v>
      </c>
      <c r="S92" s="15">
        <v>700</v>
      </c>
      <c r="T92" s="61"/>
      <c r="W92" s="61"/>
    </row>
    <row r="93" spans="1:34">
      <c r="A93" s="13" t="s">
        <v>30</v>
      </c>
      <c r="B93" s="13" t="s">
        <v>31</v>
      </c>
      <c r="C93" s="13" t="s">
        <v>50</v>
      </c>
      <c r="D93" s="13" t="s">
        <v>48</v>
      </c>
      <c r="E93" s="14">
        <v>40452</v>
      </c>
      <c r="F93" s="13">
        <v>2010</v>
      </c>
      <c r="G93" s="13" t="s">
        <v>36</v>
      </c>
      <c r="H93" s="13" t="s">
        <v>49</v>
      </c>
      <c r="I93" s="15">
        <v>4150</v>
      </c>
      <c r="J93" s="13">
        <v>2010</v>
      </c>
      <c r="K93" s="15">
        <v>12158</v>
      </c>
      <c r="L93" s="15">
        <v>5433</v>
      </c>
      <c r="M93" s="16">
        <v>1581</v>
      </c>
      <c r="N93" s="17">
        <v>0.89</v>
      </c>
      <c r="O93" s="13">
        <v>25</v>
      </c>
      <c r="R93" s="15">
        <v>4150</v>
      </c>
      <c r="S93" s="15">
        <v>1900</v>
      </c>
      <c r="T93" s="61"/>
      <c r="W93" s="61"/>
    </row>
    <row r="94" spans="1:34">
      <c r="A94" s="13" t="s">
        <v>30</v>
      </c>
      <c r="B94" s="13" t="s">
        <v>31</v>
      </c>
      <c r="C94" s="13" t="s">
        <v>50</v>
      </c>
      <c r="D94" s="13" t="s">
        <v>48</v>
      </c>
      <c r="E94" s="14">
        <v>40179</v>
      </c>
      <c r="F94" s="13">
        <v>2010</v>
      </c>
      <c r="G94" s="13" t="s">
        <v>37</v>
      </c>
      <c r="H94" s="13" t="s">
        <v>49</v>
      </c>
      <c r="I94" s="15">
        <v>2750</v>
      </c>
      <c r="J94" s="13">
        <v>2010</v>
      </c>
      <c r="K94" s="15">
        <v>5156</v>
      </c>
      <c r="L94" s="15">
        <v>1614</v>
      </c>
      <c r="M94" s="16">
        <v>1372</v>
      </c>
      <c r="N94" s="17">
        <v>0.92</v>
      </c>
      <c r="O94" s="13">
        <v>22</v>
      </c>
      <c r="R94" s="15">
        <v>8300</v>
      </c>
      <c r="S94" s="15">
        <v>9400</v>
      </c>
      <c r="W94" s="61"/>
    </row>
    <row r="95" spans="1:34">
      <c r="A95" s="13" t="s">
        <v>30</v>
      </c>
      <c r="B95" s="13" t="s">
        <v>31</v>
      </c>
      <c r="C95" s="13" t="s">
        <v>50</v>
      </c>
      <c r="D95" s="13" t="s">
        <v>48</v>
      </c>
      <c r="E95" s="14">
        <v>40544</v>
      </c>
      <c r="F95" s="13">
        <v>2011</v>
      </c>
      <c r="G95" s="13" t="s">
        <v>37</v>
      </c>
      <c r="H95" s="13" t="s">
        <v>49</v>
      </c>
      <c r="I95" s="15">
        <v>6200</v>
      </c>
      <c r="J95" s="13">
        <v>2011</v>
      </c>
      <c r="K95" s="15">
        <v>12833</v>
      </c>
      <c r="L95" s="15">
        <v>3468</v>
      </c>
      <c r="M95" s="16">
        <v>2350</v>
      </c>
      <c r="N95" s="17">
        <v>0.94</v>
      </c>
      <c r="O95" s="13">
        <v>18</v>
      </c>
      <c r="R95" s="15">
        <v>300</v>
      </c>
      <c r="S95" s="15">
        <v>18250</v>
      </c>
      <c r="W95" s="61"/>
      <c r="X95" s="61"/>
    </row>
    <row r="96" spans="1:34">
      <c r="A96" s="13" t="s">
        <v>44</v>
      </c>
      <c r="B96" s="13" t="s">
        <v>45</v>
      </c>
      <c r="C96" s="13" t="s">
        <v>47</v>
      </c>
      <c r="D96" s="13" t="s">
        <v>48</v>
      </c>
      <c r="E96" s="14">
        <v>39995</v>
      </c>
      <c r="F96" s="13">
        <v>2009</v>
      </c>
      <c r="G96" s="13" t="s">
        <v>34</v>
      </c>
      <c r="H96" s="13" t="s">
        <v>49</v>
      </c>
      <c r="I96" s="15">
        <v>2100</v>
      </c>
      <c r="J96" s="13">
        <v>2009</v>
      </c>
      <c r="K96" s="15">
        <v>5208</v>
      </c>
      <c r="L96" s="15">
        <v>2357</v>
      </c>
      <c r="M96" s="16">
        <v>615</v>
      </c>
      <c r="N96" s="17">
        <v>0.84</v>
      </c>
      <c r="O96" s="13">
        <v>17</v>
      </c>
      <c r="R96" s="15">
        <v>600</v>
      </c>
      <c r="S96" s="15">
        <v>4750</v>
      </c>
      <c r="W96" s="61"/>
    </row>
    <row r="97" spans="1:25">
      <c r="A97" s="13" t="s">
        <v>44</v>
      </c>
      <c r="B97" s="13" t="s">
        <v>45</v>
      </c>
      <c r="C97" s="13" t="s">
        <v>47</v>
      </c>
      <c r="D97" s="13" t="s">
        <v>48</v>
      </c>
      <c r="E97" s="14">
        <v>40725</v>
      </c>
      <c r="F97" s="13">
        <v>2011</v>
      </c>
      <c r="G97" s="13" t="s">
        <v>34</v>
      </c>
      <c r="H97" s="13" t="s">
        <v>49</v>
      </c>
      <c r="I97" s="15">
        <v>4150</v>
      </c>
      <c r="J97" s="13">
        <v>2011</v>
      </c>
      <c r="K97" s="15">
        <v>11694</v>
      </c>
      <c r="L97" s="15">
        <v>5291</v>
      </c>
      <c r="M97" s="16">
        <v>5689</v>
      </c>
      <c r="N97" s="17">
        <v>0.84</v>
      </c>
      <c r="O97" s="13">
        <v>12</v>
      </c>
      <c r="R97" s="15">
        <v>3600</v>
      </c>
      <c r="S97" s="15">
        <v>7350</v>
      </c>
      <c r="W97" s="61"/>
    </row>
    <row r="98" spans="1:25">
      <c r="A98" s="13" t="s">
        <v>44</v>
      </c>
      <c r="B98" s="13" t="s">
        <v>45</v>
      </c>
      <c r="C98" s="13" t="s">
        <v>47</v>
      </c>
      <c r="D98" s="13" t="s">
        <v>48</v>
      </c>
      <c r="E98" s="14">
        <v>40087</v>
      </c>
      <c r="F98" s="13">
        <v>2009</v>
      </c>
      <c r="G98" s="13" t="s">
        <v>36</v>
      </c>
      <c r="H98" s="13" t="s">
        <v>49</v>
      </c>
      <c r="I98" s="15">
        <v>150</v>
      </c>
      <c r="J98" s="13">
        <v>2009</v>
      </c>
      <c r="K98" s="15">
        <v>493</v>
      </c>
      <c r="L98" s="15">
        <v>211</v>
      </c>
      <c r="M98" s="16">
        <v>528</v>
      </c>
      <c r="N98" s="17">
        <v>0.94</v>
      </c>
      <c r="O98" s="13">
        <v>23</v>
      </c>
      <c r="R98" s="15">
        <v>6550</v>
      </c>
      <c r="S98" s="15">
        <v>500</v>
      </c>
      <c r="W98" s="61"/>
    </row>
    <row r="99" spans="1:25">
      <c r="A99" s="13" t="s">
        <v>44</v>
      </c>
      <c r="B99" s="13" t="s">
        <v>45</v>
      </c>
      <c r="C99" s="13" t="s">
        <v>47</v>
      </c>
      <c r="D99" s="13" t="s">
        <v>48</v>
      </c>
      <c r="E99" s="14">
        <v>40817</v>
      </c>
      <c r="F99" s="13">
        <v>2011</v>
      </c>
      <c r="G99" s="13" t="s">
        <v>36</v>
      </c>
      <c r="H99" s="13" t="s">
        <v>49</v>
      </c>
      <c r="I99" s="15">
        <v>300</v>
      </c>
      <c r="J99" s="13">
        <v>2011</v>
      </c>
      <c r="K99" s="15">
        <v>1117</v>
      </c>
      <c r="L99" s="15">
        <v>425</v>
      </c>
      <c r="M99" s="16">
        <v>1330</v>
      </c>
      <c r="N99" s="17">
        <v>0.89</v>
      </c>
      <c r="O99" s="13">
        <v>24</v>
      </c>
      <c r="R99" s="15">
        <v>10750</v>
      </c>
      <c r="S99" s="15">
        <v>900</v>
      </c>
    </row>
    <row r="100" spans="1:25">
      <c r="A100" s="13" t="s">
        <v>44</v>
      </c>
      <c r="B100" s="13" t="s">
        <v>45</v>
      </c>
      <c r="C100" s="13" t="s">
        <v>47</v>
      </c>
      <c r="D100" s="13" t="s">
        <v>48</v>
      </c>
      <c r="E100" s="14">
        <v>40179</v>
      </c>
      <c r="F100" s="13">
        <v>2010</v>
      </c>
      <c r="G100" s="13" t="s">
        <v>37</v>
      </c>
      <c r="H100" s="13" t="s">
        <v>49</v>
      </c>
      <c r="I100" s="15">
        <v>1800</v>
      </c>
      <c r="J100" s="13">
        <v>2010</v>
      </c>
      <c r="K100" s="15">
        <v>4871</v>
      </c>
      <c r="L100" s="15">
        <v>2445</v>
      </c>
      <c r="M100" s="16">
        <v>48</v>
      </c>
      <c r="N100" s="17">
        <v>0.85</v>
      </c>
      <c r="O100" s="13">
        <v>20</v>
      </c>
      <c r="R100" s="15">
        <v>23650</v>
      </c>
      <c r="S100" s="15">
        <v>3100</v>
      </c>
    </row>
    <row r="101" spans="1:25">
      <c r="A101" s="13" t="s">
        <v>44</v>
      </c>
      <c r="B101" s="13" t="s">
        <v>45</v>
      </c>
      <c r="C101" s="13" t="s">
        <v>47</v>
      </c>
      <c r="D101" s="13" t="s">
        <v>48</v>
      </c>
      <c r="E101" s="14">
        <v>40544</v>
      </c>
      <c r="F101" s="13">
        <v>2011</v>
      </c>
      <c r="G101" s="13" t="s">
        <v>37</v>
      </c>
      <c r="H101" s="13" t="s">
        <v>49</v>
      </c>
      <c r="I101" s="15">
        <v>3300</v>
      </c>
      <c r="J101" s="13">
        <v>2011</v>
      </c>
      <c r="K101" s="15">
        <v>9633</v>
      </c>
      <c r="L101" s="15">
        <v>4026</v>
      </c>
      <c r="M101" s="16">
        <v>127</v>
      </c>
      <c r="N101" s="17">
        <v>0.92</v>
      </c>
      <c r="O101" s="13">
        <v>14</v>
      </c>
      <c r="R101" s="15">
        <v>400</v>
      </c>
      <c r="S101" s="15">
        <v>7650</v>
      </c>
    </row>
    <row r="102" spans="1:25">
      <c r="A102" s="13" t="s">
        <v>44</v>
      </c>
      <c r="B102" s="13" t="s">
        <v>45</v>
      </c>
      <c r="C102" s="13" t="s">
        <v>47</v>
      </c>
      <c r="D102" s="13" t="s">
        <v>48</v>
      </c>
      <c r="E102" s="14">
        <v>40269</v>
      </c>
      <c r="F102" s="13">
        <v>2010</v>
      </c>
      <c r="G102" s="13" t="s">
        <v>38</v>
      </c>
      <c r="H102" s="13" t="s">
        <v>49</v>
      </c>
      <c r="I102" s="15">
        <v>5400</v>
      </c>
      <c r="J102" s="13">
        <v>2010</v>
      </c>
      <c r="K102" s="15">
        <v>13839</v>
      </c>
      <c r="L102" s="15">
        <v>6680</v>
      </c>
      <c r="M102" s="16">
        <v>794</v>
      </c>
      <c r="N102" s="17">
        <v>0.88</v>
      </c>
      <c r="O102" s="13">
        <v>18</v>
      </c>
      <c r="R102" s="15">
        <v>150</v>
      </c>
      <c r="S102" s="15">
        <v>11650</v>
      </c>
    </row>
    <row r="103" spans="1:25">
      <c r="A103" s="13" t="s">
        <v>44</v>
      </c>
      <c r="B103" s="13" t="s">
        <v>45</v>
      </c>
      <c r="C103" s="13" t="s">
        <v>47</v>
      </c>
      <c r="D103" s="13" t="s">
        <v>48</v>
      </c>
      <c r="E103" s="14">
        <v>40634</v>
      </c>
      <c r="F103" s="13">
        <v>2011</v>
      </c>
      <c r="G103" s="13" t="s">
        <v>38</v>
      </c>
      <c r="H103" s="13" t="s">
        <v>49</v>
      </c>
      <c r="I103" s="15">
        <v>11850</v>
      </c>
      <c r="J103" s="13">
        <v>2011</v>
      </c>
      <c r="K103" s="15">
        <v>33633</v>
      </c>
      <c r="L103" s="15">
        <v>13720</v>
      </c>
      <c r="M103" s="16">
        <v>1918</v>
      </c>
      <c r="N103" s="17">
        <v>0.95</v>
      </c>
      <c r="O103" s="13">
        <v>11</v>
      </c>
      <c r="R103" s="15">
        <v>500</v>
      </c>
      <c r="S103" s="15">
        <v>29500</v>
      </c>
      <c r="Y103" s="90"/>
    </row>
    <row r="104" spans="1:25">
      <c r="A104" s="13" t="s">
        <v>44</v>
      </c>
      <c r="B104" s="13" t="s">
        <v>45</v>
      </c>
      <c r="C104" s="13" t="s">
        <v>50</v>
      </c>
      <c r="D104" s="13" t="s">
        <v>48</v>
      </c>
      <c r="E104" s="14">
        <v>39995</v>
      </c>
      <c r="F104" s="13">
        <v>2009</v>
      </c>
      <c r="G104" s="13" t="s">
        <v>34</v>
      </c>
      <c r="H104" s="13" t="s">
        <v>49</v>
      </c>
      <c r="I104" s="15">
        <v>2400</v>
      </c>
      <c r="J104" s="13">
        <v>2009</v>
      </c>
      <c r="K104" s="15">
        <v>5731</v>
      </c>
      <c r="L104" s="15">
        <v>2531</v>
      </c>
      <c r="M104" s="16">
        <v>567</v>
      </c>
      <c r="N104" s="17">
        <v>0.86</v>
      </c>
      <c r="O104" s="13">
        <v>12</v>
      </c>
      <c r="Y104" s="90"/>
    </row>
    <row r="105" spans="1:25">
      <c r="A105" s="13" t="s">
        <v>44</v>
      </c>
      <c r="B105" s="13" t="s">
        <v>45</v>
      </c>
      <c r="C105" s="13" t="s">
        <v>50</v>
      </c>
      <c r="D105" s="13" t="s">
        <v>48</v>
      </c>
      <c r="E105" s="14">
        <v>40725</v>
      </c>
      <c r="F105" s="13">
        <v>2011</v>
      </c>
      <c r="G105" s="13" t="s">
        <v>34</v>
      </c>
      <c r="H105" s="13" t="s">
        <v>49</v>
      </c>
      <c r="I105" s="15">
        <v>3700</v>
      </c>
      <c r="J105" s="13">
        <v>2011</v>
      </c>
      <c r="K105" s="15">
        <v>10048</v>
      </c>
      <c r="L105" s="15">
        <v>4338</v>
      </c>
      <c r="M105" s="16">
        <v>8060</v>
      </c>
      <c r="N105" s="17">
        <v>0.88</v>
      </c>
      <c r="O105" s="13">
        <v>22</v>
      </c>
      <c r="Y105" s="90"/>
    </row>
    <row r="106" spans="1:25">
      <c r="A106" s="13" t="s">
        <v>44</v>
      </c>
      <c r="B106" s="13" t="s">
        <v>45</v>
      </c>
      <c r="C106" s="13" t="s">
        <v>50</v>
      </c>
      <c r="D106" s="13" t="s">
        <v>48</v>
      </c>
      <c r="E106" s="14">
        <v>40087</v>
      </c>
      <c r="F106" s="13">
        <v>2009</v>
      </c>
      <c r="G106" s="13" t="s">
        <v>36</v>
      </c>
      <c r="H106" s="13" t="s">
        <v>49</v>
      </c>
      <c r="I106" s="15">
        <v>250</v>
      </c>
      <c r="J106" s="13">
        <v>2009</v>
      </c>
      <c r="K106" s="15">
        <v>986</v>
      </c>
      <c r="L106" s="15">
        <v>497</v>
      </c>
      <c r="M106" s="16">
        <v>823</v>
      </c>
      <c r="N106" s="17">
        <v>0.93</v>
      </c>
      <c r="O106" s="13">
        <v>16</v>
      </c>
      <c r="Y106" s="90"/>
    </row>
    <row r="107" spans="1:25">
      <c r="A107" s="13" t="s">
        <v>44</v>
      </c>
      <c r="B107" s="13" t="s">
        <v>45</v>
      </c>
      <c r="C107" s="13" t="s">
        <v>50</v>
      </c>
      <c r="D107" s="13" t="s">
        <v>48</v>
      </c>
      <c r="E107" s="14">
        <v>40817</v>
      </c>
      <c r="F107" s="13">
        <v>2011</v>
      </c>
      <c r="G107" s="13" t="s">
        <v>36</v>
      </c>
      <c r="H107" s="13" t="s">
        <v>49</v>
      </c>
      <c r="I107" s="15">
        <v>450</v>
      </c>
      <c r="J107" s="13">
        <v>2011</v>
      </c>
      <c r="K107" s="15">
        <v>1835</v>
      </c>
      <c r="L107" s="15">
        <v>743</v>
      </c>
      <c r="M107" s="16">
        <v>2425</v>
      </c>
      <c r="N107" s="17">
        <v>0.87</v>
      </c>
      <c r="O107" s="13">
        <v>22</v>
      </c>
      <c r="Y107" s="90"/>
    </row>
    <row r="108" spans="1:25">
      <c r="A108" s="13" t="s">
        <v>44</v>
      </c>
      <c r="B108" s="13" t="s">
        <v>45</v>
      </c>
      <c r="C108" s="13" t="s">
        <v>50</v>
      </c>
      <c r="D108" s="13" t="s">
        <v>48</v>
      </c>
      <c r="E108" s="14">
        <v>40179</v>
      </c>
      <c r="F108" s="13">
        <v>2010</v>
      </c>
      <c r="G108" s="13" t="s">
        <v>37</v>
      </c>
      <c r="H108" s="13" t="s">
        <v>49</v>
      </c>
      <c r="I108" s="15">
        <v>1550</v>
      </c>
      <c r="J108" s="13">
        <v>2010</v>
      </c>
      <c r="K108" s="15">
        <v>4084</v>
      </c>
      <c r="L108" s="15">
        <v>1940</v>
      </c>
      <c r="M108" s="16">
        <v>186</v>
      </c>
      <c r="N108" s="17">
        <v>0.93</v>
      </c>
      <c r="O108" s="13">
        <v>18</v>
      </c>
      <c r="Y108" s="90"/>
    </row>
    <row r="109" spans="1:25">
      <c r="A109" s="13" t="s">
        <v>44</v>
      </c>
      <c r="B109" s="13" t="s">
        <v>45</v>
      </c>
      <c r="C109" s="13" t="s">
        <v>50</v>
      </c>
      <c r="D109" s="13" t="s">
        <v>48</v>
      </c>
      <c r="E109" s="14">
        <v>40544</v>
      </c>
      <c r="F109" s="13">
        <v>2011</v>
      </c>
      <c r="G109" s="13" t="s">
        <v>37</v>
      </c>
      <c r="H109" s="13" t="s">
        <v>49</v>
      </c>
      <c r="I109" s="15">
        <v>3850</v>
      </c>
      <c r="J109" s="13">
        <v>2011</v>
      </c>
      <c r="K109" s="15">
        <v>11322</v>
      </c>
      <c r="L109" s="15">
        <v>4777</v>
      </c>
      <c r="M109" s="16">
        <v>746</v>
      </c>
      <c r="N109" s="17">
        <v>0.88</v>
      </c>
      <c r="O109" s="13">
        <v>23</v>
      </c>
      <c r="Y109" s="90"/>
    </row>
    <row r="110" spans="1:25">
      <c r="A110" s="13" t="s">
        <v>44</v>
      </c>
      <c r="B110" s="13" t="s">
        <v>45</v>
      </c>
      <c r="C110" s="13" t="s">
        <v>50</v>
      </c>
      <c r="D110" s="13" t="s">
        <v>48</v>
      </c>
      <c r="E110" s="14">
        <v>40269</v>
      </c>
      <c r="F110" s="13">
        <v>2010</v>
      </c>
      <c r="G110" s="13" t="s">
        <v>38</v>
      </c>
      <c r="H110" s="13" t="s">
        <v>49</v>
      </c>
      <c r="I110" s="15">
        <v>5850</v>
      </c>
      <c r="J110" s="13">
        <v>2010</v>
      </c>
      <c r="K110" s="15">
        <v>15590</v>
      </c>
      <c r="L110" s="15">
        <v>7805</v>
      </c>
      <c r="M110" s="16">
        <v>998</v>
      </c>
      <c r="N110" s="17">
        <v>0.92</v>
      </c>
      <c r="O110" s="13">
        <v>14</v>
      </c>
      <c r="Y110" s="90"/>
    </row>
    <row r="111" spans="1:25">
      <c r="A111" s="13" t="s">
        <v>44</v>
      </c>
      <c r="B111" s="13" t="s">
        <v>45</v>
      </c>
      <c r="C111" s="13" t="s">
        <v>50</v>
      </c>
      <c r="D111" s="13" t="s">
        <v>48</v>
      </c>
      <c r="E111" s="14">
        <v>40634</v>
      </c>
      <c r="F111" s="13">
        <v>2011</v>
      </c>
      <c r="G111" s="13" t="s">
        <v>38</v>
      </c>
      <c r="H111" s="13" t="s">
        <v>49</v>
      </c>
      <c r="I111" s="15">
        <v>14750</v>
      </c>
      <c r="J111" s="13">
        <v>2011</v>
      </c>
      <c r="K111" s="15">
        <v>41689</v>
      </c>
      <c r="L111" s="15">
        <v>16884</v>
      </c>
      <c r="M111" s="16">
        <v>2366</v>
      </c>
      <c r="N111" s="17">
        <v>0.87</v>
      </c>
      <c r="O111" s="13">
        <v>12</v>
      </c>
      <c r="Y111" s="90"/>
    </row>
    <row r="112" spans="1:25">
      <c r="A112" s="13" t="s">
        <v>46</v>
      </c>
      <c r="B112" s="13" t="s">
        <v>31</v>
      </c>
      <c r="C112" s="13" t="s">
        <v>47</v>
      </c>
      <c r="D112" s="13" t="s">
        <v>48</v>
      </c>
      <c r="E112" s="14">
        <v>40725</v>
      </c>
      <c r="F112" s="13">
        <v>2011</v>
      </c>
      <c r="G112" s="13" t="s">
        <v>34</v>
      </c>
      <c r="H112" s="13" t="s">
        <v>49</v>
      </c>
      <c r="I112" s="15">
        <v>150</v>
      </c>
      <c r="J112" s="13">
        <v>2011</v>
      </c>
      <c r="K112" s="15">
        <v>525</v>
      </c>
      <c r="L112" s="15">
        <v>112</v>
      </c>
      <c r="M112" s="16">
        <v>49</v>
      </c>
      <c r="N112" s="17">
        <v>0.87</v>
      </c>
      <c r="O112" s="13">
        <v>20</v>
      </c>
      <c r="Y112" s="90"/>
    </row>
    <row r="113" spans="1:25">
      <c r="A113" s="13" t="s">
        <v>46</v>
      </c>
      <c r="B113" s="13" t="s">
        <v>31</v>
      </c>
      <c r="C113" s="13" t="s">
        <v>47</v>
      </c>
      <c r="D113" s="13" t="s">
        <v>48</v>
      </c>
      <c r="E113" s="14">
        <v>40179</v>
      </c>
      <c r="F113" s="13">
        <v>2010</v>
      </c>
      <c r="G113" s="13" t="s">
        <v>37</v>
      </c>
      <c r="H113" s="13" t="s">
        <v>49</v>
      </c>
      <c r="I113" s="15">
        <v>100</v>
      </c>
      <c r="J113" s="13">
        <v>2010</v>
      </c>
      <c r="K113" s="15">
        <v>267</v>
      </c>
      <c r="L113" s="15">
        <v>140</v>
      </c>
      <c r="M113" s="16">
        <v>78</v>
      </c>
      <c r="N113" s="17">
        <v>0.88</v>
      </c>
      <c r="O113" s="13">
        <v>15</v>
      </c>
      <c r="Y113" s="90"/>
    </row>
    <row r="114" spans="1:25">
      <c r="A114" s="13" t="s">
        <v>46</v>
      </c>
      <c r="B114" s="13" t="s">
        <v>31</v>
      </c>
      <c r="C114" s="13" t="s">
        <v>47</v>
      </c>
      <c r="D114" s="13" t="s">
        <v>48</v>
      </c>
      <c r="E114" s="14">
        <v>40544</v>
      </c>
      <c r="F114" s="13">
        <v>2011</v>
      </c>
      <c r="G114" s="13" t="s">
        <v>37</v>
      </c>
      <c r="H114" s="13" t="s">
        <v>49</v>
      </c>
      <c r="I114" s="15">
        <v>150</v>
      </c>
      <c r="J114" s="13">
        <v>2011</v>
      </c>
      <c r="K114" s="15">
        <v>775</v>
      </c>
      <c r="L114" s="15">
        <v>342</v>
      </c>
      <c r="M114" s="16">
        <v>50</v>
      </c>
      <c r="N114" s="17">
        <v>0.89</v>
      </c>
      <c r="O114" s="13">
        <v>16</v>
      </c>
      <c r="Y114" s="90"/>
    </row>
    <row r="115" spans="1:25">
      <c r="A115" s="13" t="s">
        <v>46</v>
      </c>
      <c r="B115" s="13" t="s">
        <v>31</v>
      </c>
      <c r="C115" s="13" t="s">
        <v>47</v>
      </c>
      <c r="D115" s="13" t="s">
        <v>48</v>
      </c>
      <c r="E115" s="14">
        <v>40269</v>
      </c>
      <c r="F115" s="13">
        <v>2010</v>
      </c>
      <c r="G115" s="13" t="s">
        <v>38</v>
      </c>
      <c r="H115" s="13" t="s">
        <v>49</v>
      </c>
      <c r="I115" s="15">
        <v>100</v>
      </c>
      <c r="J115" s="13">
        <v>2010</v>
      </c>
      <c r="K115" s="15">
        <v>296</v>
      </c>
      <c r="L115" s="15">
        <v>142</v>
      </c>
      <c r="M115" s="16">
        <v>32</v>
      </c>
      <c r="N115" s="17">
        <v>0.83</v>
      </c>
      <c r="O115" s="13">
        <v>15</v>
      </c>
      <c r="Y115" s="90"/>
    </row>
    <row r="116" spans="1:25">
      <c r="A116" s="13" t="s">
        <v>46</v>
      </c>
      <c r="B116" s="13" t="s">
        <v>31</v>
      </c>
      <c r="C116" s="13" t="s">
        <v>47</v>
      </c>
      <c r="D116" s="13" t="s">
        <v>48</v>
      </c>
      <c r="E116" s="14">
        <v>40634</v>
      </c>
      <c r="F116" s="13">
        <v>2011</v>
      </c>
      <c r="G116" s="13" t="s">
        <v>38</v>
      </c>
      <c r="H116" s="13" t="s">
        <v>49</v>
      </c>
      <c r="I116" s="15">
        <v>250</v>
      </c>
      <c r="J116" s="13">
        <v>2011</v>
      </c>
      <c r="K116" s="15">
        <v>1226</v>
      </c>
      <c r="L116" s="15">
        <v>462</v>
      </c>
      <c r="M116" s="16">
        <v>80</v>
      </c>
      <c r="N116" s="17">
        <v>0.94</v>
      </c>
      <c r="O116" s="13">
        <v>22</v>
      </c>
      <c r="Y116" s="90"/>
    </row>
    <row r="117" spans="1:25">
      <c r="A117" s="13" t="s">
        <v>46</v>
      </c>
      <c r="B117" s="13" t="s">
        <v>31</v>
      </c>
      <c r="C117" s="13" t="s">
        <v>50</v>
      </c>
      <c r="D117" s="13" t="s">
        <v>48</v>
      </c>
      <c r="E117" s="14">
        <v>40179</v>
      </c>
      <c r="F117" s="13">
        <v>2010</v>
      </c>
      <c r="G117" s="13" t="s">
        <v>37</v>
      </c>
      <c r="H117" s="13" t="s">
        <v>49</v>
      </c>
      <c r="I117" s="15">
        <v>100</v>
      </c>
      <c r="J117" s="13">
        <v>2010</v>
      </c>
      <c r="K117" s="15">
        <v>296</v>
      </c>
      <c r="L117" s="15">
        <v>156</v>
      </c>
      <c r="M117" s="16">
        <v>64</v>
      </c>
      <c r="N117" s="17">
        <v>0.88</v>
      </c>
      <c r="O117" s="13">
        <v>16</v>
      </c>
      <c r="Y117" s="90"/>
    </row>
    <row r="118" spans="1:25">
      <c r="A118" s="13" t="s">
        <v>46</v>
      </c>
      <c r="B118" s="13" t="s">
        <v>31</v>
      </c>
      <c r="C118" s="13" t="s">
        <v>50</v>
      </c>
      <c r="D118" s="13" t="s">
        <v>48</v>
      </c>
      <c r="E118" s="14">
        <v>40544</v>
      </c>
      <c r="F118" s="13">
        <v>2011</v>
      </c>
      <c r="G118" s="13" t="s">
        <v>37</v>
      </c>
      <c r="H118" s="13" t="s">
        <v>49</v>
      </c>
      <c r="I118" s="15">
        <v>150</v>
      </c>
      <c r="J118" s="13">
        <v>2011</v>
      </c>
      <c r="K118" s="15">
        <v>807</v>
      </c>
      <c r="L118" s="15">
        <v>367</v>
      </c>
      <c r="M118" s="16">
        <v>55</v>
      </c>
      <c r="N118" s="17">
        <v>0.93</v>
      </c>
      <c r="O118" s="13">
        <v>15</v>
      </c>
      <c r="Y118" s="90"/>
    </row>
    <row r="119" spans="1:25">
      <c r="A119" s="13" t="s">
        <v>46</v>
      </c>
      <c r="B119" s="13" t="s">
        <v>31</v>
      </c>
      <c r="C119" s="13" t="s">
        <v>50</v>
      </c>
      <c r="D119" s="13" t="s">
        <v>48</v>
      </c>
      <c r="E119" s="14">
        <v>40269</v>
      </c>
      <c r="F119" s="13">
        <v>2010</v>
      </c>
      <c r="G119" s="13" t="s">
        <v>38</v>
      </c>
      <c r="H119" s="13" t="s">
        <v>49</v>
      </c>
      <c r="I119" s="15">
        <v>150</v>
      </c>
      <c r="J119" s="13">
        <v>2010</v>
      </c>
      <c r="K119" s="15">
        <v>740</v>
      </c>
      <c r="L119" s="15">
        <v>339</v>
      </c>
      <c r="M119" s="16">
        <v>21</v>
      </c>
      <c r="N119" s="17">
        <v>0.93</v>
      </c>
      <c r="O119" s="13">
        <v>11</v>
      </c>
      <c r="Y119" s="90"/>
    </row>
    <row r="120" spans="1:25">
      <c r="A120" s="13" t="s">
        <v>46</v>
      </c>
      <c r="B120" s="13" t="s">
        <v>31</v>
      </c>
      <c r="C120" s="13" t="s">
        <v>50</v>
      </c>
      <c r="D120" s="13" t="s">
        <v>48</v>
      </c>
      <c r="E120" s="14">
        <v>40634</v>
      </c>
      <c r="F120" s="13">
        <v>2011</v>
      </c>
      <c r="G120" s="13" t="s">
        <v>38</v>
      </c>
      <c r="H120" s="13" t="s">
        <v>49</v>
      </c>
      <c r="I120" s="15">
        <v>200</v>
      </c>
      <c r="J120" s="13">
        <v>2011</v>
      </c>
      <c r="K120" s="15">
        <v>969</v>
      </c>
      <c r="L120" s="15">
        <v>364</v>
      </c>
      <c r="M120" s="16">
        <v>159</v>
      </c>
      <c r="N120" s="17">
        <v>0.86</v>
      </c>
      <c r="O120" s="13">
        <v>12</v>
      </c>
      <c r="Y120" s="90"/>
    </row>
    <row r="121" spans="1:25">
      <c r="A121" s="13" t="s">
        <v>30</v>
      </c>
      <c r="B121" s="13" t="s">
        <v>31</v>
      </c>
      <c r="C121" s="13" t="s">
        <v>32</v>
      </c>
      <c r="D121" s="13" t="s">
        <v>33</v>
      </c>
      <c r="E121" s="14">
        <v>39814</v>
      </c>
      <c r="F121" s="13">
        <v>2009</v>
      </c>
      <c r="G121" s="13" t="s">
        <v>37</v>
      </c>
      <c r="H121" s="13" t="s">
        <v>35</v>
      </c>
      <c r="I121" s="15">
        <v>5700</v>
      </c>
      <c r="J121" s="13">
        <v>2009</v>
      </c>
      <c r="K121" s="15">
        <v>12411</v>
      </c>
      <c r="L121" s="15">
        <v>4871</v>
      </c>
      <c r="M121" s="16">
        <v>59</v>
      </c>
      <c r="N121" s="17">
        <v>0.88</v>
      </c>
      <c r="O121" s="13">
        <v>12</v>
      </c>
      <c r="Y121" s="90"/>
    </row>
    <row r="122" spans="1:25">
      <c r="A122" s="13" t="s">
        <v>30</v>
      </c>
      <c r="B122" s="13" t="s">
        <v>31</v>
      </c>
      <c r="C122" s="13" t="s">
        <v>32</v>
      </c>
      <c r="D122" s="13" t="s">
        <v>33</v>
      </c>
      <c r="E122" s="14">
        <v>39904</v>
      </c>
      <c r="F122" s="13">
        <v>2009</v>
      </c>
      <c r="G122" s="13" t="s">
        <v>38</v>
      </c>
      <c r="H122" s="13" t="s">
        <v>35</v>
      </c>
      <c r="I122" s="15">
        <v>100</v>
      </c>
      <c r="J122" s="13">
        <v>2009</v>
      </c>
      <c r="K122" s="15">
        <v>87</v>
      </c>
      <c r="L122" s="15">
        <v>15</v>
      </c>
      <c r="M122" s="16">
        <v>113</v>
      </c>
      <c r="N122" s="17">
        <v>0.89</v>
      </c>
      <c r="O122" s="13">
        <v>11</v>
      </c>
      <c r="Y122" s="90"/>
    </row>
    <row r="123" spans="1:25">
      <c r="A123" s="13" t="s">
        <v>30</v>
      </c>
      <c r="B123" s="13" t="s">
        <v>31</v>
      </c>
      <c r="C123" s="13" t="s">
        <v>39</v>
      </c>
      <c r="D123" s="13" t="s">
        <v>40</v>
      </c>
      <c r="E123" s="14">
        <v>39814</v>
      </c>
      <c r="F123" s="13">
        <v>2009</v>
      </c>
      <c r="G123" s="13" t="s">
        <v>37</v>
      </c>
      <c r="H123" s="13" t="s">
        <v>41</v>
      </c>
      <c r="I123" s="15">
        <v>3150</v>
      </c>
      <c r="J123" s="13">
        <v>2009</v>
      </c>
      <c r="K123" s="15">
        <v>6417</v>
      </c>
      <c r="L123" s="15">
        <v>2377</v>
      </c>
      <c r="M123" s="16">
        <v>36</v>
      </c>
      <c r="N123" s="17">
        <v>0.82</v>
      </c>
      <c r="O123" s="13">
        <v>18</v>
      </c>
      <c r="Y123" s="90"/>
    </row>
    <row r="124" spans="1:25">
      <c r="A124" s="13" t="s">
        <v>30</v>
      </c>
      <c r="B124" s="13" t="s">
        <v>31</v>
      </c>
      <c r="C124" s="13" t="s">
        <v>42</v>
      </c>
      <c r="D124" s="13" t="s">
        <v>40</v>
      </c>
      <c r="E124" s="14">
        <v>39814</v>
      </c>
      <c r="F124" s="13">
        <v>2009</v>
      </c>
      <c r="G124" s="13" t="s">
        <v>37</v>
      </c>
      <c r="H124" s="13" t="s">
        <v>41</v>
      </c>
      <c r="I124" s="15">
        <v>7000</v>
      </c>
      <c r="J124" s="13">
        <v>2009</v>
      </c>
      <c r="K124" s="15">
        <v>14673</v>
      </c>
      <c r="L124" s="15">
        <v>5335</v>
      </c>
      <c r="M124" s="16">
        <v>170</v>
      </c>
      <c r="N124" s="17">
        <v>0.91</v>
      </c>
      <c r="O124" s="13">
        <v>20</v>
      </c>
      <c r="Y124" s="90"/>
    </row>
    <row r="125" spans="1:25">
      <c r="A125" s="13" t="s">
        <v>30</v>
      </c>
      <c r="B125" s="13" t="s">
        <v>31</v>
      </c>
      <c r="C125" s="13" t="s">
        <v>43</v>
      </c>
      <c r="D125" s="13" t="s">
        <v>33</v>
      </c>
      <c r="E125" s="14">
        <v>39814</v>
      </c>
      <c r="F125" s="13">
        <v>2009</v>
      </c>
      <c r="G125" s="13" t="s">
        <v>37</v>
      </c>
      <c r="H125" s="13" t="s">
        <v>35</v>
      </c>
      <c r="I125" s="15">
        <v>5500</v>
      </c>
      <c r="J125" s="13">
        <v>2009</v>
      </c>
      <c r="K125" s="15">
        <v>10311</v>
      </c>
      <c r="L125" s="15">
        <v>3228</v>
      </c>
      <c r="M125" s="16">
        <v>246</v>
      </c>
      <c r="N125" s="17">
        <v>0.81</v>
      </c>
      <c r="O125" s="13">
        <v>16</v>
      </c>
      <c r="Y125" s="90"/>
    </row>
    <row r="126" spans="1:25">
      <c r="A126" s="13" t="s">
        <v>44</v>
      </c>
      <c r="B126" s="13" t="s">
        <v>45</v>
      </c>
      <c r="C126" s="13" t="s">
        <v>32</v>
      </c>
      <c r="D126" s="13" t="s">
        <v>33</v>
      </c>
      <c r="E126" s="14">
        <v>39814</v>
      </c>
      <c r="F126" s="13">
        <v>2009</v>
      </c>
      <c r="G126" s="13" t="s">
        <v>37</v>
      </c>
      <c r="H126" s="13" t="s">
        <v>35</v>
      </c>
      <c r="I126" s="15">
        <v>550</v>
      </c>
      <c r="J126" s="13">
        <v>2009</v>
      </c>
      <c r="K126" s="15">
        <v>1475</v>
      </c>
      <c r="L126" s="15">
        <v>755</v>
      </c>
      <c r="M126" s="16">
        <v>42</v>
      </c>
      <c r="N126" s="17">
        <v>0.88</v>
      </c>
      <c r="O126" s="13">
        <v>25</v>
      </c>
      <c r="Y126" s="90"/>
    </row>
    <row r="127" spans="1:25">
      <c r="A127" s="13" t="s">
        <v>44</v>
      </c>
      <c r="B127" s="13" t="s">
        <v>45</v>
      </c>
      <c r="C127" s="13" t="s">
        <v>32</v>
      </c>
      <c r="D127" s="13" t="s">
        <v>33</v>
      </c>
      <c r="E127" s="14">
        <v>39904</v>
      </c>
      <c r="F127" s="13">
        <v>2009</v>
      </c>
      <c r="G127" s="13" t="s">
        <v>38</v>
      </c>
      <c r="H127" s="13" t="s">
        <v>35</v>
      </c>
      <c r="I127" s="15">
        <v>9400</v>
      </c>
      <c r="J127" s="13">
        <v>2009</v>
      </c>
      <c r="K127" s="15">
        <v>24194</v>
      </c>
      <c r="L127" s="15">
        <v>11668</v>
      </c>
      <c r="M127" s="16">
        <v>156</v>
      </c>
      <c r="N127" s="17">
        <v>0.94</v>
      </c>
      <c r="O127" s="13">
        <v>23</v>
      </c>
      <c r="Y127" s="90"/>
    </row>
    <row r="128" spans="1:25">
      <c r="A128" s="13" t="s">
        <v>44</v>
      </c>
      <c r="B128" s="13" t="s">
        <v>45</v>
      </c>
      <c r="C128" s="13" t="s">
        <v>39</v>
      </c>
      <c r="D128" s="13" t="s">
        <v>40</v>
      </c>
      <c r="E128" s="14">
        <v>39814</v>
      </c>
      <c r="F128" s="13">
        <v>2009</v>
      </c>
      <c r="G128" s="13" t="s">
        <v>37</v>
      </c>
      <c r="H128" s="13" t="s">
        <v>41</v>
      </c>
      <c r="I128" s="15">
        <v>850</v>
      </c>
      <c r="J128" s="13">
        <v>2009</v>
      </c>
      <c r="K128" s="15">
        <v>2250</v>
      </c>
      <c r="L128" s="15">
        <v>1112</v>
      </c>
      <c r="M128" s="16">
        <v>1832</v>
      </c>
      <c r="N128" s="17">
        <v>0.87</v>
      </c>
      <c r="O128" s="13">
        <v>17</v>
      </c>
      <c r="Y128" s="90"/>
    </row>
    <row r="129" spans="1:25">
      <c r="A129" s="13" t="s">
        <v>44</v>
      </c>
      <c r="B129" s="13" t="s">
        <v>45</v>
      </c>
      <c r="C129" s="13" t="s">
        <v>39</v>
      </c>
      <c r="D129" s="13" t="s">
        <v>40</v>
      </c>
      <c r="E129" s="14">
        <v>39904</v>
      </c>
      <c r="F129" s="13">
        <v>2009</v>
      </c>
      <c r="G129" s="13" t="s">
        <v>38</v>
      </c>
      <c r="H129" s="13" t="s">
        <v>41</v>
      </c>
      <c r="I129" s="15">
        <v>5500</v>
      </c>
      <c r="J129" s="13">
        <v>2009</v>
      </c>
      <c r="K129" s="15">
        <v>13782</v>
      </c>
      <c r="L129" s="15">
        <v>6491</v>
      </c>
      <c r="M129" s="16">
        <v>107</v>
      </c>
      <c r="N129" s="17">
        <v>0.94</v>
      </c>
      <c r="O129" s="13">
        <v>23</v>
      </c>
      <c r="Y129" s="90"/>
    </row>
    <row r="130" spans="1:25">
      <c r="A130" s="13" t="s">
        <v>44</v>
      </c>
      <c r="B130" s="13" t="s">
        <v>45</v>
      </c>
      <c r="C130" s="13" t="s">
        <v>42</v>
      </c>
      <c r="D130" s="13" t="s">
        <v>40</v>
      </c>
      <c r="E130" s="14">
        <v>39814</v>
      </c>
      <c r="F130" s="13">
        <v>2009</v>
      </c>
      <c r="G130" s="13" t="s">
        <v>37</v>
      </c>
      <c r="H130" s="13" t="s">
        <v>41</v>
      </c>
      <c r="I130" s="15">
        <v>3600</v>
      </c>
      <c r="J130" s="13">
        <v>2009</v>
      </c>
      <c r="K130" s="15">
        <v>9742</v>
      </c>
      <c r="L130" s="15">
        <v>4889</v>
      </c>
      <c r="M130" s="16">
        <v>22</v>
      </c>
      <c r="N130" s="17">
        <v>0.95</v>
      </c>
      <c r="O130" s="13">
        <v>19</v>
      </c>
      <c r="Y130" s="90"/>
    </row>
    <row r="131" spans="1:25">
      <c r="A131" s="13" t="s">
        <v>44</v>
      </c>
      <c r="B131" s="13" t="s">
        <v>45</v>
      </c>
      <c r="C131" s="13" t="s">
        <v>42</v>
      </c>
      <c r="D131" s="13" t="s">
        <v>40</v>
      </c>
      <c r="E131" s="14">
        <v>39904</v>
      </c>
      <c r="F131" s="13">
        <v>2009</v>
      </c>
      <c r="G131" s="13" t="s">
        <v>38</v>
      </c>
      <c r="H131" s="13" t="s">
        <v>41</v>
      </c>
      <c r="I131" s="15">
        <v>10750</v>
      </c>
      <c r="J131" s="13">
        <v>2009</v>
      </c>
      <c r="K131" s="15">
        <v>27677</v>
      </c>
      <c r="L131" s="15">
        <v>13359</v>
      </c>
      <c r="M131" s="16">
        <v>444</v>
      </c>
      <c r="N131" s="17">
        <v>0.84</v>
      </c>
      <c r="O131" s="13">
        <v>12</v>
      </c>
      <c r="Y131" s="90"/>
    </row>
    <row r="132" spans="1:25">
      <c r="A132" s="13" t="s">
        <v>44</v>
      </c>
      <c r="B132" s="13" t="s">
        <v>45</v>
      </c>
      <c r="C132" s="13" t="s">
        <v>43</v>
      </c>
      <c r="D132" s="13" t="s">
        <v>33</v>
      </c>
      <c r="E132" s="14">
        <v>39814</v>
      </c>
      <c r="F132" s="13">
        <v>2009</v>
      </c>
      <c r="G132" s="13" t="s">
        <v>37</v>
      </c>
      <c r="H132" s="13" t="s">
        <v>35</v>
      </c>
      <c r="I132" s="15">
        <v>3100</v>
      </c>
      <c r="J132" s="13">
        <v>2009</v>
      </c>
      <c r="K132" s="15">
        <v>8168</v>
      </c>
      <c r="L132" s="15">
        <v>3880</v>
      </c>
      <c r="M132" s="16">
        <v>127</v>
      </c>
      <c r="N132" s="17">
        <v>0.95</v>
      </c>
      <c r="O132" s="13">
        <v>18</v>
      </c>
      <c r="Y132" s="90"/>
    </row>
    <row r="133" spans="1:25">
      <c r="A133" s="13" t="s">
        <v>44</v>
      </c>
      <c r="B133" s="13" t="s">
        <v>45</v>
      </c>
      <c r="C133" s="13" t="s">
        <v>43</v>
      </c>
      <c r="D133" s="13" t="s">
        <v>33</v>
      </c>
      <c r="E133" s="14">
        <v>39904</v>
      </c>
      <c r="F133" s="13">
        <v>2009</v>
      </c>
      <c r="G133" s="13" t="s">
        <v>38</v>
      </c>
      <c r="H133" s="13" t="s">
        <v>35</v>
      </c>
      <c r="I133" s="15">
        <v>11650</v>
      </c>
      <c r="J133" s="13">
        <v>2009</v>
      </c>
      <c r="K133" s="15">
        <v>31180</v>
      </c>
      <c r="L133" s="15">
        <v>15610</v>
      </c>
      <c r="M133" s="16">
        <v>4913</v>
      </c>
      <c r="N133" s="17">
        <v>0.87</v>
      </c>
      <c r="O133" s="13">
        <v>19</v>
      </c>
      <c r="Y133" s="90"/>
    </row>
    <row r="134" spans="1:25">
      <c r="A134" s="13" t="s">
        <v>46</v>
      </c>
      <c r="B134" s="13" t="s">
        <v>31</v>
      </c>
      <c r="C134" s="13" t="s">
        <v>32</v>
      </c>
      <c r="D134" s="13" t="s">
        <v>33</v>
      </c>
      <c r="E134" s="14">
        <v>39904</v>
      </c>
      <c r="F134" s="13">
        <v>2009</v>
      </c>
      <c r="G134" s="13" t="s">
        <v>38</v>
      </c>
      <c r="H134" s="13" t="s">
        <v>35</v>
      </c>
      <c r="I134" s="15">
        <v>200</v>
      </c>
      <c r="J134" s="13">
        <v>2009</v>
      </c>
      <c r="K134" s="15">
        <v>828</v>
      </c>
      <c r="L134" s="15">
        <v>423</v>
      </c>
      <c r="M134" s="16">
        <v>120</v>
      </c>
      <c r="N134" s="17">
        <v>0.95</v>
      </c>
      <c r="O134" s="13">
        <v>21</v>
      </c>
      <c r="Y134" s="90"/>
    </row>
    <row r="135" spans="1:25">
      <c r="A135" s="13" t="s">
        <v>46</v>
      </c>
      <c r="B135" s="13" t="s">
        <v>31</v>
      </c>
      <c r="C135" s="13" t="s">
        <v>39</v>
      </c>
      <c r="D135" s="13" t="s">
        <v>40</v>
      </c>
      <c r="E135" s="14">
        <v>39814</v>
      </c>
      <c r="F135" s="13">
        <v>2009</v>
      </c>
      <c r="G135" s="13" t="s">
        <v>37</v>
      </c>
      <c r="H135" s="13" t="s">
        <v>41</v>
      </c>
      <c r="I135" s="15">
        <v>100</v>
      </c>
      <c r="J135" s="13">
        <v>2009</v>
      </c>
      <c r="K135" s="15">
        <v>296</v>
      </c>
      <c r="L135" s="15">
        <v>169</v>
      </c>
      <c r="M135" s="16">
        <v>190</v>
      </c>
      <c r="N135" s="17">
        <v>0.85</v>
      </c>
      <c r="O135" s="13">
        <v>12</v>
      </c>
      <c r="Y135" s="90"/>
    </row>
    <row r="136" spans="1:25">
      <c r="A136" s="13" t="s">
        <v>46</v>
      </c>
      <c r="B136" s="13" t="s">
        <v>31</v>
      </c>
      <c r="C136" s="13" t="s">
        <v>39</v>
      </c>
      <c r="D136" s="13" t="s">
        <v>40</v>
      </c>
      <c r="E136" s="14">
        <v>39904</v>
      </c>
      <c r="F136" s="13">
        <v>2009</v>
      </c>
      <c r="G136" s="13" t="s">
        <v>38</v>
      </c>
      <c r="H136" s="13" t="s">
        <v>41</v>
      </c>
      <c r="I136" s="15">
        <v>250</v>
      </c>
      <c r="J136" s="13">
        <v>2009</v>
      </c>
      <c r="K136" s="15">
        <v>710</v>
      </c>
      <c r="L136" s="15">
        <v>144</v>
      </c>
      <c r="M136" s="16">
        <v>183</v>
      </c>
      <c r="N136" s="17">
        <v>0.84</v>
      </c>
      <c r="O136" s="13">
        <v>24</v>
      </c>
      <c r="Y136" s="90"/>
    </row>
    <row r="137" spans="1:25">
      <c r="A137" s="13" t="s">
        <v>46</v>
      </c>
      <c r="B137" s="13" t="s">
        <v>31</v>
      </c>
      <c r="C137" s="13" t="s">
        <v>42</v>
      </c>
      <c r="D137" s="13" t="s">
        <v>40</v>
      </c>
      <c r="E137" s="14">
        <v>39814</v>
      </c>
      <c r="F137" s="13">
        <v>2009</v>
      </c>
      <c r="G137" s="13" t="s">
        <v>37</v>
      </c>
      <c r="H137" s="13" t="s">
        <v>41</v>
      </c>
      <c r="I137" s="15">
        <v>150</v>
      </c>
      <c r="J137" s="13">
        <v>2009</v>
      </c>
      <c r="K137" s="15">
        <v>533</v>
      </c>
      <c r="L137" s="15">
        <v>280</v>
      </c>
      <c r="M137" s="16">
        <v>430</v>
      </c>
      <c r="N137" s="17">
        <v>0.88</v>
      </c>
      <c r="O137" s="13">
        <v>12</v>
      </c>
      <c r="Y137" s="90"/>
    </row>
    <row r="138" spans="1:25">
      <c r="A138" s="13" t="s">
        <v>46</v>
      </c>
      <c r="B138" s="13" t="s">
        <v>31</v>
      </c>
      <c r="C138" s="13" t="s">
        <v>42</v>
      </c>
      <c r="D138" s="13" t="s">
        <v>40</v>
      </c>
      <c r="E138" s="14">
        <v>39904</v>
      </c>
      <c r="F138" s="13">
        <v>2009</v>
      </c>
      <c r="G138" s="13" t="s">
        <v>38</v>
      </c>
      <c r="H138" s="13" t="s">
        <v>41</v>
      </c>
      <c r="I138" s="15">
        <v>150</v>
      </c>
      <c r="J138" s="13">
        <v>2009</v>
      </c>
      <c r="K138" s="15">
        <v>592</v>
      </c>
      <c r="L138" s="15">
        <v>283</v>
      </c>
      <c r="M138" s="16">
        <v>12</v>
      </c>
      <c r="N138" s="17">
        <v>0.85</v>
      </c>
      <c r="O138" s="13">
        <v>25</v>
      </c>
      <c r="Y138" s="90"/>
    </row>
    <row r="139" spans="1:25">
      <c r="A139" s="13" t="s">
        <v>46</v>
      </c>
      <c r="B139" s="13" t="s">
        <v>31</v>
      </c>
      <c r="C139" s="13" t="s">
        <v>43</v>
      </c>
      <c r="D139" s="13" t="s">
        <v>33</v>
      </c>
      <c r="E139" s="14">
        <v>39814</v>
      </c>
      <c r="F139" s="13">
        <v>2009</v>
      </c>
      <c r="G139" s="13" t="s">
        <v>37</v>
      </c>
      <c r="H139" s="13" t="s">
        <v>35</v>
      </c>
      <c r="I139" s="15">
        <v>150</v>
      </c>
      <c r="J139" s="13">
        <v>2009</v>
      </c>
      <c r="K139" s="15">
        <v>592</v>
      </c>
      <c r="L139" s="15">
        <v>312</v>
      </c>
      <c r="M139" s="16">
        <v>21</v>
      </c>
      <c r="N139" s="17">
        <v>0.89</v>
      </c>
      <c r="O139" s="13">
        <v>17</v>
      </c>
      <c r="Y139" s="90"/>
    </row>
    <row r="140" spans="1:25">
      <c r="A140" s="13" t="s">
        <v>46</v>
      </c>
      <c r="B140" s="13" t="s">
        <v>31</v>
      </c>
      <c r="C140" s="13" t="s">
        <v>43</v>
      </c>
      <c r="D140" s="13" t="s">
        <v>33</v>
      </c>
      <c r="E140" s="14">
        <v>39904</v>
      </c>
      <c r="F140" s="13">
        <v>2009</v>
      </c>
      <c r="G140" s="13" t="s">
        <v>38</v>
      </c>
      <c r="H140" s="13" t="s">
        <v>35</v>
      </c>
      <c r="I140" s="15">
        <v>300</v>
      </c>
      <c r="J140" s="13">
        <v>2009</v>
      </c>
      <c r="K140" s="15">
        <v>1479</v>
      </c>
      <c r="L140" s="15">
        <v>677</v>
      </c>
      <c r="M140" s="16">
        <v>66</v>
      </c>
      <c r="N140" s="17">
        <v>0.91</v>
      </c>
      <c r="O140" s="13">
        <v>11</v>
      </c>
      <c r="Y140" s="90"/>
    </row>
    <row r="141" spans="1:25">
      <c r="A141" s="13" t="s">
        <v>30</v>
      </c>
      <c r="B141" s="13" t="s">
        <v>31</v>
      </c>
      <c r="C141" s="13" t="s">
        <v>47</v>
      </c>
      <c r="D141" s="13" t="s">
        <v>48</v>
      </c>
      <c r="E141" s="14">
        <v>39814</v>
      </c>
      <c r="F141" s="13">
        <v>2009</v>
      </c>
      <c r="G141" s="13" t="s">
        <v>37</v>
      </c>
      <c r="H141" s="13" t="s">
        <v>49</v>
      </c>
      <c r="I141" s="15">
        <v>3500</v>
      </c>
      <c r="J141" s="13">
        <v>2009</v>
      </c>
      <c r="K141" s="15">
        <v>7337</v>
      </c>
      <c r="L141" s="15">
        <v>2668</v>
      </c>
      <c r="M141" s="16">
        <v>237</v>
      </c>
      <c r="N141" s="17">
        <v>0.85</v>
      </c>
      <c r="O141" s="13">
        <v>17</v>
      </c>
      <c r="Y141" s="90"/>
    </row>
    <row r="142" spans="1:25">
      <c r="A142" s="13" t="s">
        <v>30</v>
      </c>
      <c r="B142" s="13" t="s">
        <v>31</v>
      </c>
      <c r="C142" s="13" t="s">
        <v>50</v>
      </c>
      <c r="D142" s="13" t="s">
        <v>48</v>
      </c>
      <c r="E142" s="14">
        <v>39814</v>
      </c>
      <c r="F142" s="13">
        <v>2009</v>
      </c>
      <c r="G142" s="13" t="s">
        <v>37</v>
      </c>
      <c r="H142" s="13" t="s">
        <v>49</v>
      </c>
      <c r="I142" s="15">
        <v>2750</v>
      </c>
      <c r="J142" s="13">
        <v>2009</v>
      </c>
      <c r="K142" s="15">
        <v>5156</v>
      </c>
      <c r="L142" s="15">
        <v>1614</v>
      </c>
      <c r="M142" s="16">
        <v>235</v>
      </c>
      <c r="N142" s="17">
        <v>0.92</v>
      </c>
      <c r="O142" s="13">
        <v>20</v>
      </c>
      <c r="Y142" s="90"/>
    </row>
    <row r="143" spans="1:25">
      <c r="A143" s="13" t="s">
        <v>44</v>
      </c>
      <c r="B143" s="13" t="s">
        <v>45</v>
      </c>
      <c r="C143" s="13" t="s">
        <v>47</v>
      </c>
      <c r="D143" s="13" t="s">
        <v>48</v>
      </c>
      <c r="E143" s="14">
        <v>39814</v>
      </c>
      <c r="F143" s="13">
        <v>2009</v>
      </c>
      <c r="G143" s="13" t="s">
        <v>37</v>
      </c>
      <c r="H143" s="13" t="s">
        <v>49</v>
      </c>
      <c r="I143" s="15">
        <v>1800</v>
      </c>
      <c r="J143" s="13">
        <v>2009</v>
      </c>
      <c r="K143" s="15">
        <v>4871</v>
      </c>
      <c r="L143" s="15">
        <v>2445</v>
      </c>
      <c r="M143" s="16">
        <v>110</v>
      </c>
      <c r="N143" s="17">
        <v>0.87</v>
      </c>
      <c r="O143" s="13">
        <v>15</v>
      </c>
      <c r="Y143" s="90"/>
    </row>
    <row r="144" spans="1:25">
      <c r="A144" s="13" t="s">
        <v>44</v>
      </c>
      <c r="B144" s="13" t="s">
        <v>45</v>
      </c>
      <c r="C144" s="13" t="s">
        <v>47</v>
      </c>
      <c r="D144" s="13" t="s">
        <v>48</v>
      </c>
      <c r="E144" s="14">
        <v>39904</v>
      </c>
      <c r="F144" s="13">
        <v>2009</v>
      </c>
      <c r="G144" s="13" t="s">
        <v>38</v>
      </c>
      <c r="H144" s="13" t="s">
        <v>49</v>
      </c>
      <c r="I144" s="15">
        <v>5400</v>
      </c>
      <c r="J144" s="13">
        <v>2009</v>
      </c>
      <c r="K144" s="15">
        <v>13839</v>
      </c>
      <c r="L144" s="15">
        <v>6680</v>
      </c>
      <c r="M144" s="16">
        <v>950</v>
      </c>
      <c r="N144" s="17">
        <v>0.86</v>
      </c>
      <c r="O144" s="13">
        <v>23</v>
      </c>
      <c r="Y144" s="90"/>
    </row>
    <row r="145" spans="1:25">
      <c r="A145" s="13" t="s">
        <v>44</v>
      </c>
      <c r="B145" s="13" t="s">
        <v>45</v>
      </c>
      <c r="C145" s="13" t="s">
        <v>50</v>
      </c>
      <c r="D145" s="13" t="s">
        <v>48</v>
      </c>
      <c r="E145" s="14">
        <v>39814</v>
      </c>
      <c r="F145" s="13">
        <v>2009</v>
      </c>
      <c r="G145" s="13" t="s">
        <v>37</v>
      </c>
      <c r="H145" s="13" t="s">
        <v>49</v>
      </c>
      <c r="I145" s="15">
        <v>1550</v>
      </c>
      <c r="J145" s="13">
        <v>2009</v>
      </c>
      <c r="K145" s="15">
        <v>4084</v>
      </c>
      <c r="L145" s="15">
        <v>1940</v>
      </c>
      <c r="M145" s="16">
        <v>564</v>
      </c>
      <c r="N145" s="17">
        <v>0.87</v>
      </c>
      <c r="O145" s="13">
        <v>16</v>
      </c>
      <c r="Y145" s="90"/>
    </row>
    <row r="146" spans="1:25">
      <c r="A146" s="13" t="s">
        <v>44</v>
      </c>
      <c r="B146" s="13" t="s">
        <v>45</v>
      </c>
      <c r="C146" s="13" t="s">
        <v>50</v>
      </c>
      <c r="D146" s="13" t="s">
        <v>48</v>
      </c>
      <c r="E146" s="14">
        <v>39904</v>
      </c>
      <c r="F146" s="13">
        <v>2009</v>
      </c>
      <c r="G146" s="13" t="s">
        <v>38</v>
      </c>
      <c r="H146" s="13" t="s">
        <v>49</v>
      </c>
      <c r="I146" s="15">
        <v>5850</v>
      </c>
      <c r="J146" s="13">
        <v>2009</v>
      </c>
      <c r="K146" s="15">
        <v>15590</v>
      </c>
      <c r="L146" s="15">
        <v>7805</v>
      </c>
      <c r="M146" s="16">
        <v>284</v>
      </c>
      <c r="N146" s="17">
        <v>0.86</v>
      </c>
      <c r="O146" s="13">
        <v>15</v>
      </c>
      <c r="Y146" s="90"/>
    </row>
    <row r="147" spans="1:25">
      <c r="A147" s="13" t="s">
        <v>46</v>
      </c>
      <c r="B147" s="13" t="s">
        <v>31</v>
      </c>
      <c r="C147" s="13" t="s">
        <v>47</v>
      </c>
      <c r="D147" s="13" t="s">
        <v>48</v>
      </c>
      <c r="E147" s="14">
        <v>39814</v>
      </c>
      <c r="F147" s="13">
        <v>2009</v>
      </c>
      <c r="G147" s="13" t="s">
        <v>37</v>
      </c>
      <c r="H147" s="13" t="s">
        <v>49</v>
      </c>
      <c r="I147" s="15">
        <v>100</v>
      </c>
      <c r="J147" s="13">
        <v>2009</v>
      </c>
      <c r="K147" s="15">
        <v>267</v>
      </c>
      <c r="L147" s="15">
        <v>140</v>
      </c>
      <c r="M147" s="16">
        <v>6</v>
      </c>
      <c r="N147" s="17">
        <v>0.94</v>
      </c>
      <c r="O147" s="13">
        <v>21</v>
      </c>
      <c r="Y147" s="90"/>
    </row>
    <row r="148" spans="1:25">
      <c r="A148" s="13" t="s">
        <v>46</v>
      </c>
      <c r="B148" s="13" t="s">
        <v>31</v>
      </c>
      <c r="C148" s="13" t="s">
        <v>47</v>
      </c>
      <c r="D148" s="13" t="s">
        <v>48</v>
      </c>
      <c r="E148" s="14">
        <v>39904</v>
      </c>
      <c r="F148" s="13">
        <v>2009</v>
      </c>
      <c r="G148" s="13" t="s">
        <v>38</v>
      </c>
      <c r="H148" s="13" t="s">
        <v>49</v>
      </c>
      <c r="I148" s="15">
        <v>100</v>
      </c>
      <c r="J148" s="13">
        <v>2009</v>
      </c>
      <c r="K148" s="15">
        <v>296</v>
      </c>
      <c r="L148" s="15">
        <v>142</v>
      </c>
      <c r="M148" s="16">
        <v>1028</v>
      </c>
      <c r="N148" s="17">
        <v>0.93</v>
      </c>
      <c r="O148" s="13">
        <v>17</v>
      </c>
      <c r="Y148" s="90"/>
    </row>
    <row r="149" spans="1:25">
      <c r="A149" s="13" t="s">
        <v>46</v>
      </c>
      <c r="B149" s="13" t="s">
        <v>31</v>
      </c>
      <c r="C149" s="13" t="s">
        <v>50</v>
      </c>
      <c r="D149" s="13" t="s">
        <v>48</v>
      </c>
      <c r="E149" s="14">
        <v>39814</v>
      </c>
      <c r="F149" s="13">
        <v>2009</v>
      </c>
      <c r="G149" s="13" t="s">
        <v>37</v>
      </c>
      <c r="H149" s="13" t="s">
        <v>49</v>
      </c>
      <c r="I149" s="15">
        <v>100</v>
      </c>
      <c r="J149" s="13">
        <v>2009</v>
      </c>
      <c r="K149" s="15">
        <v>296</v>
      </c>
      <c r="L149" s="15">
        <v>156</v>
      </c>
      <c r="M149" s="16">
        <v>38</v>
      </c>
      <c r="N149" s="17">
        <v>0.95</v>
      </c>
      <c r="O149" s="13">
        <v>16</v>
      </c>
      <c r="Y149" s="90"/>
    </row>
    <row r="150" spans="1:25">
      <c r="A150" s="13" t="s">
        <v>46</v>
      </c>
      <c r="B150" s="13" t="s">
        <v>31</v>
      </c>
      <c r="C150" s="13" t="s">
        <v>50</v>
      </c>
      <c r="D150" s="13" t="s">
        <v>48</v>
      </c>
      <c r="E150" s="14">
        <v>39904</v>
      </c>
      <c r="F150" s="13">
        <v>2009</v>
      </c>
      <c r="G150" s="13" t="s">
        <v>38</v>
      </c>
      <c r="H150" s="13" t="s">
        <v>49</v>
      </c>
      <c r="I150" s="15">
        <v>150</v>
      </c>
      <c r="J150" s="13">
        <v>2009</v>
      </c>
      <c r="K150" s="15">
        <v>740</v>
      </c>
      <c r="L150" s="15">
        <v>339</v>
      </c>
      <c r="M150" s="16">
        <v>689</v>
      </c>
      <c r="N150" s="17">
        <v>0.86</v>
      </c>
      <c r="O150" s="13">
        <v>15</v>
      </c>
      <c r="Y150" s="90"/>
    </row>
    <row r="151" spans="1:25">
      <c r="Y151" s="90"/>
    </row>
  </sheetData>
  <mergeCells count="6">
    <mergeCell ref="U73:Z73"/>
    <mergeCell ref="AC41:AG41"/>
    <mergeCell ref="U2:Z2"/>
    <mergeCell ref="V18:X18"/>
    <mergeCell ref="V19:X19"/>
    <mergeCell ref="U36:Z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&lt;&lt;Data&gt;&gt;</vt:lpstr>
      <vt:lpstr>Basic Descriptive Statstistic</vt:lpstr>
      <vt:lpstr>Probablity</vt:lpstr>
      <vt:lpstr>Manager vs Category Probability</vt:lpstr>
      <vt:lpstr>Manager Vs Lines</vt:lpstr>
      <vt:lpstr>Country vs Lines</vt:lpstr>
      <vt:lpstr>ANOVA</vt:lpstr>
      <vt:lpstr>T Test</vt:lpstr>
      <vt:lpstr>Chi Sq</vt:lpstr>
      <vt:lpstr>GOF</vt:lpstr>
      <vt:lpstr>TOI</vt:lpstr>
      <vt:lpstr>Regression &amp; Anova</vt:lpstr>
      <vt:lpstr>Forcasting </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Mahak Kalra</dc:creator>
  <cp:lastModifiedBy>Lenovo</cp:lastModifiedBy>
  <dcterms:created xsi:type="dcterms:W3CDTF">2021-09-03T13:46:13Z</dcterms:created>
  <dcterms:modified xsi:type="dcterms:W3CDTF">2022-12-19T11:06:17Z</dcterms:modified>
</cp:coreProperties>
</file>