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30"/>
  </bookViews>
  <sheets>
    <sheet name="Pre-reg Resources" sheetId="1" r:id="rId1"/>
    <sheet name="Pre-reg Compute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charset val="134"/>
          </rPr>
          <t>Update based on size of pre-registration documents expected.</t>
        </r>
      </text>
    </comment>
    <comment ref="C6" authorId="0">
      <text>
        <r>
          <rPr>
            <sz val="10"/>
            <color rgb="FF000000"/>
            <rFont val="Arial"/>
            <charset val="134"/>
          </rPr>
          <t xml:space="preserve">Kilobytes
</t>
        </r>
      </text>
    </comment>
    <comment ref="B7" authorId="0">
      <text>
        <r>
          <rPr>
            <sz val="10"/>
            <color rgb="FF000000"/>
            <rFont val="Arial"/>
            <charset val="134"/>
          </rPr>
          <t>Modify this as per your expected total pre-registrations</t>
        </r>
      </text>
    </comment>
    <comment ref="D7" authorId="0">
      <text>
        <r>
          <rPr>
            <sz val="10"/>
            <color rgb="FF000000"/>
            <rFont val="Arial"/>
            <charset val="134"/>
          </rPr>
          <t>Modify this as per your expected total pre-registrations</t>
        </r>
      </text>
    </comment>
    <comment ref="D13" authorId="0">
      <text>
        <r>
          <rPr>
            <sz val="10"/>
            <color rgb="FF000000"/>
            <rFont val="Arial"/>
            <charset val="134"/>
          </rPr>
          <t>The pod configuration suggested here is minimal config that provides High Availability.  If your installation is different, update the pod count here.</t>
        </r>
      </text>
    </comment>
    <comment ref="B31" authorId="0">
      <text>
        <r>
          <rPr>
            <sz val="10"/>
            <color rgb="FF000000"/>
            <rFont val="Arial"/>
            <charset val="134"/>
          </rPr>
          <t>Based on performance testing at MOSIP</t>
        </r>
      </text>
    </comment>
    <comment ref="B33" authorId="0">
      <text>
        <r>
          <rPr>
            <sz val="10"/>
            <color rgb="FF000000"/>
            <rFont val="Arial"/>
            <charset val="134"/>
          </rPr>
          <t>Inflation factor of 1.1  assumed while storing in Object Store</t>
        </r>
      </text>
    </comment>
    <comment ref="D34" authorId="0">
      <text>
        <r>
          <rPr>
            <sz val="10"/>
            <color rgb="FF000000"/>
            <rFont val="Arial"/>
            <charset val="134"/>
          </rPr>
          <t xml:space="preserve">The Elasticsearch files may be tar-zipped and archived after, say 15 days.  A compression factor of upto 2 may be achieved with this zip.  </t>
        </r>
      </text>
    </comment>
  </commentList>
</comments>
</file>

<file path=xl/comments2.xml><?xml version="1.0" encoding="utf-8"?>
<comments xmlns="http://schemas.openxmlformats.org/spreadsheetml/2006/main">
  <authors>
    <author>Sanjay Singh Sankhla</author>
  </authors>
  <commentList>
    <comment ref="B16" authorId="0">
      <text>
        <r>
          <rPr>
            <b/>
            <sz val="9"/>
            <rFont val="Tahoma"/>
            <charset val="134"/>
          </rPr>
          <t>Default value for Single pod sub second parallel request (per second) = 4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<sst xmlns="http://schemas.openxmlformats.org/spreadsheetml/2006/main" count="70" uniqueCount="59">
  <si>
    <t>Pre-registration Resource Calculator</t>
  </si>
  <si>
    <t>Calculates CPU and RAM required for Pre-reg module</t>
  </si>
  <si>
    <t xml:space="preserve"> </t>
  </si>
  <si>
    <t>Legend</t>
  </si>
  <si>
    <t>DO NOT CHANGE!</t>
  </si>
  <si>
    <t>Assumptions</t>
  </si>
  <si>
    <t>Pre-registration document upload size</t>
  </si>
  <si>
    <t>KB</t>
  </si>
  <si>
    <t xml:space="preserve">Total pre-registrations </t>
  </si>
  <si>
    <t>Per day pre-registrations %</t>
  </si>
  <si>
    <t xml:space="preserve">Per day pre-registrations </t>
  </si>
  <si>
    <t>Per hour peak %</t>
  </si>
  <si>
    <t>Per hour peak request count</t>
  </si>
  <si>
    <t>Services</t>
  </si>
  <si>
    <t>VCPU/pod</t>
  </si>
  <si>
    <t>RAM (GB)/pod</t>
  </si>
  <si>
    <t>N pods</t>
  </si>
  <si>
    <t>Total VCPU</t>
  </si>
  <si>
    <t>Total RAM (GB)</t>
  </si>
  <si>
    <t>Notification</t>
  </si>
  <si>
    <t>PRID Generator</t>
  </si>
  <si>
    <t>Auditmanager</t>
  </si>
  <si>
    <t>OTPManager</t>
  </si>
  <si>
    <t>Masterdata</t>
  </si>
  <si>
    <t>Syncdata</t>
  </si>
  <si>
    <t>Pre-reg application</t>
  </si>
  <si>
    <t>Pre-reg batch</t>
  </si>
  <si>
    <t>Pre-reg booking</t>
  </si>
  <si>
    <t>Pre-reg datasync</t>
  </si>
  <si>
    <t>Pre-reg captcha</t>
  </si>
  <si>
    <t>Total</t>
  </si>
  <si>
    <t>Storage</t>
  </si>
  <si>
    <t>Size</t>
  </si>
  <si>
    <t>Unit</t>
  </si>
  <si>
    <t>Total (GB)</t>
  </si>
  <si>
    <t>Postgres DB</t>
  </si>
  <si>
    <t>MB/1000 preregs</t>
  </si>
  <si>
    <t>Object Store (S3/MinIO)</t>
  </si>
  <si>
    <t>Logs (Elasticsearch)</t>
  </si>
  <si>
    <t>Calculations/formulae</t>
  </si>
  <si>
    <t xml:space="preserve">Based on performance testing </t>
  </si>
  <si>
    <t>Pre-reg aaplications</t>
  </si>
  <si>
    <t>Single pod sub second parallel request (per second)</t>
  </si>
  <si>
    <t>Single pod required VCPU (cores)</t>
  </si>
  <si>
    <t>Single pod required RAM (GB)</t>
  </si>
  <si>
    <t>One pod sub second parallel request (per hour)</t>
  </si>
  <si>
    <t>No of pod request to handle per hour peak</t>
  </si>
  <si>
    <t>No of pod request to handle per hour peak (HA)</t>
  </si>
  <si>
    <t>VCPU required (cores)</t>
  </si>
  <si>
    <t>RAM required (GB)</t>
  </si>
  <si>
    <t>Single pod parallel request calculation using performance numbers</t>
  </si>
  <si>
    <t>Concurrency</t>
  </si>
  <si>
    <t>users</t>
  </si>
  <si>
    <t>Time taken for end to end processing</t>
  </si>
  <si>
    <t>seconds</t>
  </si>
  <si>
    <t>No of endpoints involved in end to end processing</t>
  </si>
  <si>
    <t>Per endpoint timetaken</t>
  </si>
  <si>
    <t>Assuming doubling the user will still give less than 1 seconds</t>
  </si>
  <si>
    <t>Reduction percentage to balance equal distribution of time taken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</si>
</sst>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</numFmts>
  <fonts count="31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rgb="FF000000"/>
      <name val="Arial"/>
      <charset val="134"/>
    </font>
    <font>
      <b/>
      <sz val="14"/>
      <color theme="1"/>
      <name val="Arial"/>
      <charset val="134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0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9" borderId="4" applyNumberFormat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6" borderId="8" applyNumberFormat="0" applyFon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1" fontId="1" fillId="4" borderId="0" xfId="0" applyNumberFormat="1" applyFont="1" applyFill="1"/>
    <xf numFmtId="2" fontId="1" fillId="4" borderId="0" xfId="0" applyNumberFormat="1" applyFont="1" applyFill="1"/>
    <xf numFmtId="9" fontId="2" fillId="4" borderId="0" xfId="0" applyNumberFormat="1" applyFont="1" applyFill="1"/>
    <xf numFmtId="0" fontId="5" fillId="2" borderId="0" xfId="0" applyFont="1" applyFill="1"/>
    <xf numFmtId="0" fontId="6" fillId="4" borderId="0" xfId="0" applyFont="1" applyFill="1" applyAlignment="1">
      <alignment horizontal="center"/>
    </xf>
    <xf numFmtId="0" fontId="7" fillId="0" borderId="0" xfId="0" applyFont="1"/>
    <xf numFmtId="0" fontId="8" fillId="6" borderId="0" xfId="0" applyFont="1" applyFill="1" applyAlignment="1">
      <alignment horizontal="left"/>
    </xf>
    <xf numFmtId="9" fontId="2" fillId="0" borderId="0" xfId="0" applyNumberFormat="1" applyFont="1"/>
    <xf numFmtId="0" fontId="2" fillId="5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4" borderId="0" xfId="0" applyNumberFormat="1" applyFont="1" applyFill="1"/>
    <xf numFmtId="0" fontId="1" fillId="4" borderId="0" xfId="0" applyFont="1" applyFill="1"/>
    <xf numFmtId="0" fontId="2" fillId="3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4"/>
  <sheetViews>
    <sheetView tabSelected="1" zoomScale="120" zoomScaleNormal="120" topLeftCell="A4" workbookViewId="0">
      <selection activeCell="G18" sqref="G18"/>
    </sheetView>
  </sheetViews>
  <sheetFormatPr defaultColWidth="14.4571428571429" defaultRowHeight="15.75" customHeight="1"/>
  <cols>
    <col min="1" max="1" width="48.5428571428571" customWidth="1"/>
    <col min="3" max="3" width="18.2666666666667" customWidth="1"/>
    <col min="4" max="4" width="13.5428571428571" customWidth="1"/>
  </cols>
  <sheetData>
    <row r="1" customHeight="1" spans="1:26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spans="1:26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2:26">
      <c r="B4" s="13" t="s">
        <v>3</v>
      </c>
      <c r="C4" s="14" t="s">
        <v>4</v>
      </c>
      <c r="Z4" s="1"/>
    </row>
    <row r="5" ht="12.75" spans="1:26">
      <c r="A5" s="15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spans="1:26">
      <c r="A6" s="4" t="s">
        <v>6</v>
      </c>
      <c r="B6" s="4">
        <v>540</v>
      </c>
      <c r="C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" t="s">
        <v>8</v>
      </c>
      <c r="B7" s="4">
        <v>50000000</v>
      </c>
      <c r="C7" s="1"/>
      <c r="D7" s="4">
        <v>10000000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" t="s">
        <v>9</v>
      </c>
      <c r="B8" s="16">
        <v>0.1</v>
      </c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" t="s">
        <v>10</v>
      </c>
      <c r="B9" s="4">
        <f>B7*B8</f>
        <v>5000000</v>
      </c>
      <c r="C9" s="1"/>
      <c r="D9" s="1"/>
      <c r="E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spans="1:26">
      <c r="A10" s="4" t="s">
        <v>11</v>
      </c>
      <c r="B10" s="16">
        <v>0.3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spans="1:26">
      <c r="A11" s="17" t="s">
        <v>12</v>
      </c>
      <c r="B11" s="17">
        <f>B9*B10</f>
        <v>1500000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spans="4:26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8" t="s">
        <v>13</v>
      </c>
      <c r="B13" s="19" t="s">
        <v>14</v>
      </c>
      <c r="C13" s="19" t="s">
        <v>15</v>
      </c>
      <c r="D13" s="19" t="s">
        <v>16</v>
      </c>
      <c r="E13" s="25" t="s">
        <v>17</v>
      </c>
      <c r="F13" s="25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6">
      <c r="A14" s="4" t="s">
        <v>19</v>
      </c>
      <c r="B14" s="6">
        <v>0.5</v>
      </c>
      <c r="C14" s="6">
        <v>2</v>
      </c>
      <c r="D14" s="4">
        <f>IF(CEILING(D20/3,1)=1,2,CEILING(D20/3,1))</f>
        <v>2</v>
      </c>
      <c r="E14" s="6">
        <f>B14*D14</f>
        <v>1</v>
      </c>
      <c r="F14" s="6">
        <f>C14*D14</f>
        <v>4</v>
      </c>
    </row>
    <row r="15" customHeight="1" spans="1:6">
      <c r="A15" s="4" t="s">
        <v>20</v>
      </c>
      <c r="B15" s="6">
        <v>0.3</v>
      </c>
      <c r="C15" s="6">
        <v>1.75</v>
      </c>
      <c r="D15" s="4">
        <f>IF(CEILING(D20/3,1)=1,2,CEILING(D20/3,1))</f>
        <v>2</v>
      </c>
      <c r="E15" s="6">
        <f>B15*D15</f>
        <v>0.6</v>
      </c>
      <c r="F15" s="6">
        <f>C15*D15</f>
        <v>3.5</v>
      </c>
    </row>
    <row r="16" customHeight="1" spans="1:6">
      <c r="A16" s="4" t="s">
        <v>21</v>
      </c>
      <c r="B16" s="6">
        <v>1</v>
      </c>
      <c r="C16" s="6">
        <v>2.5</v>
      </c>
      <c r="D16" s="4">
        <f>IF(CEILING(D20/3,1)=1,2,CEILING(D20/3,1))</f>
        <v>2</v>
      </c>
      <c r="E16" s="6">
        <f>B16*D16</f>
        <v>2</v>
      </c>
      <c r="F16" s="6">
        <f>C16*D16</f>
        <v>5</v>
      </c>
    </row>
    <row r="17" customHeight="1" spans="1:6">
      <c r="A17" s="4" t="s">
        <v>22</v>
      </c>
      <c r="B17" s="6">
        <v>0.5</v>
      </c>
      <c r="C17" s="6">
        <v>1.75</v>
      </c>
      <c r="D17" s="4">
        <f>IF(CEILING(D20/3,1)=1,2,CEILING(D20/3,1))</f>
        <v>2</v>
      </c>
      <c r="E17" s="6">
        <f>B17*D17</f>
        <v>1</v>
      </c>
      <c r="F17" s="6">
        <f>C17*D17</f>
        <v>3.5</v>
      </c>
    </row>
    <row r="18" customHeight="1" spans="1:6">
      <c r="A18" s="4" t="s">
        <v>23</v>
      </c>
      <c r="B18" s="6">
        <v>0.5</v>
      </c>
      <c r="C18" s="6">
        <v>2.25</v>
      </c>
      <c r="D18" s="4">
        <f>IF(CEILING(D20/3,1)=1,2,CEILING(D20/3,1))</f>
        <v>2</v>
      </c>
      <c r="E18" s="6">
        <f>B18*D18</f>
        <v>1</v>
      </c>
      <c r="F18" s="6">
        <f>C18*D18</f>
        <v>4.5</v>
      </c>
    </row>
    <row r="19" customHeight="1" spans="1:6">
      <c r="A19" s="4" t="s">
        <v>24</v>
      </c>
      <c r="B19" s="6">
        <v>0.5</v>
      </c>
      <c r="C19" s="6">
        <v>5</v>
      </c>
      <c r="D19" s="4">
        <f>IF(CEILING(D21/3,1)=1,2,CEILING(D21/3,1))</f>
        <v>2</v>
      </c>
      <c r="E19" s="6">
        <f t="shared" ref="E19:E24" si="0">B19*D19</f>
        <v>1</v>
      </c>
      <c r="F19" s="6">
        <f t="shared" ref="F19:F24" si="1">C19*D19</f>
        <v>10</v>
      </c>
    </row>
    <row r="20" customHeight="1" spans="1:6">
      <c r="A20" s="4" t="s">
        <v>25</v>
      </c>
      <c r="B20" s="6">
        <v>1</v>
      </c>
      <c r="C20" s="6">
        <v>2.5</v>
      </c>
      <c r="D20" s="6">
        <f>'Pre-reg Compute'!B9</f>
        <v>6</v>
      </c>
      <c r="E20" s="6">
        <f t="shared" si="0"/>
        <v>6</v>
      </c>
      <c r="F20" s="6">
        <f t="shared" si="1"/>
        <v>15</v>
      </c>
    </row>
    <row r="21" customHeight="1" spans="1:6">
      <c r="A21" s="4" t="s">
        <v>26</v>
      </c>
      <c r="B21" s="6">
        <v>0.5</v>
      </c>
      <c r="C21" s="6">
        <v>1.5</v>
      </c>
      <c r="D21" s="4">
        <f>'Pre-reg Compute'!B16</f>
        <v>4</v>
      </c>
      <c r="E21" s="6">
        <f t="shared" si="0"/>
        <v>2</v>
      </c>
      <c r="F21" s="6">
        <f t="shared" si="1"/>
        <v>6</v>
      </c>
    </row>
    <row r="22" customHeight="1" spans="1:6">
      <c r="A22" s="4" t="s">
        <v>27</v>
      </c>
      <c r="B22" s="6">
        <v>0.5</v>
      </c>
      <c r="C22" s="6">
        <v>2.5</v>
      </c>
      <c r="D22" s="6">
        <f>'Pre-reg Compute'!C9</f>
        <v>6</v>
      </c>
      <c r="E22" s="6">
        <f t="shared" si="0"/>
        <v>3</v>
      </c>
      <c r="F22" s="6">
        <f t="shared" si="1"/>
        <v>15</v>
      </c>
    </row>
    <row r="23" customHeight="1" spans="1:6">
      <c r="A23" s="4" t="s">
        <v>28</v>
      </c>
      <c r="B23" s="6">
        <v>0.5</v>
      </c>
      <c r="C23" s="6">
        <v>2.5</v>
      </c>
      <c r="D23" s="4">
        <f>'Pre-reg Compute'!B16</f>
        <v>4</v>
      </c>
      <c r="E23" s="6">
        <f t="shared" si="0"/>
        <v>2</v>
      </c>
      <c r="F23" s="6">
        <f t="shared" si="1"/>
        <v>10</v>
      </c>
    </row>
    <row r="24" customHeight="1" spans="1:6">
      <c r="A24" s="4" t="s">
        <v>29</v>
      </c>
      <c r="B24" s="6">
        <v>0.5</v>
      </c>
      <c r="C24" s="6">
        <v>2.5</v>
      </c>
      <c r="D24" s="4">
        <f>'Pre-reg Compute'!B16</f>
        <v>4</v>
      </c>
      <c r="E24" s="6">
        <f t="shared" si="0"/>
        <v>2</v>
      </c>
      <c r="F24" s="6">
        <f t="shared" si="1"/>
        <v>10</v>
      </c>
    </row>
    <row r="25" ht="12.75" spans="1:6">
      <c r="A25" s="20" t="s">
        <v>30</v>
      </c>
      <c r="D25" s="20"/>
      <c r="E25" s="24">
        <f>SUM(E14:E24)</f>
        <v>21.6</v>
      </c>
      <c r="F25" s="24">
        <f>SUM(F14:F24)</f>
        <v>86.5</v>
      </c>
    </row>
    <row r="26" ht="12.75"/>
    <row r="27" ht="12.75"/>
    <row r="28" ht="12.75"/>
    <row r="29" ht="12.75"/>
    <row r="31" ht="12.75" spans="1:4">
      <c r="A31" s="1" t="s">
        <v>31</v>
      </c>
      <c r="B31" s="21" t="s">
        <v>32</v>
      </c>
      <c r="C31" s="21" t="s">
        <v>33</v>
      </c>
      <c r="D31" s="22" t="s">
        <v>34</v>
      </c>
    </row>
    <row r="32" ht="12.75" spans="1:4">
      <c r="A32" s="4" t="s">
        <v>35</v>
      </c>
      <c r="B32" s="6">
        <v>54</v>
      </c>
      <c r="C32" s="6" t="s">
        <v>36</v>
      </c>
      <c r="D32" s="23">
        <f>B7/1000*B32/1000</f>
        <v>2700</v>
      </c>
    </row>
    <row r="33" ht="12.75" spans="1:4">
      <c r="A33" s="4" t="s">
        <v>37</v>
      </c>
      <c r="B33" s="6">
        <f>(B6*1.1)</f>
        <v>594</v>
      </c>
      <c r="C33" s="6" t="s">
        <v>36</v>
      </c>
      <c r="D33" s="23">
        <f>B7/1000*B33/1000</f>
        <v>29700</v>
      </c>
    </row>
    <row r="34" ht="12.75" spans="1:4">
      <c r="A34" s="4" t="s">
        <v>38</v>
      </c>
      <c r="B34" s="6">
        <v>3300</v>
      </c>
      <c r="C34" s="6" t="s">
        <v>36</v>
      </c>
      <c r="D34" s="24">
        <f>B7/1000*B34/1000</f>
        <v>165000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B9" sqref="B9"/>
    </sheetView>
  </sheetViews>
  <sheetFormatPr defaultColWidth="9" defaultRowHeight="12.75" outlineLevelCol="2"/>
  <cols>
    <col min="1" max="1" width="60.2857142857143" customWidth="1"/>
    <col min="2" max="3" width="17" customWidth="1"/>
  </cols>
  <sheetData>
    <row r="1" spans="1:3">
      <c r="A1" s="1" t="s">
        <v>39</v>
      </c>
      <c r="B1" s="2"/>
      <c r="C1" s="2"/>
    </row>
    <row r="2" spans="1:3">
      <c r="A2" s="3" t="s">
        <v>40</v>
      </c>
      <c r="B2" s="2"/>
      <c r="C2" s="2"/>
    </row>
    <row r="3" spans="1:3">
      <c r="A3" s="4" t="s">
        <v>2</v>
      </c>
      <c r="B3" s="5" t="s">
        <v>41</v>
      </c>
      <c r="C3" s="5" t="s">
        <v>27</v>
      </c>
    </row>
    <row r="4" spans="1:3">
      <c r="A4" s="4" t="s">
        <v>42</v>
      </c>
      <c r="B4" s="6">
        <f>B29</f>
        <v>70</v>
      </c>
      <c r="C4" s="6">
        <f>B29</f>
        <v>70</v>
      </c>
    </row>
    <row r="5" spans="1:3">
      <c r="A5" s="4" t="s">
        <v>43</v>
      </c>
      <c r="B5" s="6">
        <v>1</v>
      </c>
      <c r="C5" s="6">
        <v>0.5</v>
      </c>
    </row>
    <row r="6" spans="1:3">
      <c r="A6" s="4" t="s">
        <v>44</v>
      </c>
      <c r="B6" s="6">
        <v>2.5</v>
      </c>
      <c r="C6" s="6">
        <v>2.5</v>
      </c>
    </row>
    <row r="7" spans="1:3">
      <c r="A7" s="4" t="s">
        <v>45</v>
      </c>
      <c r="B7" s="6">
        <f>B4*60*60</f>
        <v>252000</v>
      </c>
      <c r="C7" s="6">
        <f>C4*60*60</f>
        <v>252000</v>
      </c>
    </row>
    <row r="8" spans="1:3">
      <c r="A8" s="4" t="s">
        <v>46</v>
      </c>
      <c r="B8" s="6">
        <f>CEILING('Pre-reg Resources'!B11/B7,1)</f>
        <v>6</v>
      </c>
      <c r="C8" s="6">
        <f>CEILING('Pre-reg Resources'!B11/B7,1)</f>
        <v>6</v>
      </c>
    </row>
    <row r="9" spans="1:3">
      <c r="A9" s="4" t="s">
        <v>47</v>
      </c>
      <c r="B9" s="6">
        <f>IF(B8=1,2,B8)</f>
        <v>6</v>
      </c>
      <c r="C9" s="6">
        <f>IF(C8=1,2,C8)</f>
        <v>6</v>
      </c>
    </row>
    <row r="10" spans="1:3">
      <c r="A10" s="4" t="s">
        <v>48</v>
      </c>
      <c r="B10" s="6">
        <f>B5*B9</f>
        <v>6</v>
      </c>
      <c r="C10" s="6">
        <f>C5*C9</f>
        <v>3</v>
      </c>
    </row>
    <row r="11" spans="1:3">
      <c r="A11" s="4" t="s">
        <v>49</v>
      </c>
      <c r="B11" s="6">
        <f>B6*B9</f>
        <v>15</v>
      </c>
      <c r="C11" s="6">
        <f>C6*C9</f>
        <v>15</v>
      </c>
    </row>
    <row r="16" spans="1:2">
      <c r="A16" s="7" t="s">
        <v>26</v>
      </c>
      <c r="B16" s="8">
        <v>4</v>
      </c>
    </row>
    <row r="17" spans="1:2">
      <c r="A17" s="7" t="s">
        <v>29</v>
      </c>
      <c r="B17" s="8"/>
    </row>
    <row r="18" spans="1:2">
      <c r="A18" s="7" t="s">
        <v>28</v>
      </c>
      <c r="B18" s="8"/>
    </row>
    <row r="22" spans="1:1">
      <c r="A22" s="1" t="s">
        <v>50</v>
      </c>
    </row>
    <row r="23" spans="1:3">
      <c r="A23" s="4" t="s">
        <v>51</v>
      </c>
      <c r="B23" s="6">
        <v>50</v>
      </c>
      <c r="C23" s="4" t="s">
        <v>52</v>
      </c>
    </row>
    <row r="24" spans="1:3">
      <c r="A24" s="4" t="s">
        <v>53</v>
      </c>
      <c r="B24" s="6">
        <v>18.9</v>
      </c>
      <c r="C24" s="4" t="s">
        <v>54</v>
      </c>
    </row>
    <row r="25" spans="1:3">
      <c r="A25" s="4" t="s">
        <v>55</v>
      </c>
      <c r="B25" s="9">
        <v>39</v>
      </c>
      <c r="C25" s="4"/>
    </row>
    <row r="26" spans="1:3">
      <c r="A26" t="s">
        <v>56</v>
      </c>
      <c r="B26" s="10">
        <f>B24/B25</f>
        <v>0.484615384615385</v>
      </c>
      <c r="C26" t="s">
        <v>54</v>
      </c>
    </row>
    <row r="27" spans="1:3">
      <c r="A27" t="s">
        <v>57</v>
      </c>
      <c r="B27" s="9">
        <f>B23*2</f>
        <v>100</v>
      </c>
      <c r="C27" t="s">
        <v>52</v>
      </c>
    </row>
    <row r="28" spans="1:2">
      <c r="A28" t="s">
        <v>58</v>
      </c>
      <c r="B28" s="11">
        <v>0.3</v>
      </c>
    </row>
    <row r="29" spans="1:3">
      <c r="A29" t="s">
        <v>42</v>
      </c>
      <c r="B29" s="6">
        <f>B27*(100%-30%)</f>
        <v>70</v>
      </c>
      <c r="C29" t="s">
        <v>52</v>
      </c>
    </row>
  </sheetData>
  <mergeCells count="1">
    <mergeCell ref="B16:B18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Pre-reg Resources</vt:lpstr>
      <vt:lpstr>Pre-reg Compute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Singh Sankhla</dc:creator>
  <cp:lastModifiedBy>vishwa</cp:lastModifiedBy>
  <dcterms:created xsi:type="dcterms:W3CDTF">2023-07-27T06:29:00Z</dcterms:created>
  <dcterms:modified xsi:type="dcterms:W3CDTF">2023-08-04T18:39:31Z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