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janic\Desktop\Расчёт Окамура_Хата_Ли\методичка_1\"/>
    </mc:Choice>
  </mc:AlternateContent>
  <bookViews>
    <workbookView xWindow="0" yWindow="0" windowWidth="28800" windowHeight="123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8" i="1" l="1"/>
  <c r="L2" i="1"/>
  <c r="B5" i="1"/>
  <c r="J12" i="1" l="1"/>
  <c r="J10" i="1"/>
  <c r="J8" i="1"/>
  <c r="K19" i="1"/>
  <c r="M17" i="1"/>
  <c r="K10" i="1"/>
  <c r="K8" i="1"/>
  <c r="N17" i="1"/>
  <c r="M10" i="1"/>
  <c r="M8" i="1"/>
  <c r="N19" i="1"/>
  <c r="I19" i="1"/>
  <c r="N8" i="1"/>
  <c r="I18" i="1"/>
  <c r="I12" i="1"/>
  <c r="I17" i="1"/>
  <c r="J20" i="1"/>
  <c r="J16" i="1"/>
  <c r="M18" i="1"/>
  <c r="L11" i="1"/>
  <c r="M9" i="1"/>
  <c r="N11" i="1"/>
  <c r="I9" i="1"/>
  <c r="K12" i="1"/>
  <c r="L19" i="1"/>
  <c r="I10" i="1"/>
  <c r="J9" i="1"/>
  <c r="K11" i="1"/>
  <c r="K16" i="1"/>
  <c r="L16" i="1"/>
  <c r="J17" i="1"/>
  <c r="N16" i="1"/>
  <c r="L12" i="1"/>
  <c r="L10" i="1"/>
  <c r="L8" i="1"/>
  <c r="M19" i="1"/>
  <c r="I20" i="1"/>
  <c r="N10" i="1"/>
  <c r="J18" i="1"/>
  <c r="K18" i="1"/>
  <c r="J11" i="1"/>
  <c r="L18" i="1"/>
  <c r="K9" i="1"/>
  <c r="I11" i="1"/>
  <c r="M12" i="1"/>
  <c r="N18" i="1"/>
  <c r="M16" i="1"/>
  <c r="K17" i="1"/>
  <c r="I16" i="1"/>
  <c r="N12" i="1"/>
  <c r="K20" i="1"/>
  <c r="L20" i="1"/>
  <c r="M20" i="1"/>
  <c r="N20" i="1"/>
  <c r="L17" i="1"/>
  <c r="L9" i="1"/>
  <c r="M11" i="1"/>
  <c r="N9" i="1"/>
  <c r="J19" i="1"/>
  <c r="G16" i="1" l="1"/>
  <c r="C20" i="1"/>
  <c r="C18" i="1"/>
  <c r="D20" i="1"/>
  <c r="D18" i="1"/>
  <c r="E20" i="1"/>
  <c r="F20" i="1"/>
  <c r="F18" i="1"/>
  <c r="G20" i="1"/>
  <c r="G18" i="1"/>
  <c r="B20" i="1"/>
  <c r="B18" i="1"/>
  <c r="B17" i="1"/>
  <c r="D17" i="1"/>
  <c r="F19" i="1"/>
  <c r="G17" i="1"/>
  <c r="E18" i="1"/>
  <c r="D19" i="1"/>
  <c r="E17" i="1"/>
  <c r="F17" i="1"/>
  <c r="B19" i="1"/>
  <c r="C19" i="1"/>
  <c r="G19" i="1"/>
  <c r="B16" i="1"/>
  <c r="E25" i="1" s="1"/>
  <c r="E19" i="1"/>
  <c r="C17" i="1"/>
  <c r="J25" i="1"/>
  <c r="C16" i="1"/>
  <c r="F25" i="1" s="1"/>
  <c r="D16" i="1"/>
  <c r="G25" i="1" s="1"/>
  <c r="E16" i="1"/>
  <c r="H25" i="1" s="1"/>
  <c r="F16" i="1"/>
  <c r="I25" i="1" s="1"/>
</calcChain>
</file>

<file path=xl/sharedStrings.xml><?xml version="1.0" encoding="utf-8"?>
<sst xmlns="http://schemas.openxmlformats.org/spreadsheetml/2006/main" count="36" uniqueCount="23">
  <si>
    <t>M</t>
  </si>
  <si>
    <t>g</t>
  </si>
  <si>
    <t>Y</t>
  </si>
  <si>
    <t>dh</t>
  </si>
  <si>
    <t>f</t>
  </si>
  <si>
    <t>L</t>
  </si>
  <si>
    <t>Модель Ли</t>
  </si>
  <si>
    <t>Модель Хата</t>
  </si>
  <si>
    <t>Длина волны</t>
  </si>
  <si>
    <t>R</t>
  </si>
  <si>
    <t>h1(м)</t>
  </si>
  <si>
    <t>h2(м)</t>
  </si>
  <si>
    <t>Am(табл 3_1)</t>
  </si>
  <si>
    <t>P(bs)(мВт)</t>
  </si>
  <si>
    <t>Уровень сигнала</t>
  </si>
  <si>
    <t>P(bs) (дБм)</t>
  </si>
  <si>
    <t>Модель Окамуры</t>
  </si>
  <si>
    <t>Усредненные данные 3-х моделей</t>
  </si>
  <si>
    <t>Уровень сигнала(h=15m)</t>
  </si>
  <si>
    <t>Уровень сигнала(h=25m)</t>
  </si>
  <si>
    <t>Уровень сигнала(h=35m)</t>
  </si>
  <si>
    <t>Уровень сигнала(h=50m)</t>
  </si>
  <si>
    <t>Уровень сигнала(h=75m)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</si>
</sst>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Лист1!$A$16</c:f>
              <c:strCache>
                <c:ptCount val="1"/>
                <c:pt idx="0">
                  <c:v>Уровень сигнала(h=15m)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Лист1!$B$15:$G$15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Лист1!$B$16:$G$16</c:f>
              <c:numCache>
                <c:formatCode>0.0</c:formatCode>
                <c:ptCount val="6"/>
                <c:pt idx="0">
                  <c:v>-91.977342252355555</c:v>
                </c:pt>
                <c:pt idx="1">
                  <c:v>-100.99794216563518</c:v>
                </c:pt>
                <c:pt idx="2">
                  <c:v>-107.51976734674878</c:v>
                </c:pt>
                <c:pt idx="3">
                  <c:v>-114.01854207891478</c:v>
                </c:pt>
                <c:pt idx="4">
                  <c:v>-118.95674233907593</c:v>
                </c:pt>
                <c:pt idx="5">
                  <c:v>-123.5403672600284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A-481A-B911-774809E033E2}"/>
            </c:ext>
          </c:extLst>
        </c:ser>
        <c:ser>
          <c:idx val="2"/>
          <c:order val="1"/>
          <c:tx>
            <c:strRef>
              <c:f>Лист1!$A$17</c:f>
              <c:strCache>
                <c:ptCount val="1"/>
                <c:pt idx="0">
                  <c:v>Уровень сигнала(h=25m)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Лист1!$B$15:$G$15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Лист1!$B$17:$G$17</c:f>
              <c:numCache>
                <c:formatCode>0.0</c:formatCode>
                <c:ptCount val="6"/>
                <c:pt idx="0">
                  <c:v>-87.540367260028432</c:v>
                </c:pt>
                <c:pt idx="1">
                  <c:v>-96.560967173308057</c:v>
                </c:pt>
                <c:pt idx="2">
                  <c:v>-103.08279235442166</c:v>
                </c:pt>
                <c:pt idx="3">
                  <c:v>-109.58156708658765</c:v>
                </c:pt>
                <c:pt idx="4">
                  <c:v>-114.51976734674881</c:v>
                </c:pt>
                <c:pt idx="5">
                  <c:v>-119.10339226770128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A-481A-B911-774809E033E2}"/>
            </c:ext>
          </c:extLst>
        </c:ser>
        <c:ser>
          <c:idx val="3"/>
          <c:order val="2"/>
          <c:tx>
            <c:strRef>
              <c:f>Лист1!$A$18</c:f>
              <c:strCache>
                <c:ptCount val="1"/>
                <c:pt idx="0">
                  <c:v>Уровень сигнала(h=35m)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Лист1!$B$15:$G$15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Лист1!$B$18:$G$18</c:f>
              <c:numCache>
                <c:formatCode>0.0</c:formatCode>
                <c:ptCount val="6"/>
                <c:pt idx="0">
                  <c:v>-84.617806546463669</c:v>
                </c:pt>
                <c:pt idx="1">
                  <c:v>-93.638406459743294</c:v>
                </c:pt>
                <c:pt idx="2">
                  <c:v>-100.16023164085689</c:v>
                </c:pt>
                <c:pt idx="3">
                  <c:v>-106.65900637302289</c:v>
                </c:pt>
                <c:pt idx="4">
                  <c:v>-111.59720663318404</c:v>
                </c:pt>
                <c:pt idx="5">
                  <c:v>-116.18083155413652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A-481A-B911-774809E033E2}"/>
            </c:ext>
          </c:extLst>
        </c:ser>
        <c:ser>
          <c:idx val="4"/>
          <c:order val="3"/>
          <c:tx>
            <c:strRef>
              <c:f>Лист1!$A$19</c:f>
              <c:strCache>
                <c:ptCount val="1"/>
                <c:pt idx="0">
                  <c:v>Уровень сигнала(h=50m)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Лист1!$B$15:$G$15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Лист1!$B$19:$G$19</c:f>
              <c:numCache>
                <c:formatCode>0.0</c:formatCode>
                <c:ptCount val="6"/>
                <c:pt idx="0">
                  <c:v>-81.519767346748807</c:v>
                </c:pt>
                <c:pt idx="1">
                  <c:v>-90.540367260028432</c:v>
                </c:pt>
                <c:pt idx="2">
                  <c:v>-97.062192441142031</c:v>
                </c:pt>
                <c:pt idx="3">
                  <c:v>-103.56096717330803</c:v>
                </c:pt>
                <c:pt idx="4">
                  <c:v>-108.49916743346918</c:v>
                </c:pt>
                <c:pt idx="5">
                  <c:v>-113.08279235442166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5A-481A-B911-774809E033E2}"/>
            </c:ext>
          </c:extLst>
        </c:ser>
        <c:ser>
          <c:idx val="5"/>
          <c:order val="4"/>
          <c:tx>
            <c:strRef>
              <c:f>Лист1!$A$20</c:f>
              <c:strCache>
                <c:ptCount val="1"/>
                <c:pt idx="0">
                  <c:v>Уровень сигнала(h=75m)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Лист1!$B$15:$G$15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Лист1!$B$20:$G$20</c:f>
              <c:numCache>
                <c:formatCode>0.0</c:formatCode>
                <c:ptCount val="6"/>
                <c:pt idx="0">
                  <c:v>-77.99794216563518</c:v>
                </c:pt>
                <c:pt idx="1">
                  <c:v>-87.018542078914805</c:v>
                </c:pt>
                <c:pt idx="2">
                  <c:v>-93.540367260028404</c:v>
                </c:pt>
                <c:pt idx="3">
                  <c:v>-100.0391419921944</c:v>
                </c:pt>
                <c:pt idx="4">
                  <c:v>-104.97734225235556</c:v>
                </c:pt>
                <c:pt idx="5">
                  <c:v>-109.56096717330803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A-481A-B911-774809E0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03488"/>
        <c:axId val="143105024"/>
      </c:lineChart>
      <c:catAx>
        <c:axId val="1431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ru-RU"/>
          </a:p>
        </c:txPr>
        <c:crossAx val="143105024"/>
        <c:crosses val="autoZero"/>
        <c:auto val="1"/>
        <c:lblAlgn val="ctr"/>
        <c:lblOffset val="100"/>
        <c:tickMarkSkip val="1"/>
        <c:noMultiLvlLbl val="0"/>
      </c:catAx>
      <c:valAx>
        <c:axId val="143105024"/>
        <c:scaling>
          <c:orientation val="minMax"/>
          <c:max val="-70"/>
          <c:min val="-12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ru-RU"/>
          </a:p>
        </c:txPr>
        <c:crossAx val="143103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Лист1!$H$16</c:f>
              <c:strCache>
                <c:ptCount val="1"/>
                <c:pt idx="0">
                  <c:v>Уровень сигнала(h=15m)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Лист1!$I$15:$N$15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Лист1!$I$16:$N$16</c:f>
              <c:numCache>
                <c:formatCode>0.0</c:formatCode>
                <c:ptCount val="6"/>
                <c:pt idx="0">
                  <c:v>-93.222840745795239</c:v>
                </c:pt>
                <c:pt idx="1">
                  <c:v>-107.67228053766634</c:v>
                </c:pt>
                <c:pt idx="2">
                  <c:v>-116.12466097233903</c:v>
                </c:pt>
                <c:pt idx="3">
                  <c:v>-122.12172032953744</c:v>
                </c:pt>
                <c:pt idx="4">
                  <c:v>-126.77340095392414</c:v>
                </c:pt>
                <c:pt idx="5">
                  <c:v>-130.57410076421013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C-44EA-8B33-4BBF3C5E1AB3}"/>
            </c:ext>
          </c:extLst>
        </c:ser>
        <c:ser>
          <c:idx val="2"/>
          <c:order val="1"/>
          <c:tx>
            <c:strRef>
              <c:f>Лист1!$H$17</c:f>
              <c:strCache>
                <c:ptCount val="1"/>
                <c:pt idx="0">
                  <c:v>Уровень сигнала(h=25m)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Лист1!$I$15:$N$15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Лист1!$I$17:$N$17</c:f>
              <c:numCache>
                <c:formatCode>0.0</c:formatCode>
                <c:ptCount val="6"/>
                <c:pt idx="0">
                  <c:v>-88.785865753468116</c:v>
                </c:pt>
                <c:pt idx="1">
                  <c:v>-103.23530554533922</c:v>
                </c:pt>
                <c:pt idx="2">
                  <c:v>-111.68768598001191</c:v>
                </c:pt>
                <c:pt idx="3">
                  <c:v>-117.68474533721032</c:v>
                </c:pt>
                <c:pt idx="4">
                  <c:v>-122.33642596159702</c:v>
                </c:pt>
                <c:pt idx="5">
                  <c:v>-126.13712577188301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C-44EA-8B33-4BBF3C5E1AB3}"/>
            </c:ext>
          </c:extLst>
        </c:ser>
        <c:ser>
          <c:idx val="3"/>
          <c:order val="2"/>
          <c:tx>
            <c:strRef>
              <c:f>Лист1!$H$18</c:f>
              <c:strCache>
                <c:ptCount val="1"/>
                <c:pt idx="0">
                  <c:v>Уровень сигнала(h=35m)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Лист1!$I$15:$N$15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Лист1!$I$18:$N$18</c:f>
              <c:numCache>
                <c:formatCode>0.0</c:formatCode>
                <c:ptCount val="6"/>
                <c:pt idx="0">
                  <c:v>-85.863305039903352</c:v>
                </c:pt>
                <c:pt idx="1">
                  <c:v>-100.31274483177445</c:v>
                </c:pt>
                <c:pt idx="2">
                  <c:v>-108.76512526644714</c:v>
                </c:pt>
                <c:pt idx="3">
                  <c:v>-114.76218462364555</c:v>
                </c:pt>
                <c:pt idx="4">
                  <c:v>-119.41386524803225</c:v>
                </c:pt>
                <c:pt idx="5">
                  <c:v>-123.21456505831824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C-44EA-8B33-4BBF3C5E1AB3}"/>
            </c:ext>
          </c:extLst>
        </c:ser>
        <c:ser>
          <c:idx val="4"/>
          <c:order val="3"/>
          <c:tx>
            <c:strRef>
              <c:f>Лист1!$H$19</c:f>
              <c:strCache>
                <c:ptCount val="1"/>
                <c:pt idx="0">
                  <c:v>Уровень сигнала(h=50m)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Лист1!$I$15:$N$15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Лист1!$I$19:$N$19</c:f>
              <c:numCache>
                <c:formatCode>0.0</c:formatCode>
                <c:ptCount val="6"/>
                <c:pt idx="0">
                  <c:v>-82.765265840188491</c:v>
                </c:pt>
                <c:pt idx="1">
                  <c:v>-97.214705632059591</c:v>
                </c:pt>
                <c:pt idx="2">
                  <c:v>-105.66708606673228</c:v>
                </c:pt>
                <c:pt idx="3">
                  <c:v>-111.66414542393069</c:v>
                </c:pt>
                <c:pt idx="4">
                  <c:v>-116.31582604831739</c:v>
                </c:pt>
                <c:pt idx="5">
                  <c:v>-120.11652585860338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C-44EA-8B33-4BBF3C5E1AB3}"/>
            </c:ext>
          </c:extLst>
        </c:ser>
        <c:ser>
          <c:idx val="5"/>
          <c:order val="4"/>
          <c:tx>
            <c:strRef>
              <c:f>Лист1!$H$20</c:f>
              <c:strCache>
                <c:ptCount val="1"/>
                <c:pt idx="0">
                  <c:v>Уровень сигнала(h=75m)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Лист1!$I$15:$N$15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Лист1!$I$20:$N$20</c:f>
              <c:numCache>
                <c:formatCode>0.0</c:formatCode>
                <c:ptCount val="6"/>
                <c:pt idx="0">
                  <c:v>-79.243440659074864</c:v>
                </c:pt>
                <c:pt idx="1">
                  <c:v>-93.692880450945964</c:v>
                </c:pt>
                <c:pt idx="2">
                  <c:v>-102.14526088561865</c:v>
                </c:pt>
                <c:pt idx="3">
                  <c:v>-108.14232024281706</c:v>
                </c:pt>
                <c:pt idx="4">
                  <c:v>-112.79400086720376</c:v>
                </c:pt>
                <c:pt idx="5">
                  <c:v>-116.59470067748975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C-44EA-8B33-4BBF3C5E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30848"/>
        <c:axId val="143232384"/>
      </c:lineChart>
      <c:catAx>
        <c:axId val="1432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43232384"/>
        <c:crosses val="autoZero"/>
        <c:auto val="1"/>
        <c:lblAlgn val="ctr"/>
        <c:lblOffset val="100"/>
        <c:noMultiLvlLbl val="0"/>
      </c:catAx>
      <c:valAx>
        <c:axId val="143232384"/>
        <c:scaling>
          <c:orientation val="minMax"/>
          <c:max val="-75"/>
          <c:min val="-13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432308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Лист1!$H$8</c:f>
              <c:strCache>
                <c:ptCount val="1"/>
                <c:pt idx="0">
                  <c:v>Уровень сигнала(h=15m)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Лист1!$I$7:$N$7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Лист1!$I$8:$N$8</c:f>
              <c:numCache>
                <c:formatCode>0.0</c:formatCode>
                <c:ptCount val="6"/>
                <c:pt idx="0">
                  <c:v>-105.53518114718759</c:v>
                </c:pt>
                <c:pt idx="1">
                  <c:v>-116.7501760995095</c:v>
                </c:pt>
                <c:pt idx="2">
                  <c:v>-123.31052759239486</c:v>
                </c:pt>
                <c:pt idx="3">
                  <c:v>-127.96517105183139</c:v>
                </c:pt>
                <c:pt idx="4">
                  <c:v>-131.57559301100378</c:v>
                </c:pt>
                <c:pt idx="5">
                  <c:v>-134.52552254471675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8-4D45-86B2-0F097EF6A02F}"/>
            </c:ext>
          </c:extLst>
        </c:ser>
        <c:ser>
          <c:idx val="2"/>
          <c:order val="1"/>
          <c:tx>
            <c:strRef>
              <c:f>Лист1!$H$9</c:f>
              <c:strCache>
                <c:ptCount val="1"/>
                <c:pt idx="0">
                  <c:v>Уровень сигнала(h=25m)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Лист1!$I$7:$N$7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Лист1!$I$9:$N$9</c:f>
              <c:numCache>
                <c:formatCode>0.0</c:formatCode>
                <c:ptCount val="6"/>
                <c:pt idx="0">
                  <c:v>-101.03165152997556</c:v>
                </c:pt>
                <c:pt idx="1">
                  <c:v>-111.81255614941949</c:v>
                </c:pt>
                <c:pt idx="2">
                  <c:v>-118.11898107564568</c:v>
                </c:pt>
                <c:pt idx="3">
                  <c:v>-122.59346076886342</c:v>
                </c:pt>
                <c:pt idx="4">
                  <c:v>-126.06413685416337</c:v>
                </c:pt>
                <c:pt idx="5">
                  <c:v>-128.89988569508961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D45-86B2-0F097EF6A02F}"/>
            </c:ext>
          </c:extLst>
        </c:ser>
        <c:ser>
          <c:idx val="3"/>
          <c:order val="2"/>
          <c:tx>
            <c:strRef>
              <c:f>Лист1!$H$10</c:f>
              <c:strCache>
                <c:ptCount val="1"/>
                <c:pt idx="0">
                  <c:v>Уровень сигнала(h=35m)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Лист1!$I$7:$N$7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Лист1!$I$10:$N$10</c:f>
              <c:numCache>
                <c:formatCode>0.0</c:formatCode>
                <c:ptCount val="6"/>
                <c:pt idx="0">
                  <c:v>-98.065252405707326</c:v>
                </c:pt>
                <c:pt idx="1">
                  <c:v>-108.56022903249831</c:v>
                </c:pt>
                <c:pt idx="2">
                  <c:v>-114.69939680511607</c:v>
                </c:pt>
                <c:pt idx="3">
                  <c:v>-119.0552056592893</c:v>
                </c:pt>
                <c:pt idx="4">
                  <c:v>-122.43383349063953</c:v>
                </c:pt>
                <c:pt idx="5">
                  <c:v>-125.19437343190705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8-4D45-86B2-0F097EF6A02F}"/>
            </c:ext>
          </c:extLst>
        </c:ser>
        <c:ser>
          <c:idx val="4"/>
          <c:order val="3"/>
          <c:tx>
            <c:strRef>
              <c:f>Лист1!$H$11</c:f>
              <c:strCache>
                <c:ptCount val="1"/>
                <c:pt idx="0">
                  <c:v>Уровень сигнала(h=50m)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Лист1!$I$7:$N$7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Лист1!$I$11:$N$11</c:f>
              <c:numCache>
                <c:formatCode>0.0</c:formatCode>
                <c:ptCount val="6"/>
                <c:pt idx="0">
                  <c:v>-94.920742617996751</c:v>
                </c:pt>
                <c:pt idx="1">
                  <c:v>-105.1126233585592</c:v>
                </c:pt>
                <c:pt idx="2">
                  <c:v>-111.07449140361041</c:v>
                </c:pt>
                <c:pt idx="3">
                  <c:v>-115.30450409912169</c:v>
                </c:pt>
                <c:pt idx="4">
                  <c:v>-118.58555684925017</c:v>
                </c:pt>
                <c:pt idx="5">
                  <c:v>-121.26637214417289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8-4D45-86B2-0F097EF6A02F}"/>
            </c:ext>
          </c:extLst>
        </c:ser>
        <c:ser>
          <c:idx val="5"/>
          <c:order val="4"/>
          <c:tx>
            <c:strRef>
              <c:f>Лист1!$H$12</c:f>
              <c:strCache>
                <c:ptCount val="1"/>
                <c:pt idx="0">
                  <c:v>Уровень сигнала(h=75m)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Лист1!$I$7:$N$7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Лист1!$I$12:$N$12</c:f>
              <c:numCache>
                <c:formatCode>0.0</c:formatCode>
                <c:ptCount val="6"/>
                <c:pt idx="0">
                  <c:v>-91.346090059166414</c:v>
                </c:pt>
                <c:pt idx="1">
                  <c:v>-101.19341391855392</c:v>
                </c:pt>
                <c:pt idx="2">
                  <c:v>-106.95372910875233</c:v>
                </c:pt>
                <c:pt idx="3">
                  <c:v>-111.04073777794139</c:v>
                </c:pt>
                <c:pt idx="4">
                  <c:v>-114.21086798773288</c:v>
                </c:pt>
                <c:pt idx="5">
                  <c:v>-116.8010529681398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F8-4D45-86B2-0F097EF6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4000"/>
        <c:axId val="143278080"/>
      </c:lineChart>
      <c:catAx>
        <c:axId val="1432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43278080"/>
        <c:crosses val="autoZero"/>
        <c:auto val="1"/>
        <c:lblAlgn val="ctr"/>
        <c:lblOffset val="100"/>
        <c:noMultiLvlLbl val="0"/>
      </c:catAx>
      <c:valAx>
        <c:axId val="143278080"/>
        <c:scaling>
          <c:orientation val="minMax"/>
          <c:max val="-90"/>
          <c:min val="-135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ru-RU"/>
          </a:p>
        </c:txPr>
        <c:crossAx val="143264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330680</xdr:colOff>
      <xdr:row>26</xdr:row>
      <xdr:rowOff>138020</xdr:rowOff>
    </xdr:from>
    <xdr:to>
      <xdr:col>10</xdr:col>
      <xdr:colOff>215661</xdr:colOff>
      <xdr:row>47</xdr:row>
      <xdr:rowOff>129395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345056</xdr:colOff>
      <xdr:row>49</xdr:row>
      <xdr:rowOff>37377</xdr:rowOff>
    </xdr:from>
    <xdr:to>
      <xdr:col>10</xdr:col>
      <xdr:colOff>244414</xdr:colOff>
      <xdr:row>71</xdr:row>
      <xdr:rowOff>186904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345056</xdr:colOff>
      <xdr:row>73</xdr:row>
      <xdr:rowOff>8624</xdr:rowOff>
    </xdr:from>
    <xdr:to>
      <xdr:col>10</xdr:col>
      <xdr:colOff>244414</xdr:colOff>
      <xdr:row>94</xdr:row>
      <xdr:rowOff>100642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60" zoomScaleNormal="60" workbookViewId="0">
      <selection activeCell="S13" sqref="S13"/>
    </sheetView>
  </sheetViews>
  <sheetFormatPr defaultRowHeight="18.75" x14ac:dyDescent="0.3"/>
  <cols>
    <col min="1" max="1" width="21.3984375" customWidth="1"/>
    <col min="7" max="7" width="9.296875" customWidth="1"/>
    <col min="8" max="8" width="21.5" customWidth="1"/>
    <col min="9" max="10" width="8" customWidth="1"/>
    <col min="11" max="11" width="7.3984375" customWidth="1"/>
    <col min="12" max="12" width="7.796875" customWidth="1"/>
    <col min="14" max="14" width="7.5" customWidth="1"/>
  </cols>
  <sheetData>
    <row r="1" spans="1:14" x14ac:dyDescent="0.3">
      <c r="A1" t="s">
        <v>0</v>
      </c>
      <c r="B1" t="s">
        <v>13</v>
      </c>
      <c r="C1" t="s">
        <v>1</v>
      </c>
      <c r="D1" t="s">
        <v>10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L1" t="s">
        <v>8</v>
      </c>
    </row>
    <row r="2" spans="1:14" x14ac:dyDescent="0.3">
      <c r="A2">
        <v>8</v>
      </c>
      <c r="B2">
        <v>100000</v>
      </c>
      <c r="C2">
        <v>0</v>
      </c>
      <c r="D2">
        <v>15</v>
      </c>
      <c r="E2">
        <v>3</v>
      </c>
      <c r="F2">
        <v>48</v>
      </c>
      <c r="G2">
        <v>60</v>
      </c>
      <c r="H2">
        <v>400000000</v>
      </c>
      <c r="I2">
        <v>2</v>
      </c>
      <c r="L2">
        <f>300000000/H2</f>
        <v>0.75</v>
      </c>
    </row>
    <row r="3" spans="1:14" x14ac:dyDescent="0.3">
      <c r="D3">
        <v>25</v>
      </c>
    </row>
    <row r="4" spans="1:14" x14ac:dyDescent="0.3">
      <c r="B4" t="s">
        <v>15</v>
      </c>
      <c r="D4">
        <v>35</v>
      </c>
    </row>
    <row r="5" spans="1:14" x14ac:dyDescent="0.3">
      <c r="B5" s="3">
        <f>10*LOG10(B2/1)</f>
        <v>50</v>
      </c>
      <c r="D5">
        <v>50</v>
      </c>
    </row>
    <row r="6" spans="1:14" x14ac:dyDescent="0.3">
      <c r="D6">
        <v>75</v>
      </c>
      <c r="H6" s="6" t="s">
        <v>7</v>
      </c>
      <c r="I6" s="6"/>
      <c r="J6" s="6"/>
      <c r="K6" s="6"/>
      <c r="L6" s="6"/>
      <c r="M6" s="6"/>
    </row>
    <row r="7" spans="1:14" x14ac:dyDescent="0.3">
      <c r="H7" s="4" t="s">
        <v>9</v>
      </c>
      <c r="I7" s="5">
        <v>10</v>
      </c>
      <c r="J7" s="5">
        <v>20</v>
      </c>
      <c r="K7" s="5">
        <v>30</v>
      </c>
      <c r="L7" s="5">
        <v>40</v>
      </c>
      <c r="M7" s="5">
        <v>50</v>
      </c>
      <c r="N7" s="5">
        <v>60</v>
      </c>
    </row>
    <row r="8" spans="1:14" x14ac:dyDescent="0.3">
      <c r="H8" s="4" t="s">
        <v>18</v>
      </c>
      <c r="I8" s="3">
        <f>$B$5-(46.3+33.9*LOG10($H$2/1000000)-13.8*LOG10($D$2)+(44.9-6.5*LOG10($D$2))*LOG10(I7))</f>
        <v>-105.53518114718759</v>
      </c>
      <c r="J8" s="3">
        <f t="shared" ref="J8:N8" si="0">$B$5-(46.3+33.9*LOG10($H$2/1000000)-13.8*LOG10($D$2)+(44.9-6.5*LOG10($D$2))*LOG10(J7))</f>
        <v>-116.7501760995095</v>
      </c>
      <c r="K8" s="3">
        <f t="shared" si="0"/>
        <v>-123.31052759239486</v>
      </c>
      <c r="L8" s="3">
        <f t="shared" si="0"/>
        <v>-127.96517105183139</v>
      </c>
      <c r="M8" s="3">
        <f t="shared" si="0"/>
        <v>-131.57559301100378</v>
      </c>
      <c r="N8" s="3">
        <f t="shared" si="0"/>
        <v>-134.52552254471675</v>
      </c>
    </row>
    <row r="9" spans="1:14" x14ac:dyDescent="0.3">
      <c r="H9" s="4" t="s">
        <v>19</v>
      </c>
      <c r="I9" s="3">
        <f>$B$5-(46.3+33.9*LOG10($H$2/1000000)-13.8*LOG10($D$3)+(44.9-6.5*LOG10($D$3))*LOG10(I7)+0)</f>
        <v>-101.03165152997556</v>
      </c>
      <c r="J9" s="3">
        <f t="shared" ref="J9:N9" si="1">$B$5-(46.3+33.9*LOG10($H$2/1000000)-13.8*LOG10($D$3)+(44.9-6.5*LOG10($D$3))*LOG10(J7)+0)</f>
        <v>-111.81255614941949</v>
      </c>
      <c r="K9" s="3">
        <f t="shared" si="1"/>
        <v>-118.11898107564568</v>
      </c>
      <c r="L9" s="3">
        <f t="shared" si="1"/>
        <v>-122.59346076886342</v>
      </c>
      <c r="M9" s="3">
        <f t="shared" si="1"/>
        <v>-126.06413685416337</v>
      </c>
      <c r="N9" s="3">
        <f t="shared" si="1"/>
        <v>-128.89988569508961</v>
      </c>
    </row>
    <row r="10" spans="1:14" x14ac:dyDescent="0.3">
      <c r="H10" s="4" t="s">
        <v>20</v>
      </c>
      <c r="I10" s="3">
        <f>$B$5-(46.3+33.9*LOG10($H$2/1000000)-13.8*LOG10($D$4)+(44.9-6.5*LOG10($D$4))*LOG10(I7)+0)</f>
        <v>-98.065252405707326</v>
      </c>
      <c r="J10" s="3">
        <f t="shared" ref="J10:N10" si="2">$B$5-(46.3+33.9*LOG10($H$2/1000000)-13.8*LOG10($D$4)+(44.9-6.5*LOG10($D$4))*LOG10(J7)+0)</f>
        <v>-108.56022903249831</v>
      </c>
      <c r="K10" s="3">
        <f t="shared" si="2"/>
        <v>-114.69939680511607</v>
      </c>
      <c r="L10" s="3">
        <f t="shared" si="2"/>
        <v>-119.0552056592893</v>
      </c>
      <c r="M10" s="3">
        <f t="shared" si="2"/>
        <v>-122.43383349063953</v>
      </c>
      <c r="N10" s="3">
        <f t="shared" si="2"/>
        <v>-125.19437343190705</v>
      </c>
    </row>
    <row r="11" spans="1:14" x14ac:dyDescent="0.3">
      <c r="H11" s="4" t="s">
        <v>21</v>
      </c>
      <c r="I11" s="3">
        <f>$B$5-(46.3+33.9*LOG10($H$2/1000000)-13.8*LOG10($D$5)+(44.9-6.5*LOG10($D$5))*LOG10(I7)+0)</f>
        <v>-94.920742617996751</v>
      </c>
      <c r="J11" s="3">
        <f t="shared" ref="J11:N11" si="3">$B$5-(46.3+33.9*LOG10($H$2/1000000)-13.8*LOG10($D$5)+(44.9-6.5*LOG10($D$5))*LOG10(J7)+0)</f>
        <v>-105.1126233585592</v>
      </c>
      <c r="K11" s="3">
        <f t="shared" si="3"/>
        <v>-111.07449140361041</v>
      </c>
      <c r="L11" s="3">
        <f t="shared" si="3"/>
        <v>-115.30450409912169</v>
      </c>
      <c r="M11" s="3">
        <f t="shared" si="3"/>
        <v>-118.58555684925017</v>
      </c>
      <c r="N11" s="3">
        <f t="shared" si="3"/>
        <v>-121.26637214417289</v>
      </c>
    </row>
    <row r="12" spans="1:14" x14ac:dyDescent="0.3">
      <c r="H12" s="4" t="s">
        <v>22</v>
      </c>
      <c r="I12" s="3">
        <f>$B$5-(46.3+33.9*LOG10($H$2/1000000)-13.8*LOG10($D$6)+(44.9-6.5*LOG10($D$6))*LOG10(I7)+0)</f>
        <v>-91.346090059166414</v>
      </c>
      <c r="J12" s="3">
        <f t="shared" ref="J12:N12" si="4">$B$5-(46.3+33.9*LOG10($H$2/1000000)-13.8*LOG10($D$6)+(44.9-6.5*LOG10($D$6))*LOG10(J7)+0)</f>
        <v>-101.19341391855392</v>
      </c>
      <c r="K12" s="3">
        <f t="shared" si="4"/>
        <v>-106.95372910875233</v>
      </c>
      <c r="L12" s="3">
        <f t="shared" si="4"/>
        <v>-111.04073777794139</v>
      </c>
      <c r="M12" s="3">
        <f t="shared" si="4"/>
        <v>-114.21086798773288</v>
      </c>
      <c r="N12" s="3">
        <f t="shared" si="4"/>
        <v>-116.8010529681398</v>
      </c>
    </row>
    <row r="13" spans="1:14" x14ac:dyDescent="0.3">
      <c r="A13" t="s">
        <v>12</v>
      </c>
      <c r="B13">
        <v>15</v>
      </c>
      <c r="C13">
        <v>18</v>
      </c>
      <c r="D13">
        <v>21</v>
      </c>
      <c r="E13">
        <v>25</v>
      </c>
      <c r="F13">
        <v>28</v>
      </c>
      <c r="G13">
        <v>31</v>
      </c>
    </row>
    <row r="14" spans="1:14" x14ac:dyDescent="0.3">
      <c r="A14" s="6" t="s">
        <v>16</v>
      </c>
      <c r="B14" s="6"/>
      <c r="C14" s="6"/>
      <c r="D14" s="6"/>
      <c r="E14" s="6"/>
      <c r="F14" s="6"/>
      <c r="H14" s="6" t="s">
        <v>6</v>
      </c>
      <c r="I14" s="6"/>
      <c r="J14" s="6"/>
      <c r="K14" s="6"/>
      <c r="L14" s="6"/>
      <c r="M14" s="6"/>
    </row>
    <row r="15" spans="1:14" x14ac:dyDescent="0.3">
      <c r="A15" s="4" t="s">
        <v>9</v>
      </c>
      <c r="B15" s="5">
        <v>10</v>
      </c>
      <c r="C15" s="5">
        <v>20</v>
      </c>
      <c r="D15" s="5">
        <v>30</v>
      </c>
      <c r="E15" s="5">
        <v>40</v>
      </c>
      <c r="F15" s="5">
        <v>50</v>
      </c>
      <c r="G15" s="5">
        <v>60</v>
      </c>
      <c r="H15" s="4" t="s">
        <v>9</v>
      </c>
      <c r="I15" s="5">
        <v>10</v>
      </c>
      <c r="J15" s="5">
        <v>20</v>
      </c>
      <c r="K15" s="5">
        <v>30</v>
      </c>
      <c r="L15" s="5">
        <v>40</v>
      </c>
      <c r="M15" s="5">
        <v>50</v>
      </c>
      <c r="N15" s="5">
        <v>60</v>
      </c>
    </row>
    <row r="16" spans="1:14" x14ac:dyDescent="0.3">
      <c r="A16" s="4" t="s">
        <v>18</v>
      </c>
      <c r="B16" s="3">
        <f t="shared" ref="B16:G16" si="5">10*LOG($B$2)+$C$2-20*LOG(4*3.14*B15*1000/$L$2)+20*LOG10($D$2/200)+10*LOG10($E$2/3)-B13</f>
        <v>-91.977342252355555</v>
      </c>
      <c r="C16" s="3">
        <f t="shared" si="5"/>
        <v>-100.99794216563518</v>
      </c>
      <c r="D16" s="3">
        <f t="shared" si="5"/>
        <v>-107.51976734674878</v>
      </c>
      <c r="E16" s="3">
        <f t="shared" si="5"/>
        <v>-114.01854207891478</v>
      </c>
      <c r="F16" s="3">
        <f t="shared" si="5"/>
        <v>-118.95674233907593</v>
      </c>
      <c r="G16" s="3">
        <f t="shared" si="5"/>
        <v>-123.5403672600284</v>
      </c>
      <c r="H16" s="4" t="s">
        <v>18</v>
      </c>
      <c r="I16" s="3">
        <f>-59+($B$5-40)-$F$2*LOG10(I15/1.6)+20*LOG10($D$2/30)+$C$2+10*LOG10($E$2/3)+0</f>
        <v>-93.222840745795239</v>
      </c>
      <c r="J16" s="3">
        <f t="shared" ref="J16:N16" si="6">-59+($B$5-40)-$F$2*LOG10(J15/1.6)+20*LOG10($D$2/30)+$C$2+10*LOG10($E$2/3)+0</f>
        <v>-107.67228053766634</v>
      </c>
      <c r="K16" s="3">
        <f t="shared" si="6"/>
        <v>-116.12466097233903</v>
      </c>
      <c r="L16" s="3">
        <f t="shared" si="6"/>
        <v>-122.12172032953744</v>
      </c>
      <c r="M16" s="3">
        <f t="shared" si="6"/>
        <v>-126.77340095392414</v>
      </c>
      <c r="N16" s="3">
        <f t="shared" si="6"/>
        <v>-130.57410076421013</v>
      </c>
    </row>
    <row r="17" spans="1:14" x14ac:dyDescent="0.3">
      <c r="A17" s="4" t="s">
        <v>19</v>
      </c>
      <c r="B17" s="3">
        <f>10*LOG($B$2)+$C$2-20*LOG(4*3.14*B15*1000/$L$2)+20*LOG10($D$3/200)+10*LOG10($E$2/3)-B13</f>
        <v>-87.540367260028432</v>
      </c>
      <c r="C17" s="3">
        <f>10*LOG($B$2)+$C$2-20*LOG(4*3.14*C15*1000/$L$2)+20*LOG10($D$3/200)+10*LOG10($E$2/3)-C13</f>
        <v>-96.560967173308057</v>
      </c>
      <c r="D17" s="3">
        <f t="shared" ref="D17:G17" si="7">10*LOG($B$2)+$C$2-20*LOG(4*3.14*D15*1000/$L$2)+20*LOG10($D$3/200)+10*LOG10($E$2/3)-D13</f>
        <v>-103.08279235442166</v>
      </c>
      <c r="E17" s="3">
        <f t="shared" si="7"/>
        <v>-109.58156708658765</v>
      </c>
      <c r="F17" s="3">
        <f t="shared" si="7"/>
        <v>-114.51976734674881</v>
      </c>
      <c r="G17" s="3">
        <f t="shared" si="7"/>
        <v>-119.10339226770128</v>
      </c>
      <c r="H17" s="4" t="s">
        <v>19</v>
      </c>
      <c r="I17" s="3">
        <f>-59+($B$5-40)-$F$2*LOG10(I15/1.6)+20*LOG10($D$3/30)+$C$2+10*LOG10($E$2/3)+0</f>
        <v>-88.785865753468116</v>
      </c>
      <c r="J17" s="3">
        <f t="shared" ref="J17:N17" si="8">-59+($B$5-40)-$F$2*LOG10(J15/1.6)+20*LOG10($D$3/30)+$C$2+10*LOG10($E$2/3)+0</f>
        <v>-103.23530554533922</v>
      </c>
      <c r="K17" s="3">
        <f t="shared" si="8"/>
        <v>-111.68768598001191</v>
      </c>
      <c r="L17" s="3">
        <f t="shared" si="8"/>
        <v>-117.68474533721032</v>
      </c>
      <c r="M17" s="3">
        <f t="shared" si="8"/>
        <v>-122.33642596159702</v>
      </c>
      <c r="N17" s="3">
        <f t="shared" si="8"/>
        <v>-126.13712577188301</v>
      </c>
    </row>
    <row r="18" spans="1:14" x14ac:dyDescent="0.3">
      <c r="A18" s="4" t="s">
        <v>20</v>
      </c>
      <c r="B18" s="3">
        <f>10*LOG($B$2)+$C$2-20*LOG(4*3.14*B15*1000/$L$2)+20*LOG10($D$4/200)+10*LOG10($E$2/3)-B13</f>
        <v>-84.617806546463669</v>
      </c>
      <c r="C18" s="3">
        <f t="shared" ref="C18:G18" si="9">10*LOG($B$2)+$C$2-20*LOG(4*3.14*C15*1000/$L$2)+20*LOG10($D$4/200)+10*LOG10($E$2/3)-C13</f>
        <v>-93.638406459743294</v>
      </c>
      <c r="D18" s="3">
        <f t="shared" si="9"/>
        <v>-100.16023164085689</v>
      </c>
      <c r="E18" s="3">
        <f t="shared" si="9"/>
        <v>-106.65900637302289</v>
      </c>
      <c r="F18" s="3">
        <f t="shared" si="9"/>
        <v>-111.59720663318404</v>
      </c>
      <c r="G18" s="3">
        <f t="shared" si="9"/>
        <v>-116.18083155413652</v>
      </c>
      <c r="H18" s="4" t="s">
        <v>20</v>
      </c>
      <c r="I18" s="3">
        <f>-59+($B$5-40)-$F$2*LOG10(I15/1.6)+20*LOG10($D$4/30)+$C$2+10*LOG10($E$2/3)+0</f>
        <v>-85.863305039903352</v>
      </c>
      <c r="J18" s="3">
        <f t="shared" ref="J18:N18" si="10">-59+($B$5-40)-$F$2*LOG10(J15/1.6)+20*LOG10($D$4/30)+$C$2+10*LOG10($E$2/3)+0</f>
        <v>-100.31274483177445</v>
      </c>
      <c r="K18" s="3">
        <f t="shared" si="10"/>
        <v>-108.76512526644714</v>
      </c>
      <c r="L18" s="3">
        <f t="shared" si="10"/>
        <v>-114.76218462364555</v>
      </c>
      <c r="M18" s="3">
        <f t="shared" si="10"/>
        <v>-119.41386524803225</v>
      </c>
      <c r="N18" s="3">
        <f t="shared" si="10"/>
        <v>-123.21456505831824</v>
      </c>
    </row>
    <row r="19" spans="1:14" x14ac:dyDescent="0.3">
      <c r="A19" s="4" t="s">
        <v>21</v>
      </c>
      <c r="B19" s="3">
        <f>10*LOG($B$2)+$C$2-20*LOG(4*3.14*B15*1000/$L$2)+20*LOG10($D$5/200)+10*LOG10($E$2/3)-B13</f>
        <v>-81.519767346748807</v>
      </c>
      <c r="C19" s="3">
        <f t="shared" ref="C19:G19" si="11">10*LOG($B$2)+$C$2-20*LOG(4*3.14*C15*1000/$L$2)+20*LOG10($D$5/200)+10*LOG10($E$2/3)-C13</f>
        <v>-90.540367260028432</v>
      </c>
      <c r="D19" s="3">
        <f t="shared" si="11"/>
        <v>-97.062192441142031</v>
      </c>
      <c r="E19" s="3">
        <f t="shared" si="11"/>
        <v>-103.56096717330803</v>
      </c>
      <c r="F19" s="3">
        <f t="shared" si="11"/>
        <v>-108.49916743346918</v>
      </c>
      <c r="G19" s="3">
        <f t="shared" si="11"/>
        <v>-113.08279235442166</v>
      </c>
      <c r="H19" s="4" t="s">
        <v>21</v>
      </c>
      <c r="I19" s="3">
        <f>-59+($B$5-40)-$F$2*LOG10(I15/1.6)+20*LOG10($D$5/30)+$C$2+10*LOG10($E$2/3)+0</f>
        <v>-82.765265840188491</v>
      </c>
      <c r="J19" s="3">
        <f t="shared" ref="J19:N19" si="12">-59+($B$5-40)-$F$2*LOG10(J15/1.6)+20*LOG10($D$5/30)+$C$2+10*LOG10($E$2/3)+0</f>
        <v>-97.214705632059591</v>
      </c>
      <c r="K19" s="3">
        <f t="shared" si="12"/>
        <v>-105.66708606673228</v>
      </c>
      <c r="L19" s="3">
        <f t="shared" si="12"/>
        <v>-111.66414542393069</v>
      </c>
      <c r="M19" s="3">
        <f t="shared" si="12"/>
        <v>-116.31582604831739</v>
      </c>
      <c r="N19" s="3">
        <f t="shared" si="12"/>
        <v>-120.11652585860338</v>
      </c>
    </row>
    <row r="20" spans="1:14" x14ac:dyDescent="0.3">
      <c r="A20" s="4" t="s">
        <v>22</v>
      </c>
      <c r="B20" s="3">
        <f>10*LOG($B$2)+$C$2-20*LOG(4*3.14*B15*1000/$L$2)+20*LOG10($D$6/200)+10*LOG10($E$2/3)-B13</f>
        <v>-77.99794216563518</v>
      </c>
      <c r="C20" s="3">
        <f t="shared" ref="C20:G20" si="13">10*LOG($B$2)+$C$2-20*LOG(4*3.14*C15*1000/$L$2)+20*LOG10($D$6/200)+10*LOG10($E$2/3)-C13</f>
        <v>-87.018542078914805</v>
      </c>
      <c r="D20" s="3">
        <f t="shared" si="13"/>
        <v>-93.540367260028404</v>
      </c>
      <c r="E20" s="3">
        <f t="shared" si="13"/>
        <v>-100.0391419921944</v>
      </c>
      <c r="F20" s="3">
        <f t="shared" si="13"/>
        <v>-104.97734225235556</v>
      </c>
      <c r="G20" s="3">
        <f t="shared" si="13"/>
        <v>-109.56096717330803</v>
      </c>
      <c r="H20" s="4" t="s">
        <v>22</v>
      </c>
      <c r="I20" s="3">
        <f>-59+($B$5-40)-$F$2*LOG10(I15/1.6)+20*LOG10($D$6/30)+$C$2+10*LOG10($E$2/3)+0</f>
        <v>-79.243440659074864</v>
      </c>
      <c r="J20" s="3">
        <f t="shared" ref="J20:N20" si="14">-59+($B$5-40)-$F$2*LOG10(J15/1.6)+20*LOG10($D$6/30)+$C$2+10*LOG10($E$2/3)+0</f>
        <v>-93.692880450945964</v>
      </c>
      <c r="K20" s="3">
        <f t="shared" si="14"/>
        <v>-102.14526088561865</v>
      </c>
      <c r="L20" s="3">
        <f t="shared" si="14"/>
        <v>-108.14232024281706</v>
      </c>
      <c r="M20" s="3">
        <f t="shared" si="14"/>
        <v>-112.79400086720376</v>
      </c>
      <c r="N20" s="3">
        <f t="shared" si="14"/>
        <v>-116.59470067748975</v>
      </c>
    </row>
    <row r="23" spans="1:14" x14ac:dyDescent="0.3">
      <c r="D23" s="7" t="s">
        <v>17</v>
      </c>
      <c r="E23" s="7"/>
      <c r="F23" s="7"/>
      <c r="G23" s="7"/>
      <c r="H23" s="7"/>
      <c r="I23" s="7"/>
      <c r="J23" s="7"/>
    </row>
    <row r="24" spans="1:14" x14ac:dyDescent="0.3">
      <c r="D24" s="2" t="s">
        <v>9</v>
      </c>
      <c r="E24" s="2">
        <v>5</v>
      </c>
      <c r="F24" s="2">
        <v>10</v>
      </c>
      <c r="G24" s="2">
        <v>15</v>
      </c>
      <c r="H24" s="2">
        <v>20</v>
      </c>
      <c r="I24" s="2">
        <v>25</v>
      </c>
      <c r="J24" s="2">
        <v>30</v>
      </c>
    </row>
    <row r="25" spans="1:14" x14ac:dyDescent="0.3">
      <c r="D25" t="s">
        <v>14</v>
      </c>
      <c r="E25" s="3">
        <f t="shared" ref="E25:J25" si="15">(I8+B16+I16)/3</f>
        <v>-96.911788048446127</v>
      </c>
      <c r="F25" s="3">
        <f t="shared" si="15"/>
        <v>-108.47346626760367</v>
      </c>
      <c r="G25" s="3">
        <f t="shared" si="15"/>
        <v>-115.65165197049423</v>
      </c>
      <c r="H25" s="3">
        <f t="shared" si="15"/>
        <v>-121.36847782009454</v>
      </c>
      <c r="I25" s="3">
        <f t="shared" si="15"/>
        <v>-125.76857876800129</v>
      </c>
      <c r="J25" s="3">
        <f t="shared" si="15"/>
        <v>-129.54666352298509</v>
      </c>
    </row>
    <row r="26" spans="1:14" x14ac:dyDescent="0.3">
      <c r="E26" s="1"/>
      <c r="F26" s="1"/>
      <c r="G26" s="1"/>
      <c r="H26" s="1"/>
      <c r="I26" s="1"/>
    </row>
    <row r="27" spans="1:14" x14ac:dyDescent="0.3">
      <c r="F27" s="1"/>
    </row>
    <row r="28" spans="1:14" x14ac:dyDescent="0.3">
      <c r="F28" s="1"/>
    </row>
    <row r="29" spans="1:14" x14ac:dyDescent="0.3">
      <c r="F29" s="1"/>
    </row>
    <row r="30" spans="1:14" x14ac:dyDescent="0.3">
      <c r="F30" s="1"/>
    </row>
  </sheetData>
  <mergeCells count="4">
    <mergeCell ref="H14:M14"/>
    <mergeCell ref="A14:F14"/>
    <mergeCell ref="H6:M6"/>
    <mergeCell ref="D23:J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ddjanic</cp:lastModifiedBy>
  <cp:lastPrinted>2015-01-10T12:00:14Z</cp:lastPrinted>
  <dcterms:created xsi:type="dcterms:W3CDTF">2014-10-18T10:40:01Z</dcterms:created>
  <dcterms:modified xsi:type="dcterms:W3CDTF">2019-03-08T15:01:40Z</dcterms:modified>
</cp:coreProperties>
</file>