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4220" windowHeight="85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Titles" localSheetId="0">Sheet1!$1:$9</definedName>
  </definedNames>
  <calcPr calcId="125725"/>
</workbook>
</file>

<file path=xl/calcChain.xml><?xml version="1.0" encoding="utf-8"?>
<calcChain xmlns="http://schemas.openxmlformats.org/spreadsheetml/2006/main">
  <c r="F4" i="2"/>
  <c r="F8"/>
  <c r="F12"/>
  <c r="L43" i="1"/>
  <c r="K43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1"/>
  <c r="K10"/>
  <c r="K11"/>
  <c r="K12"/>
  <c r="K13"/>
  <c r="K14"/>
  <c r="K15"/>
  <c r="K16"/>
  <c r="K17"/>
  <c r="K18"/>
  <c r="K19"/>
  <c r="K20"/>
  <c r="K21"/>
  <c r="K22"/>
  <c r="K23"/>
  <c r="L23" s="1"/>
  <c r="K24"/>
  <c r="K25"/>
  <c r="K26"/>
  <c r="K27"/>
  <c r="K28"/>
  <c r="K29"/>
  <c r="K30"/>
  <c r="K31"/>
  <c r="K32"/>
  <c r="K33"/>
  <c r="K34"/>
  <c r="K35"/>
  <c r="K36"/>
  <c r="K37"/>
  <c r="K38"/>
  <c r="K39"/>
  <c r="M41"/>
  <c r="L10"/>
  <c r="L11"/>
  <c r="L12"/>
  <c r="L13"/>
  <c r="L14"/>
  <c r="L15"/>
  <c r="L16"/>
  <c r="L17"/>
  <c r="L18"/>
  <c r="L19"/>
  <c r="L20"/>
  <c r="L21"/>
  <c r="L22"/>
  <c r="L24"/>
  <c r="L25"/>
  <c r="L26"/>
  <c r="L27"/>
  <c r="L28"/>
  <c r="L29"/>
  <c r="L30"/>
  <c r="L31"/>
  <c r="L32"/>
  <c r="L33"/>
  <c r="L34"/>
  <c r="L35"/>
  <c r="L36"/>
  <c r="L37"/>
  <c r="L38"/>
  <c r="L39"/>
  <c r="N10"/>
  <c r="N11"/>
  <c r="N40" s="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C7"/>
  <c r="B7"/>
  <c r="H5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B11"/>
  <c r="B12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/>
  <c r="B39"/>
  <c r="I41" l="1"/>
  <c r="F8" s="1"/>
  <c r="M40"/>
  <c r="K41"/>
  <c r="N41" s="1"/>
  <c r="L40"/>
  <c r="L41" s="1"/>
</calcChain>
</file>

<file path=xl/sharedStrings.xml><?xml version="1.0" encoding="utf-8"?>
<sst xmlns="http://schemas.openxmlformats.org/spreadsheetml/2006/main" count="116" uniqueCount="97">
  <si>
    <r>
      <t>Debenhams group: 600 (fixed before retail uplift)</t>
    </r>
    <r>
      <rPr>
        <sz val="10"/>
        <rFont val="Arial"/>
      </rPr>
      <t xml:space="preserve">
Debenhams 1: 200
Debenhams 2: 200
Debenhams 3: 200
</t>
    </r>
    <r>
      <rPr>
        <b/>
        <sz val="10"/>
        <rFont val="Arial"/>
        <family val="2"/>
      </rPr>
      <t>Boots group: 258</t>
    </r>
    <r>
      <rPr>
        <sz val="10"/>
        <rFont val="Arial"/>
      </rPr>
      <t xml:space="preserve">
Boots 1: 86 (extra 1 on 2nd loop / remainder)
Boots 2: 86 (extra 1 on 2nd loop / remainder)
Boots 3: 86 (extra 1 on 2nd loop / remainder)
</t>
    </r>
    <r>
      <rPr>
        <b/>
        <sz val="10"/>
        <rFont val="Arial"/>
        <family val="2"/>
      </rPr>
      <t>John Lewis Group: 42</t>
    </r>
    <r>
      <rPr>
        <sz val="10"/>
        <rFont val="Arial"/>
      </rPr>
      <t xml:space="preserve">
John Lewis 1: 14
John Lewis 2: 14
John Lewis 3: 14</t>
    </r>
  </si>
  <si>
    <r>
      <t xml:space="preserve">Update the fixed allocations and retail uplift for </t>
    </r>
    <r>
      <rPr>
        <u/>
        <sz val="10"/>
        <rFont val="Arial"/>
        <family val="2"/>
      </rPr>
      <t>groups</t>
    </r>
    <r>
      <rPr>
        <sz val="10"/>
        <rFont val="Arial"/>
        <family val="2"/>
      </rPr>
      <t xml:space="preserve"> </t>
    </r>
    <r>
      <rPr>
        <sz val="10"/>
        <rFont val="Arial"/>
      </rPr>
      <t xml:space="preserve">and </t>
    </r>
    <r>
      <rPr>
        <u/>
        <sz val="10"/>
        <rFont val="Arial"/>
        <family val="2"/>
      </rPr>
      <t>stores</t>
    </r>
    <r>
      <rPr>
        <sz val="10"/>
        <rFont val="Arial"/>
        <family val="2"/>
      </rPr>
      <t xml:space="preserve"> </t>
    </r>
    <r>
      <rPr>
        <sz val="10"/>
        <rFont val="Arial"/>
      </rPr>
      <t xml:space="preserve">as follows:
</t>
    </r>
    <r>
      <rPr>
        <b/>
        <sz val="10"/>
        <rFont val="Arial"/>
        <family val="2"/>
      </rPr>
      <t>Boots group: fixed 200</t>
    </r>
    <r>
      <rPr>
        <sz val="10"/>
        <rFont val="Arial"/>
      </rPr>
      <t xml:space="preserve">
Boots 1: retail uplift 6
Boots 2: {blank}
Boots 3: {blank}
</t>
    </r>
    <r>
      <rPr>
        <b/>
        <sz val="10"/>
        <rFont val="Arial"/>
        <family val="2"/>
      </rPr>
      <t>Debenhams group: retail uplift 10</t>
    </r>
    <r>
      <rPr>
        <sz val="10"/>
        <rFont val="Arial"/>
      </rPr>
      <t xml:space="preserve">
Debenhams 1: fixed 100
Debenhams 2: {blank}
Debenhams 3: {blank}
</t>
    </r>
    <r>
      <rPr>
        <b/>
        <sz val="10"/>
        <rFont val="Arial"/>
        <family val="2"/>
      </rPr>
      <t>John Lewis Group: {blank}</t>
    </r>
    <r>
      <rPr>
        <sz val="10"/>
        <rFont val="Arial"/>
      </rPr>
      <t xml:space="preserve">
John Lewis 1: {blank}
John Lewis 2: {blank}
John Lewis 3: {blank}</t>
    </r>
  </si>
  <si>
    <t>Boots group: 200
Boots 1: 150
Boots 2: 25
Boots 3: 25
Debenhams group: 622
Debenhams 1: 100
Debenhams 2: 261 (extra 1 on 2nd loop or remainder)
Debenhams 3: 261 (extra 1 on 2nd loop or remainder)
John Lewis Group: 78
John Lewis 1: 26
John Lewis 2: 26
John Lewis 3: 26</t>
  </si>
  <si>
    <r>
      <t xml:space="preserve">Update the fixed allocations and retail uplift for </t>
    </r>
    <r>
      <rPr>
        <u/>
        <sz val="10"/>
        <rFont val="Arial"/>
        <family val="2"/>
      </rPr>
      <t>stores</t>
    </r>
    <r>
      <rPr>
        <sz val="10"/>
        <rFont val="Arial"/>
      </rPr>
      <t xml:space="preserve"> as follows:
Boots 1: retail uplift 6
Boots 2: {blank}
Boots 3: retail uplift 0
Debenhams 1: fixed 100
Debenhams 2: retail uplift 5
Debenhams 3: fixed 150
John Lewis 1: {blank}
John Lewis 2: retail uplift 1
John Lewis 3: {blank}</t>
    </r>
  </si>
  <si>
    <t>Debenhams 3: 150
Debenhams 1: 100
Boots 1: 261 (extra 1 on 2nd loop or remainder)
Debenhams 2: 217 (extra 1 on 2nd loop or remainder)
John Lewis 2: 43
Boots 2: 43
John Lewis 1: 43
John Lewis 3: 43
Boots 3: 0</t>
  </si>
  <si>
    <t>Scenario:</t>
  </si>
  <si>
    <t>Description:</t>
  </si>
  <si>
    <t>Tester:</t>
  </si>
  <si>
    <t>Step:</t>
  </si>
  <si>
    <t>Expected result</t>
  </si>
  <si>
    <t>Actual result</t>
  </si>
  <si>
    <t>Pass = 1</t>
  </si>
  <si>
    <t>Fail = 1</t>
  </si>
  <si>
    <t>Issue no</t>
  </si>
  <si>
    <t>Test/Retest</t>
  </si>
  <si>
    <t>Test 1</t>
  </si>
  <si>
    <t>PF err</t>
  </si>
  <si>
    <t>Test Scenario</t>
  </si>
  <si>
    <t>Step 1</t>
  </si>
  <si>
    <t>Steps</t>
  </si>
  <si>
    <t>No start</t>
  </si>
  <si>
    <t>Started</t>
  </si>
  <si>
    <t>Complete</t>
  </si>
  <si>
    <t>Issues</t>
  </si>
  <si>
    <t>started</t>
  </si>
  <si>
    <t>complete</t>
  </si>
  <si>
    <t>Pass</t>
  </si>
  <si>
    <t>Fail</t>
  </si>
  <si>
    <t>Exclude all customer groups and stores from the system except for the following:
Boots 1
Boots 2
Boots 3
Debenhams 1
Debenhams 2
Debenhams 3
John Lewis 1
John Lewis 2
John Lewis 3</t>
  </si>
  <si>
    <r>
      <t xml:space="preserve">Ensure all the division has the following Priorities &amp; Animation Types set up:
</t>
    </r>
    <r>
      <rPr>
        <u/>
        <sz val="10"/>
        <rFont val="Arial"/>
        <family val="2"/>
      </rPr>
      <t>Priorities:</t>
    </r>
    <r>
      <rPr>
        <sz val="10"/>
        <rFont val="Arial"/>
      </rPr>
      <t xml:space="preserve">
A
B
C
</t>
    </r>
    <r>
      <rPr>
        <u/>
        <sz val="10"/>
        <rFont val="Arial"/>
        <family val="2"/>
      </rPr>
      <t>Animation Types:</t>
    </r>
    <r>
      <rPr>
        <sz val="10"/>
        <rFont val="Arial"/>
      </rPr>
      <t xml:space="preserve">
Promotion
Launch</t>
    </r>
  </si>
  <si>
    <t>Ensure all 9 stores have capacity entries (even if 0) for the following item types:
Item Type A
Item Type B
Item Type C
Capacity should be available for all combinations of Priority (A/B/C) &amp; Animation Type (Promo/Launch)</t>
  </si>
  <si>
    <t>Boots 1: 100
Boots 2: 100
Boots 3: 100
Debenhams 1: 34 (extra one on 2nd loop)
Debenhams 2: 33
Debenhams 3: 33
John Lewis 1: 84 (extra one on 2nd loop)
John Lewis 2: 83
John Lewis 3: 83</t>
  </si>
  <si>
    <t>All stores receive 100 items. Each store group receives 300 items.</t>
  </si>
  <si>
    <t>Boots 1: 300
Boots 2: 300
Boots 3: 300
Debenhams (all stores): 0
John Lewis (all stores): 0</t>
  </si>
  <si>
    <t>Not possible as this exceeds the allocation quantity</t>
  </si>
  <si>
    <t>Boots 1 - 3: 140 each
Debenhams 1: 20
Debenhams 2: 20
Debenhams 3: 20
John Lewis 1 - 3: 140 each</t>
  </si>
  <si>
    <t>Boots 1 - 3: 180
Debenhams 1 - 3: 60
John Lewis 1 - 3: 60</t>
  </si>
  <si>
    <t>Boots group</t>
  </si>
  <si>
    <t>Boots 1</t>
  </si>
  <si>
    <t>Boots 2</t>
  </si>
  <si>
    <t>Boots 3</t>
  </si>
  <si>
    <t>Debenhams group</t>
  </si>
  <si>
    <t>Debenhams 1</t>
  </si>
  <si>
    <t>Debenhams 2</t>
  </si>
  <si>
    <t>Debenhams 3</t>
  </si>
  <si>
    <t>John Lewis group</t>
  </si>
  <si>
    <t>John Lewis 1</t>
  </si>
  <si>
    <t>John Lewis 2</t>
  </si>
  <si>
    <t>John Lewis 3</t>
  </si>
  <si>
    <t>Fixed Allocation</t>
  </si>
  <si>
    <t>Retail Uplift</t>
  </si>
  <si>
    <t>Allocation</t>
  </si>
  <si>
    <t>TOTAL ALLOCATION QTY:</t>
  </si>
  <si>
    <t>{blank}</t>
  </si>
  <si>
    <t>Sales</t>
  </si>
  <si>
    <t>Boots 1: 190 (extra 1 on 2nd loop)
Debenhams 1: 143 (extra 1 on 2nd loop)
Debenhams 2: 143 (extra 1 on 2nd loop)
Debenhams 3: 142
Boots 2: 94
Boots 3: 47
John Lewis 1: 47
John Lewis 2: 47
John Lewis 3: 47
NOTE: Extra 2 in Debenhams stores could be in stores 2&amp;3 or 1&amp;3 instead since all three stores have the same sales.</t>
  </si>
  <si>
    <t>Update the store sales as follows:
Boots 1: 200 (all months)
Boots 2: 100 (all months)
Boots 3: 50 (all months)
Update the Customer Group retail uplift as follows:
Boots: 2
Debenhams: 3
John Lewis: {blank}
This results in the following retail sales split:
Boots 1: 400 (21%)
Boots 2: 200 (10.5%)
Boots 3: 100 (5.3%)
Debenhams 1 - 3: 300 (15.8% each)
John Lewis 1 - 3: 100 (5.3% each)
TOTAL: 1900
Run the allocation.</t>
  </si>
  <si>
    <t>Update the Customer Group retail uplift as follows:
Boots: 3
Debenhams: {blank}
John Lewis: {blank}
Run the allocation.</t>
  </si>
  <si>
    <t>Update the Customer Group fixed allocations as follows:
Boots: {blank}
Debenhams: 60
John Lewis: {blank}
Run the allocation.</t>
  </si>
  <si>
    <t>Update the Customer Group fixed allocations as follows:
Boots: 901
Debenhams: {blank} 
John Lewis: {blank}
Run the allocation.</t>
  </si>
  <si>
    <t>Update the Customer Group fixed allocations as follows:
Boots: 900
Debenhams: {blank} 
John Lewis: {blank}
Run the allocation.</t>
  </si>
  <si>
    <t>Update the Customer Group fixed allocations as follows:
Boots: 300
Debenhams: 100
John Lewis: 250
Run the allocation.</t>
  </si>
  <si>
    <t>Create an animation with the following details:
Animation Name: {Division} Allocation Logic
Animation Type: Promotion
Animation Priority: A
Products x 1:
Product Multiple: 1
Product Qty: 1000
Allocate by Item Type: Item Type A
Allocate by Brand/Axe: Brand / Axe X
Allocate by Category: All
Allocation Quantity: 900
Include customers Boots, Debenhams, and John Lewis for the Animation.
Leave the fixed allocations blank.
Run the allocation.</t>
  </si>
  <si>
    <t>Update the Customer Group fixed allocations as follows:
Boots: 900
Debenhams: 900
John Lewis: 900</t>
  </si>
  <si>
    <t>Update the Customer Group fixed allocations as follows:
Boots: 400
Debenhams: 300
John Lewis: 200</t>
  </si>
  <si>
    <t>Boots 1: 134
Boots 2: 133
Boots 3: 133
Debenhams 1: 100
Debenhams 2: 100
Debenhams 3: 100
John Lewis 1: 67
John Lewis 2: 66
John Lewis 3: 66
Note: The extra unit on Boots 1 &amp; John Lewis 1 could be on any of the other Boots / John Lewis stores as they have the same sales value.</t>
  </si>
  <si>
    <t>Update the Store fixed allocations as follows:
Boots 1: 100
Boots 2: 120
Boots 3: 80
Debenhams 1: 130
Debenhams 2: 140
Debenhams 3: 150
John Lewis 1: 80
John Lewis 2: 70
John Lewis 3: 10</t>
  </si>
  <si>
    <t>Boots 1: 100
Boots 2: 120
Boots 3: 80
Debenhams 1: 130
Debenhams 2: 140
Debenhams 3: 150
John Lewis 1: 80
John Lewis 2: 70
John Lewis 3: 10
Remainder: 20</t>
  </si>
  <si>
    <t>Update the Store fixed allocations as follows:
Boots 1: 100
Boots 2: 120
Boots 3: 80
Debenhams 1: 130
Debenhams 2: 140
Debenhams 3: 150
John Lewis 1: {blank}
John Lewis 2: {blank}
John Lewis 3: {blank}</t>
  </si>
  <si>
    <t>Boots 1: 100
Boots 2: 120
Boots 3: 80
Debenhams 1: 130
Debenhams 2: 140
Debenhams 3: 150
John Lewis 1: 60
John Lewis 2: 60
John Lewis 3: 60</t>
  </si>
  <si>
    <t>Update the Store fixed allocations as follows:
Boots 1: 100
Boots 2: 120
Boots 3: 80
Debenhams 1: 130
Debenhams 2: 140
Debenhams 3: 150
John Lewis 1: 11
John Lewis 2: 80
John Lewis 3: 90</t>
  </si>
  <si>
    <t>Update the Store fixed allocations as follows:
Boots 1: 600
Boots 2: 300
Boots 3: {blank}
Debenhams 1 - 3: {blank}
John Lewis 1 - 3: {blank}</t>
  </si>
  <si>
    <t>Boots 1: 600
Boots 2: 300
Boots 3: 0
Debenhams 1 - 3: 0 each
John Lewis 1 - 3: 0 each</t>
  </si>
  <si>
    <t xml:space="preserve">Update the Store sales as follows:
Boots 1: 100 (all months)
Boots 2: 100 (all months)
Boots 3: 100 (all months)
Update the Store retail uplift as follows:
Boots 1 - 3: {blank}
Debenhams 1: 2
Debenhams 2: 3
Debenhams 3: 5
John Lewis 1 - 3: {blank}
</t>
  </si>
  <si>
    <t>Debenhams 3: 282 (extra 1 on 2nd loop)
Debenhams 2: 169 (extra 1 on 2nd loop)
Debenhams 1: 113 (extra 1 on 2nd loop)
Boots 1: 56
Boots 2: 56
Boots 3: 56
John Lewis 1: 56
John Lewis 2: 56
John Lewis 3: 56
NOTE: The extra 3 may end up as remainders since the % split always ends up as less than 1 unit.</t>
  </si>
  <si>
    <t>Update the Store retail uplift as follows:
Boots 1: {blank}
Boots 2: 2
Boots 3: 3
Debenhams 1: 4
Debenhams 2: 5
Debenhams 3: 6
John Lewis 1: 7
John Lewis 2: 8
John Lewis 3: 9
Resulting retail sales:
Total: 4500 (per month)
Boots 1: 100 (per month)
Boots 2: 200 (per month)
Boots 3: 300 (per month)
Debenhams 1: 400 (per month)
Debenhams 2: 500 (per month)
Debenhams 3: 600 (per month)
John Lewis 1: 700 (per month)
John Lewis 2: 800 (per month)
John Lewis 3: 900 (per month)</t>
  </si>
  <si>
    <t>John Lewis 3: 180
John Lewis 2: 160
John Lewis 1: 140
Debenhams 3: 120
Debenhams 2: 100
Debenhams 1: 80
Boots 3: 60
Boots 2: 40
Boots 1: 20</t>
  </si>
  <si>
    <t>Update the Store retail uplift as follows:
Boots 1: {blank}
Boots 2: 1
Boots 3: 0
Debenhams 1: {blank}
Debenhams 2: 3
Debenhams 3: 2.5
John Lewis 1: {blank}
John Lewis 2: 2
John Lewis 3: 4
Resulting retail sales:
Total: 1550 (per month)
Boots 1: 100 (per month)
Boots 2: 100 (per month)
Boots 3: 0 (per month)
Debenhams 1: 100 (per month)
Debenhams 2: 300 (per month)
Debenhams 3: 250 (per month)
John Lewis 1: 100 (per month)
John Lewis 2: 200 (per month)
John Lewis 3: 400 (per month)</t>
  </si>
  <si>
    <t>John Lewis 3: 233 (extra 1 on 2nd loop - may end up remainder since rounds partials down)
Debenhams 2: 174
Debenhams 3: 145
John Lewis 2: 116
John Lewis 1: 58
Debenhams 1: 58
Boots 2: 58
Boots 1: 58
Boots 3: 0</t>
  </si>
  <si>
    <r>
      <t xml:space="preserve">Update the retail uplift for groups &amp; stores as follows:
</t>
    </r>
    <r>
      <rPr>
        <b/>
        <sz val="10"/>
        <rFont val="Arial"/>
        <family val="2"/>
      </rPr>
      <t>Boots group: 2</t>
    </r>
    <r>
      <rPr>
        <sz val="10"/>
        <rFont val="Arial"/>
      </rPr>
      <t xml:space="preserve">
Boots 1: 3
Boots 2: 0
Boots 3: {blank}
</t>
    </r>
    <r>
      <rPr>
        <b/>
        <sz val="10"/>
        <rFont val="Arial"/>
        <family val="2"/>
      </rPr>
      <t>Debenhams group: {blank}</t>
    </r>
    <r>
      <rPr>
        <sz val="10"/>
        <rFont val="Arial"/>
      </rPr>
      <t xml:space="preserve">
Debenhams 1: 4
Debenhams 2: {blank}
Debenhams 3: 0.5
</t>
    </r>
    <r>
      <rPr>
        <b/>
        <sz val="10"/>
        <rFont val="Arial"/>
        <family val="2"/>
      </rPr>
      <t>John Lewis Group: 0</t>
    </r>
    <r>
      <rPr>
        <sz val="10"/>
        <rFont val="Arial"/>
      </rPr>
      <t xml:space="preserve">
John Lewis 1: 5 
John Lewis 2: 1
John Lewis 3: {blank}
Resulting retail sales:
Total: 1650 (per month)
Boots 1: 300 (per month)
Boots 2: 0 (per month)
Boots 3: 200 (per month)
Debenhams 1: 400 (per month)
Debenhams 2: 100 (per month)
Debenhams 3: 50 (per month)
John Lewis 1: 500 (per month)
John Lewis 2: 100 (per month)
John Lewis 3: 0 (per month)</t>
    </r>
  </si>
  <si>
    <t xml:space="preserve">John Lewis 1: 273 (extra 1 on 2nd loop)
Debenhams 1: 219 (extra 1 on 2nd loop - may end up remainder)
Boots 1: 163 (extra 1 on 2nd loop - may end up remainder)
Boots 3: 109
Debenhams 2: 54
John Lewis 2: 54
Debenhams 3: 27
Boots 2: 0
John Lewis 3: 0
</t>
  </si>
  <si>
    <r>
      <t xml:space="preserve">Update the fixed allocations for groups &amp; stores as follows:
</t>
    </r>
    <r>
      <rPr>
        <b/>
        <sz val="10"/>
        <rFont val="Arial"/>
        <family val="2"/>
      </rPr>
      <t>Boots group: 300</t>
    </r>
    <r>
      <rPr>
        <sz val="10"/>
        <rFont val="Arial"/>
      </rPr>
      <t xml:space="preserve">
Boots 1: 1
Boots 2: 300
Boots 3: 0
</t>
    </r>
    <r>
      <rPr>
        <b/>
        <sz val="10"/>
        <rFont val="Arial"/>
        <family val="2"/>
      </rPr>
      <t>Debenhams group: 400</t>
    </r>
    <r>
      <rPr>
        <sz val="10"/>
        <rFont val="Arial"/>
      </rPr>
      <t xml:space="preserve">
Debenhams 1: 200
Debenhams 2: 200
Debenhams 3: 1
</t>
    </r>
    <r>
      <rPr>
        <b/>
        <sz val="10"/>
        <rFont val="Arial"/>
        <family val="2"/>
      </rPr>
      <t>John Lewis Group: 200</t>
    </r>
    <r>
      <rPr>
        <sz val="10"/>
        <rFont val="Arial"/>
      </rPr>
      <t xml:space="preserve">
John Lewis 1: 200
John Lewis 2: 1
John Lewis 3: 0</t>
    </r>
  </si>
  <si>
    <t>Not possible as the store entries exceed the group fixed allocation quantity</t>
  </si>
  <si>
    <r>
      <t xml:space="preserve">Update the fixed allocations for groups &amp; stores as follows:
</t>
    </r>
    <r>
      <rPr>
        <b/>
        <sz val="10"/>
        <rFont val="Arial"/>
        <family val="2"/>
      </rPr>
      <t>Boots group: 300</t>
    </r>
    <r>
      <rPr>
        <sz val="10"/>
        <rFont val="Arial"/>
      </rPr>
      <t xml:space="preserve">
Boots 1: 100
Boots 2: 150
Boots 3: 50
</t>
    </r>
    <r>
      <rPr>
        <b/>
        <sz val="10"/>
        <rFont val="Arial"/>
        <family val="2"/>
      </rPr>
      <t>Debenhams group: 400</t>
    </r>
    <r>
      <rPr>
        <sz val="10"/>
        <rFont val="Arial"/>
      </rPr>
      <t xml:space="preserve">
Debenhams 1: {blank}
Debenhams 2: {blank}
Debenhams 3: 200
</t>
    </r>
    <r>
      <rPr>
        <b/>
        <sz val="10"/>
        <rFont val="Arial"/>
        <family val="2"/>
      </rPr>
      <t>John Lewis Group: 200</t>
    </r>
    <r>
      <rPr>
        <sz val="10"/>
        <rFont val="Arial"/>
      </rPr>
      <t xml:space="preserve">
John Lewis 1: {blank}
John Lewis 2: {blank}
John Lewis 3: {blank}</t>
    </r>
  </si>
  <si>
    <t>Boots group: 300
Boots 1: 100
Boots 2: 150
Boots 3: 50
Debenhams group: 400
Debenhams 1: 100
Debenhams 2: 100
Debenhams 3: 200
John Lewis Group: 200
John Lewis 1: 67 (extra 1 on 2nd loop - also could be to either JLP 2 or 3)
John Lewis 2: 66
John Lewis 3: 66</t>
  </si>
  <si>
    <r>
      <t xml:space="preserve">Update the fixed allocations and retail uplift for </t>
    </r>
    <r>
      <rPr>
        <u/>
        <sz val="10"/>
        <rFont val="Arial"/>
        <family val="2"/>
      </rPr>
      <t>groups</t>
    </r>
    <r>
      <rPr>
        <sz val="10"/>
        <rFont val="Arial"/>
      </rPr>
      <t xml:space="preserve"> as follows:
</t>
    </r>
    <r>
      <rPr>
        <b/>
        <sz val="10"/>
        <rFont val="Arial"/>
        <family val="2"/>
      </rPr>
      <t xml:space="preserve">Boots group: </t>
    </r>
    <r>
      <rPr>
        <sz val="10"/>
        <rFont val="Arial"/>
        <family val="2"/>
      </rPr>
      <t>retail uplift 6</t>
    </r>
    <r>
      <rPr>
        <sz val="10"/>
        <rFont val="Arial"/>
      </rPr>
      <t xml:space="preserve">
Boots 1: {blank}
Boots 2: {blank}
Boots 3: {blank}
</t>
    </r>
    <r>
      <rPr>
        <b/>
        <sz val="10"/>
        <rFont val="Arial"/>
        <family val="2"/>
      </rPr>
      <t xml:space="preserve">Debenhams group: </t>
    </r>
    <r>
      <rPr>
        <sz val="10"/>
        <rFont val="Arial"/>
        <family val="2"/>
      </rPr>
      <t>fixed 600</t>
    </r>
    <r>
      <rPr>
        <sz val="10"/>
        <rFont val="Arial"/>
      </rPr>
      <t xml:space="preserve">
Debenhams 1: {blank}
Debenhams 2: {blank}
Debenhams 3: {blank}
</t>
    </r>
    <r>
      <rPr>
        <b/>
        <sz val="10"/>
        <rFont val="Arial"/>
        <family val="2"/>
      </rPr>
      <t>John Lewis Group: {blank}</t>
    </r>
    <r>
      <rPr>
        <sz val="10"/>
        <rFont val="Arial"/>
      </rPr>
      <t xml:space="preserve">
John Lewis 1: {blank}
John Lewis 2: {blank}
John Lewis 3: {blank}</t>
    </r>
  </si>
  <si>
    <t>Set the capacity for all items types to 9999 for all nine stores. (for all priorities/animation types).</t>
  </si>
  <si>
    <t>Ensure all 9 stores have sales for the following (for all months).
Signature 1 &amp; Brand / Axe X
Signature 1 &amp; Brand / Axe Y
Signature 1 &amp; Brand / Axe Z
(Division should also be set to allocate based on either Brand or Axe depending on division).
Set the sales for all brands / axes to 100 for all nine stores (for all months).</t>
  </si>
  <si>
    <t>CG1: 900</t>
  </si>
  <si>
    <t xml:space="preserve">Boots 1: 134
Boots 2: 133
Boots 3: 133
Debenhams 1: 100
Debenhams 2: 100
Debenhams 3: 100
John Lewis 1: 67
John Lewis 2: 67
John Lewis 3: 66
</t>
  </si>
  <si>
    <t>Boots 1: 100
Boots 2: 120
Boots 3: 80
Debenhams 1: 130
Debenhams 2: 140
Debenhams 3: 150
John Lewis 1: 11
John Lewis 2: 79
John Lewis 3: 80</t>
  </si>
  <si>
    <t>no fix allocation, no retail uplift on customer group</t>
  </si>
  <si>
    <t>per month?</t>
  </si>
  <si>
    <t xml:space="preserve">John Lewis 1: 273 (extra 1 on 2nd loop)
Debenhams 1: 219 (extra 1 on 2nd loop - may end up remainder)
Boots 1: 164 (extra 1 on 2nd loop - may end up remainder)
Boots 3: 109
Debenhams 2: 54
John Lewis 2: 54
Debenhams 3: 27
Boots 2: 0
John Lewis 3: 0
</t>
  </si>
  <si>
    <t>Boots group: 300
Boots 1: 100
Boots 2: 150
Boots 3: 50
Debenhams group: 400
Debenhams 1: 100
Debenhams 2: 100
Debenhams 3: 200
John Lewis Group: 200
John Lewis 1: 67 (extra 1 on 2nd loop - also could be to either JLP 2 or 3)
John Lewis 2: 67
John Lewis 3: 66</t>
  </si>
  <si>
    <t>Boots group: 300
Boots 1: 0
Boots 2: 300
Boots 3: 0
Debenhams group: 400
Debenhams 1: 200
Debenhams 2: 200
Debenhams 3: 0
John Lewis Group: 200
John Lewis 1: 199
John Lewis 2: 1
John Lewis 3: 0</t>
  </si>
  <si>
    <t>without fixed allocations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</si>
</sst>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6"/>
      <name val="Verdana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" xfId="0" applyFill="1" applyBorder="1" applyAlignment="1" applyProtection="1">
      <alignment horizontal="center" vertical="top"/>
      <protection locked="0"/>
    </xf>
    <xf numFmtId="0" fontId="4" fillId="0" borderId="0" xfId="0" applyFont="1" applyAlignment="1">
      <alignment vertical="top"/>
    </xf>
    <xf numFmtId="0" fontId="0" fillId="2" borderId="1" xfId="0" applyFill="1" applyBorder="1" applyAlignment="1" applyProtection="1">
      <alignment vertical="top" wrapText="1"/>
      <protection locked="0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0" borderId="1" xfId="0" applyFont="1" applyFill="1" applyBorder="1" applyAlignment="1" applyProtection="1">
      <alignment horizontal="center" vertical="top"/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0" fontId="5" fillId="0" borderId="0" xfId="0" applyFont="1" applyAlignment="1">
      <alignment vertical="top"/>
    </xf>
    <xf numFmtId="16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0" xfId="0" applyFill="1" applyBorder="1"/>
    <xf numFmtId="0" fontId="0" fillId="8" borderId="1" xfId="0" applyFill="1" applyBorder="1" applyAlignment="1" applyProtection="1">
      <alignment vertical="top" wrapText="1"/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9" borderId="1" xfId="0" applyFill="1" applyBorder="1" applyAlignment="1" applyProtection="1">
      <alignment vertical="top" wrapText="1"/>
      <protection locked="0"/>
    </xf>
    <xf numFmtId="0" fontId="0" fillId="9" borderId="1" xfId="0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vertical="top" wrapText="1"/>
      <protection locked="0"/>
    </xf>
    <xf numFmtId="0" fontId="1" fillId="8" borderId="1" xfId="0" applyFont="1" applyFill="1" applyBorder="1" applyAlignment="1" applyProtection="1">
      <alignment vertical="top" wrapText="1"/>
      <protection locked="0"/>
    </xf>
    <xf numFmtId="0" fontId="0" fillId="8" borderId="1" xfId="0" applyFill="1" applyBorder="1" applyAlignment="1">
      <alignment horizontal="center" vertical="top"/>
    </xf>
    <xf numFmtId="0" fontId="0" fillId="11" borderId="1" xfId="0" applyFill="1" applyBorder="1" applyAlignment="1" applyProtection="1">
      <alignment vertical="top" wrapText="1"/>
      <protection locked="0"/>
    </xf>
    <xf numFmtId="0" fontId="0" fillId="9" borderId="1" xfId="0" applyFill="1" applyBorder="1" applyAlignment="1">
      <alignment horizontal="center" vertical="top"/>
    </xf>
  </cellXfs>
  <cellStyles count="1">
    <cellStyle name="normální" xfId="0" builtinId="0"/>
  </cellStyles>
  <dxfs count="2"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ykora/AppData/Local/Microsoft/Windows/Temporary%20Internet%20Files/Content.Outlook/VF32UASI/C1%20plan%20for%20testin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64">
          <cell r="B64" t="str">
            <v/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O44"/>
  <sheetViews>
    <sheetView tabSelected="1" topLeftCell="B1" zoomScale="95" workbookViewId="0">
      <selection activeCell="J11" sqref="J11"/>
    </sheetView>
  </sheetViews>
  <sheetFormatPr defaultRowHeight="12.75"/>
  <cols>
    <col min="1" max="1" width="2" style="1" customWidth="1"/>
    <col min="2" max="2" width="9.7109375" style="1" bestFit="1" customWidth="1"/>
    <col min="3" max="3" width="39.7109375" style="1" customWidth="1"/>
    <col min="4" max="4" width="36.140625" style="1" customWidth="1"/>
    <col min="5" max="5" width="30.7109375" style="1" customWidth="1"/>
    <col min="6" max="6" width="10" style="1" bestFit="1" customWidth="1"/>
    <col min="7" max="8" width="9.140625" style="1"/>
    <col min="9" max="9" width="0" style="1" hidden="1" customWidth="1"/>
    <col min="10" max="10" width="41" style="1" customWidth="1"/>
    <col min="11" max="15" width="0" style="8" hidden="1" customWidth="1"/>
    <col min="16" max="16384" width="9.140625" style="1"/>
  </cols>
  <sheetData>
    <row r="5" spans="2:15" ht="19.5" customHeight="1">
      <c r="B5" s="17" t="s">
        <v>17</v>
      </c>
      <c r="H5" s="18">
        <f ca="1">NOW()</f>
        <v>40254.772128935183</v>
      </c>
    </row>
    <row r="6" spans="2:15">
      <c r="B6" s="2" t="s">
        <v>5</v>
      </c>
      <c r="C6" s="2" t="s">
        <v>6</v>
      </c>
      <c r="D6" s="2" t="s">
        <v>14</v>
      </c>
      <c r="E6" s="2" t="s">
        <v>7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23</v>
      </c>
    </row>
    <row r="7" spans="2:15">
      <c r="B7" s="15" t="str">
        <f>[1]Sheet1!$B$64</f>
        <v/>
      </c>
      <c r="C7" s="16">
        <f>[1]Sheet1!$C$64</f>
        <v>0</v>
      </c>
      <c r="D7" s="4" t="s">
        <v>15</v>
      </c>
      <c r="E7" s="5"/>
      <c r="K7" s="3"/>
      <c r="L7" s="3"/>
      <c r="M7" s="3"/>
      <c r="N7" s="3"/>
      <c r="O7" s="3"/>
    </row>
    <row r="8" spans="2:15">
      <c r="F8" s="6" t="str">
        <f>IF($I$41=0,"","Error!")</f>
        <v/>
      </c>
      <c r="K8" s="3"/>
      <c r="L8" s="3"/>
      <c r="M8" s="3"/>
      <c r="N8" s="3"/>
      <c r="O8" s="3"/>
    </row>
    <row r="9" spans="2:15" s="20" customFormat="1">
      <c r="B9" s="2" t="s">
        <v>8</v>
      </c>
      <c r="C9" s="2" t="s">
        <v>6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19" t="s">
        <v>16</v>
      </c>
      <c r="J9" s="19"/>
      <c r="K9" s="9"/>
      <c r="L9" s="9"/>
      <c r="M9" s="9"/>
      <c r="N9" s="9"/>
      <c r="O9" s="9"/>
    </row>
    <row r="10" spans="2:15">
      <c r="B10" s="3">
        <v>1</v>
      </c>
      <c r="C10" s="32" t="s">
        <v>18</v>
      </c>
      <c r="D10" s="32"/>
      <c r="E10" s="32"/>
      <c r="F10" s="33"/>
      <c r="G10" s="33"/>
      <c r="H10" s="33"/>
      <c r="I10" s="1" t="str">
        <f>IF(F10+G10&gt;1,1,"")</f>
        <v/>
      </c>
      <c r="K10" s="3">
        <f>IF(C10="","",1)</f>
        <v>1</v>
      </c>
      <c r="L10" s="3">
        <f>IF(K10="",0,(IF((F10+G10)=0,1,0)))</f>
        <v>1</v>
      </c>
      <c r="M10" s="3">
        <f>IF(N10=1,0,(IF(F10=1,1,(IF(G10=1,1,0)))))</f>
        <v>0</v>
      </c>
      <c r="N10" s="3">
        <f>IF(F10=1,1,0)</f>
        <v>0</v>
      </c>
      <c r="O10" s="3" t="str">
        <f>IF(H10="","",1)</f>
        <v/>
      </c>
    </row>
    <row r="11" spans="2:15" ht="153">
      <c r="B11" s="3">
        <f>IF(C11="","",(B10+1))</f>
        <v>2</v>
      </c>
      <c r="C11" s="32" t="s">
        <v>28</v>
      </c>
      <c r="D11" s="32"/>
      <c r="E11" s="32"/>
      <c r="F11" s="33"/>
      <c r="G11" s="33"/>
      <c r="H11" s="33"/>
      <c r="I11" s="1" t="str">
        <f t="shared" ref="I11:I39" si="0">IF(F11+G11=2,1,"")</f>
        <v/>
      </c>
      <c r="K11" s="3">
        <f t="shared" ref="K11:K39" si="1">IF(C11="","",1)</f>
        <v>1</v>
      </c>
      <c r="L11" s="3">
        <f t="shared" ref="L11:L39" si="2">IF(K11="",0,(IF((F11+G11)=0,1,0)))</f>
        <v>1</v>
      </c>
      <c r="M11" s="3">
        <f t="shared" ref="M11:M39" si="3">IF(N11=1,0,(IF(F11=1,1,(IF(G11=1,1,0)))))</f>
        <v>0</v>
      </c>
      <c r="N11" s="3">
        <f t="shared" ref="N11:N39" si="4">IF(F11=1,1,0)</f>
        <v>0</v>
      </c>
      <c r="O11" s="3" t="str">
        <f t="shared" ref="O11:O39" si="5">IF(H11="","",1)</f>
        <v/>
      </c>
    </row>
    <row r="12" spans="2:15" ht="165.75">
      <c r="B12" s="3">
        <f t="shared" ref="B12:B39" si="6">IF(C12="","",(B11+1))</f>
        <v>3</v>
      </c>
      <c r="C12" s="32" t="s">
        <v>87</v>
      </c>
      <c r="D12" s="32"/>
      <c r="E12" s="32"/>
      <c r="F12" s="33"/>
      <c r="G12" s="33"/>
      <c r="H12" s="33"/>
      <c r="I12" s="1" t="str">
        <f t="shared" si="0"/>
        <v/>
      </c>
      <c r="K12" s="3">
        <f t="shared" si="1"/>
        <v>1</v>
      </c>
      <c r="L12" s="3">
        <f t="shared" si="2"/>
        <v>1</v>
      </c>
      <c r="M12" s="3">
        <f t="shared" si="3"/>
        <v>0</v>
      </c>
      <c r="N12" s="3">
        <f t="shared" si="4"/>
        <v>0</v>
      </c>
      <c r="O12" s="3" t="str">
        <f t="shared" si="5"/>
        <v/>
      </c>
    </row>
    <row r="13" spans="2:15" ht="140.25">
      <c r="B13" s="3">
        <f>IF(C13="","",(B12+1))</f>
        <v>4</v>
      </c>
      <c r="C13" s="32" t="s">
        <v>29</v>
      </c>
      <c r="D13" s="32"/>
      <c r="E13" s="32"/>
      <c r="F13" s="33"/>
      <c r="G13" s="33"/>
      <c r="H13" s="33"/>
      <c r="I13" s="1" t="str">
        <f t="shared" si="0"/>
        <v/>
      </c>
      <c r="K13" s="3">
        <f>IF(C13="","",1)</f>
        <v>1</v>
      </c>
      <c r="L13" s="3">
        <f t="shared" si="2"/>
        <v>1</v>
      </c>
      <c r="M13" s="3">
        <f t="shared" si="3"/>
        <v>0</v>
      </c>
      <c r="N13" s="3">
        <f t="shared" si="4"/>
        <v>0</v>
      </c>
      <c r="O13" s="3" t="str">
        <f t="shared" si="5"/>
        <v/>
      </c>
    </row>
    <row r="14" spans="2:15" ht="127.5">
      <c r="B14" s="3">
        <f>IF(C14="","",(B13+1))</f>
        <v>5</v>
      </c>
      <c r="C14" s="32" t="s">
        <v>30</v>
      </c>
      <c r="D14" s="32"/>
      <c r="E14" s="32"/>
      <c r="F14" s="33"/>
      <c r="G14" s="33"/>
      <c r="H14" s="33"/>
      <c r="I14" s="1" t="str">
        <f t="shared" si="0"/>
        <v/>
      </c>
      <c r="K14" s="3">
        <f>IF(C14="","",1)</f>
        <v>1</v>
      </c>
      <c r="L14" s="3">
        <f t="shared" si="2"/>
        <v>1</v>
      </c>
      <c r="M14" s="3">
        <f t="shared" si="3"/>
        <v>0</v>
      </c>
      <c r="N14" s="3">
        <f t="shared" si="4"/>
        <v>0</v>
      </c>
      <c r="O14" s="3" t="str">
        <f t="shared" si="5"/>
        <v/>
      </c>
    </row>
    <row r="15" spans="2:15" ht="38.25">
      <c r="B15" s="3">
        <f t="shared" si="6"/>
        <v>6</v>
      </c>
      <c r="C15" s="32" t="s">
        <v>86</v>
      </c>
      <c r="D15" s="32"/>
      <c r="E15" s="32"/>
      <c r="F15" s="33"/>
      <c r="G15" s="33"/>
      <c r="H15" s="33"/>
      <c r="I15" s="1" t="str">
        <f t="shared" si="0"/>
        <v/>
      </c>
      <c r="K15" s="3">
        <f t="shared" si="1"/>
        <v>1</v>
      </c>
      <c r="L15" s="3">
        <f t="shared" si="2"/>
        <v>1</v>
      </c>
      <c r="M15" s="3">
        <f t="shared" si="3"/>
        <v>0</v>
      </c>
      <c r="N15" s="3">
        <f t="shared" si="4"/>
        <v>0</v>
      </c>
      <c r="O15" s="3" t="str">
        <f t="shared" si="5"/>
        <v/>
      </c>
    </row>
    <row r="16" spans="2:15" ht="218.25" customHeight="1">
      <c r="B16" s="38">
        <f t="shared" si="6"/>
        <v>7</v>
      </c>
      <c r="C16" s="32" t="s">
        <v>62</v>
      </c>
      <c r="D16" s="32" t="s">
        <v>32</v>
      </c>
      <c r="E16" s="32"/>
      <c r="F16" s="33"/>
      <c r="G16" s="33"/>
      <c r="H16" s="33"/>
      <c r="I16" s="1" t="str">
        <f t="shared" si="0"/>
        <v/>
      </c>
      <c r="K16" s="3">
        <f t="shared" si="1"/>
        <v>1</v>
      </c>
      <c r="L16" s="3">
        <f t="shared" si="2"/>
        <v>1</v>
      </c>
      <c r="M16" s="3">
        <f t="shared" si="3"/>
        <v>0</v>
      </c>
      <c r="N16" s="3">
        <f t="shared" si="4"/>
        <v>0</v>
      </c>
      <c r="O16" s="3" t="str">
        <f t="shared" si="5"/>
        <v/>
      </c>
    </row>
    <row r="17" spans="2:15" ht="138.75" customHeight="1">
      <c r="B17" s="38">
        <f t="shared" si="6"/>
        <v>8</v>
      </c>
      <c r="C17" s="32" t="s">
        <v>61</v>
      </c>
      <c r="D17" s="32" t="s">
        <v>31</v>
      </c>
      <c r="E17" s="32"/>
      <c r="F17" s="33"/>
      <c r="G17" s="33"/>
      <c r="H17" s="33"/>
      <c r="I17" s="1" t="str">
        <f t="shared" si="0"/>
        <v/>
      </c>
      <c r="K17" s="3">
        <f t="shared" si="1"/>
        <v>1</v>
      </c>
      <c r="L17" s="3">
        <f t="shared" si="2"/>
        <v>1</v>
      </c>
      <c r="M17" s="3">
        <f t="shared" si="3"/>
        <v>0</v>
      </c>
      <c r="N17" s="3">
        <f t="shared" si="4"/>
        <v>0</v>
      </c>
      <c r="O17" s="3" t="str">
        <f t="shared" si="5"/>
        <v/>
      </c>
    </row>
    <row r="18" spans="2:15" ht="102">
      <c r="B18" s="38">
        <f t="shared" si="6"/>
        <v>9</v>
      </c>
      <c r="C18" s="32" t="s">
        <v>60</v>
      </c>
      <c r="D18" s="32" t="s">
        <v>33</v>
      </c>
      <c r="E18" s="32"/>
      <c r="F18" s="33"/>
      <c r="G18" s="33"/>
      <c r="H18" s="33"/>
      <c r="I18" s="1" t="str">
        <f t="shared" si="0"/>
        <v/>
      </c>
      <c r="K18" s="3">
        <f t="shared" si="1"/>
        <v>1</v>
      </c>
      <c r="L18" s="3">
        <f t="shared" si="2"/>
        <v>1</v>
      </c>
      <c r="M18" s="3">
        <f t="shared" si="3"/>
        <v>0</v>
      </c>
      <c r="N18" s="3">
        <f t="shared" si="4"/>
        <v>0</v>
      </c>
      <c r="O18" s="3" t="str">
        <f t="shared" si="5"/>
        <v/>
      </c>
    </row>
    <row r="19" spans="2:15" ht="102">
      <c r="B19" s="3">
        <f t="shared" si="6"/>
        <v>10</v>
      </c>
      <c r="C19" s="34" t="s">
        <v>59</v>
      </c>
      <c r="D19" s="34" t="s">
        <v>34</v>
      </c>
      <c r="E19" s="36" t="s">
        <v>33</v>
      </c>
      <c r="F19" s="35"/>
      <c r="G19" s="35"/>
      <c r="H19" s="35"/>
      <c r="I19" s="1" t="str">
        <f t="shared" si="0"/>
        <v/>
      </c>
      <c r="K19" s="3">
        <f t="shared" si="1"/>
        <v>1</v>
      </c>
      <c r="L19" s="3">
        <f t="shared" si="2"/>
        <v>1</v>
      </c>
      <c r="M19" s="3">
        <f t="shared" si="3"/>
        <v>0</v>
      </c>
      <c r="N19" s="3">
        <f t="shared" si="4"/>
        <v>0</v>
      </c>
      <c r="O19" s="3" t="str">
        <f t="shared" si="5"/>
        <v/>
      </c>
    </row>
    <row r="20" spans="2:15" ht="102">
      <c r="B20" s="38">
        <f t="shared" si="6"/>
        <v>11</v>
      </c>
      <c r="C20" s="32" t="s">
        <v>58</v>
      </c>
      <c r="D20" s="32" t="s">
        <v>35</v>
      </c>
      <c r="E20" s="32"/>
      <c r="F20" s="33"/>
      <c r="G20" s="33"/>
      <c r="H20" s="33"/>
      <c r="I20" s="1" t="str">
        <f t="shared" si="0"/>
        <v/>
      </c>
      <c r="K20" s="3">
        <f t="shared" si="1"/>
        <v>1</v>
      </c>
      <c r="L20" s="3">
        <f t="shared" si="2"/>
        <v>1</v>
      </c>
      <c r="M20" s="3">
        <f t="shared" si="3"/>
        <v>0</v>
      </c>
      <c r="N20" s="3">
        <f t="shared" si="4"/>
        <v>0</v>
      </c>
      <c r="O20" s="3" t="str">
        <f t="shared" si="5"/>
        <v/>
      </c>
    </row>
    <row r="21" spans="2:15" ht="92.25" customHeight="1">
      <c r="B21" s="40">
        <f t="shared" si="6"/>
        <v>12</v>
      </c>
      <c r="C21" s="34" t="s">
        <v>63</v>
      </c>
      <c r="D21" s="34" t="s">
        <v>34</v>
      </c>
      <c r="E21" s="36" t="s">
        <v>88</v>
      </c>
      <c r="F21" s="35"/>
      <c r="G21" s="35"/>
      <c r="H21" s="35"/>
      <c r="I21" s="1" t="str">
        <f t="shared" si="0"/>
        <v/>
      </c>
      <c r="K21" s="3">
        <f t="shared" si="1"/>
        <v>1</v>
      </c>
      <c r="L21" s="3">
        <f t="shared" si="2"/>
        <v>1</v>
      </c>
      <c r="M21" s="3">
        <f t="shared" si="3"/>
        <v>0</v>
      </c>
      <c r="N21" s="3">
        <f t="shared" si="4"/>
        <v>0</v>
      </c>
      <c r="O21" s="3" t="str">
        <f t="shared" si="5"/>
        <v/>
      </c>
    </row>
    <row r="22" spans="2:15" ht="178.5">
      <c r="B22" s="40">
        <f t="shared" si="6"/>
        <v>13</v>
      </c>
      <c r="C22" s="34" t="s">
        <v>64</v>
      </c>
      <c r="D22" s="34" t="s">
        <v>65</v>
      </c>
      <c r="E22" s="34" t="s">
        <v>89</v>
      </c>
      <c r="F22" s="35"/>
      <c r="G22" s="35"/>
      <c r="H22" s="35"/>
      <c r="I22" s="1" t="str">
        <f t="shared" si="0"/>
        <v/>
      </c>
      <c r="K22" s="3">
        <f t="shared" si="1"/>
        <v>1</v>
      </c>
      <c r="L22" s="3">
        <f t="shared" si="2"/>
        <v>1</v>
      </c>
      <c r="M22" s="3">
        <f t="shared" si="3"/>
        <v>0</v>
      </c>
      <c r="N22" s="3">
        <f t="shared" si="4"/>
        <v>0</v>
      </c>
      <c r="O22" s="3" t="str">
        <f t="shared" si="5"/>
        <v/>
      </c>
    </row>
    <row r="23" spans="2:15" ht="102">
      <c r="B23" s="38">
        <f t="shared" si="6"/>
        <v>14</v>
      </c>
      <c r="C23" s="32" t="s">
        <v>57</v>
      </c>
      <c r="D23" s="32" t="s">
        <v>36</v>
      </c>
      <c r="E23" s="32"/>
      <c r="F23" s="33"/>
      <c r="G23" s="33"/>
      <c r="H23" s="33"/>
      <c r="I23" s="1" t="str">
        <f t="shared" si="0"/>
        <v/>
      </c>
      <c r="J23" s="1" t="s">
        <v>96</v>
      </c>
      <c r="K23" s="3">
        <f t="shared" si="1"/>
        <v>1</v>
      </c>
      <c r="L23" s="3">
        <f t="shared" si="2"/>
        <v>1</v>
      </c>
      <c r="M23" s="3">
        <f t="shared" si="3"/>
        <v>0</v>
      </c>
      <c r="N23" s="3">
        <f t="shared" si="4"/>
        <v>0</v>
      </c>
      <c r="O23" s="3" t="str">
        <f t="shared" si="5"/>
        <v/>
      </c>
    </row>
    <row r="24" spans="2:15" ht="152.25" customHeight="1">
      <c r="B24" s="38">
        <f t="shared" si="6"/>
        <v>15</v>
      </c>
      <c r="C24" s="32" t="s">
        <v>56</v>
      </c>
      <c r="D24" s="32" t="s">
        <v>55</v>
      </c>
      <c r="E24" s="32"/>
      <c r="F24" s="33"/>
      <c r="G24" s="33"/>
      <c r="H24" s="33"/>
      <c r="I24" s="1" t="str">
        <f t="shared" si="0"/>
        <v/>
      </c>
      <c r="K24" s="3">
        <f t="shared" si="1"/>
        <v>1</v>
      </c>
      <c r="L24" s="3">
        <f t="shared" si="2"/>
        <v>1</v>
      </c>
      <c r="M24" s="3">
        <f t="shared" si="3"/>
        <v>0</v>
      </c>
      <c r="N24" s="3">
        <f t="shared" si="4"/>
        <v>0</v>
      </c>
      <c r="O24" s="3" t="str">
        <f t="shared" si="5"/>
        <v/>
      </c>
    </row>
    <row r="25" spans="2:15" ht="160.5" customHeight="1">
      <c r="B25" s="38">
        <f t="shared" si="6"/>
        <v>16</v>
      </c>
      <c r="C25" s="32" t="s">
        <v>66</v>
      </c>
      <c r="D25" s="32" t="s">
        <v>67</v>
      </c>
      <c r="E25" s="32"/>
      <c r="F25" s="33"/>
      <c r="G25" s="33"/>
      <c r="H25" s="33"/>
      <c r="I25" s="1" t="str">
        <f t="shared" si="0"/>
        <v/>
      </c>
      <c r="K25" s="3">
        <f t="shared" si="1"/>
        <v>1</v>
      </c>
      <c r="L25" s="3">
        <f t="shared" si="2"/>
        <v>1</v>
      </c>
      <c r="M25" s="3">
        <f t="shared" si="3"/>
        <v>0</v>
      </c>
      <c r="N25" s="3">
        <f t="shared" si="4"/>
        <v>0</v>
      </c>
      <c r="O25" s="3" t="str">
        <f t="shared" si="5"/>
        <v/>
      </c>
    </row>
    <row r="26" spans="2:15" ht="175.5" customHeight="1">
      <c r="B26" s="38">
        <f t="shared" si="6"/>
        <v>17</v>
      </c>
      <c r="C26" s="32" t="s">
        <v>68</v>
      </c>
      <c r="D26" s="32" t="s">
        <v>69</v>
      </c>
      <c r="E26" s="32"/>
      <c r="F26" s="33"/>
      <c r="G26" s="33"/>
      <c r="H26" s="33"/>
      <c r="I26" s="1" t="str">
        <f t="shared" si="0"/>
        <v/>
      </c>
      <c r="K26" s="3">
        <f t="shared" si="1"/>
        <v>1</v>
      </c>
      <c r="L26" s="3">
        <f t="shared" si="2"/>
        <v>1</v>
      </c>
      <c r="M26" s="3">
        <f t="shared" si="3"/>
        <v>0</v>
      </c>
      <c r="N26" s="3">
        <f t="shared" si="4"/>
        <v>0</v>
      </c>
      <c r="O26" s="3" t="str">
        <f t="shared" si="5"/>
        <v/>
      </c>
    </row>
    <row r="27" spans="2:15" ht="160.5" customHeight="1">
      <c r="B27" s="40">
        <f t="shared" si="6"/>
        <v>18</v>
      </c>
      <c r="C27" s="34" t="s">
        <v>70</v>
      </c>
      <c r="D27" s="34" t="s">
        <v>34</v>
      </c>
      <c r="E27" s="36" t="s">
        <v>90</v>
      </c>
      <c r="F27" s="35"/>
      <c r="G27" s="35"/>
      <c r="H27" s="35"/>
      <c r="I27" s="1" t="str">
        <f t="shared" si="0"/>
        <v/>
      </c>
      <c r="K27" s="3">
        <f t="shared" si="1"/>
        <v>1</v>
      </c>
      <c r="L27" s="3">
        <f t="shared" si="2"/>
        <v>1</v>
      </c>
      <c r="M27" s="3">
        <f t="shared" si="3"/>
        <v>0</v>
      </c>
      <c r="N27" s="3">
        <f t="shared" si="4"/>
        <v>0</v>
      </c>
      <c r="O27" s="3" t="str">
        <f t="shared" si="5"/>
        <v/>
      </c>
    </row>
    <row r="28" spans="2:15" ht="109.5" customHeight="1">
      <c r="B28" s="38">
        <f t="shared" si="6"/>
        <v>19</v>
      </c>
      <c r="C28" s="32" t="s">
        <v>71</v>
      </c>
      <c r="D28" s="32" t="s">
        <v>72</v>
      </c>
      <c r="E28" s="32"/>
      <c r="F28" s="33"/>
      <c r="G28" s="33"/>
      <c r="H28" s="33"/>
      <c r="I28" s="1" t="str">
        <f t="shared" si="0"/>
        <v/>
      </c>
      <c r="K28" s="3">
        <f t="shared" si="1"/>
        <v>1</v>
      </c>
      <c r="L28" s="3">
        <f t="shared" si="2"/>
        <v>1</v>
      </c>
      <c r="M28" s="3">
        <f t="shared" si="3"/>
        <v>0</v>
      </c>
      <c r="N28" s="3">
        <f t="shared" si="4"/>
        <v>0</v>
      </c>
      <c r="O28" s="3" t="str">
        <f t="shared" si="5"/>
        <v/>
      </c>
    </row>
    <row r="29" spans="2:15" ht="178.5">
      <c r="B29" s="38">
        <f t="shared" si="6"/>
        <v>20</v>
      </c>
      <c r="C29" s="32" t="s">
        <v>73</v>
      </c>
      <c r="D29" s="32" t="s">
        <v>74</v>
      </c>
      <c r="E29" s="32"/>
      <c r="F29" s="33"/>
      <c r="G29" s="33"/>
      <c r="H29" s="33"/>
      <c r="I29" s="1" t="str">
        <f t="shared" si="0"/>
        <v/>
      </c>
      <c r="J29" s="1" t="s">
        <v>91</v>
      </c>
      <c r="K29" s="3">
        <f t="shared" si="1"/>
        <v>1</v>
      </c>
      <c r="L29" s="3">
        <f t="shared" si="2"/>
        <v>1</v>
      </c>
      <c r="M29" s="3">
        <f t="shared" si="3"/>
        <v>0</v>
      </c>
      <c r="N29" s="3">
        <f t="shared" si="4"/>
        <v>0</v>
      </c>
      <c r="O29" s="3" t="str">
        <f t="shared" si="5"/>
        <v/>
      </c>
    </row>
    <row r="30" spans="2:15" ht="306">
      <c r="B30" s="38">
        <f t="shared" si="6"/>
        <v>21</v>
      </c>
      <c r="C30" s="32" t="s">
        <v>75</v>
      </c>
      <c r="D30" s="32" t="s">
        <v>76</v>
      </c>
      <c r="E30" s="32"/>
      <c r="F30" s="33"/>
      <c r="G30" s="33"/>
      <c r="H30" s="33"/>
      <c r="I30" s="1" t="str">
        <f t="shared" si="0"/>
        <v/>
      </c>
      <c r="J30" s="1" t="s">
        <v>92</v>
      </c>
      <c r="K30" s="3">
        <f t="shared" si="1"/>
        <v>1</v>
      </c>
      <c r="L30" s="3">
        <f t="shared" si="2"/>
        <v>1</v>
      </c>
      <c r="M30" s="3">
        <f t="shared" si="3"/>
        <v>0</v>
      </c>
      <c r="N30" s="3">
        <f t="shared" si="4"/>
        <v>0</v>
      </c>
      <c r="O30" s="3" t="str">
        <f t="shared" si="5"/>
        <v/>
      </c>
    </row>
    <row r="31" spans="2:15" ht="306">
      <c r="B31" s="38">
        <f t="shared" si="6"/>
        <v>22</v>
      </c>
      <c r="C31" s="32" t="s">
        <v>77</v>
      </c>
      <c r="D31" s="32" t="s">
        <v>78</v>
      </c>
      <c r="E31" s="32"/>
      <c r="F31" s="33"/>
      <c r="G31" s="33"/>
      <c r="H31" s="33"/>
      <c r="I31" s="1" t="str">
        <f t="shared" si="0"/>
        <v/>
      </c>
      <c r="K31" s="3">
        <f t="shared" si="1"/>
        <v>1</v>
      </c>
      <c r="L31" s="3">
        <f t="shared" si="2"/>
        <v>1</v>
      </c>
      <c r="M31" s="3">
        <f t="shared" si="3"/>
        <v>0</v>
      </c>
      <c r="N31" s="3">
        <f t="shared" si="4"/>
        <v>0</v>
      </c>
      <c r="O31" s="3" t="str">
        <f t="shared" si="5"/>
        <v/>
      </c>
    </row>
    <row r="32" spans="2:15" ht="357">
      <c r="B32" s="40">
        <f t="shared" si="6"/>
        <v>23</v>
      </c>
      <c r="C32" s="34" t="s">
        <v>79</v>
      </c>
      <c r="D32" s="34" t="s">
        <v>80</v>
      </c>
      <c r="E32" s="34" t="s">
        <v>93</v>
      </c>
      <c r="F32" s="35"/>
      <c r="G32" s="35"/>
      <c r="H32" s="35"/>
      <c r="I32" s="1" t="str">
        <f t="shared" si="0"/>
        <v/>
      </c>
      <c r="K32" s="3">
        <f t="shared" si="1"/>
        <v>1</v>
      </c>
      <c r="L32" s="3">
        <f t="shared" si="2"/>
        <v>1</v>
      </c>
      <c r="M32" s="3">
        <f t="shared" si="3"/>
        <v>0</v>
      </c>
      <c r="N32" s="3">
        <f t="shared" si="4"/>
        <v>0</v>
      </c>
      <c r="O32" s="3" t="str">
        <f t="shared" si="5"/>
        <v/>
      </c>
    </row>
    <row r="33" spans="2:15" ht="191.25">
      <c r="B33" s="40">
        <f t="shared" si="6"/>
        <v>24</v>
      </c>
      <c r="C33" s="34" t="s">
        <v>83</v>
      </c>
      <c r="D33" s="34" t="s">
        <v>84</v>
      </c>
      <c r="E33" s="34" t="s">
        <v>94</v>
      </c>
      <c r="F33" s="35"/>
      <c r="G33" s="35"/>
      <c r="H33" s="35"/>
      <c r="I33" s="1" t="str">
        <f t="shared" si="0"/>
        <v/>
      </c>
      <c r="K33" s="3">
        <f t="shared" si="1"/>
        <v>1</v>
      </c>
      <c r="L33" s="3">
        <f t="shared" si="2"/>
        <v>1</v>
      </c>
      <c r="M33" s="3">
        <f t="shared" si="3"/>
        <v>0</v>
      </c>
      <c r="N33" s="3">
        <f t="shared" si="4"/>
        <v>0</v>
      </c>
      <c r="O33" s="3" t="str">
        <f t="shared" si="5"/>
        <v/>
      </c>
    </row>
    <row r="34" spans="2:15" ht="191.25">
      <c r="B34" s="40">
        <f t="shared" si="6"/>
        <v>25</v>
      </c>
      <c r="C34" s="34" t="s">
        <v>81</v>
      </c>
      <c r="D34" s="34" t="s">
        <v>82</v>
      </c>
      <c r="E34" s="39" t="s">
        <v>95</v>
      </c>
      <c r="F34" s="35"/>
      <c r="G34" s="35"/>
      <c r="H34" s="35"/>
      <c r="I34" s="1" t="str">
        <f t="shared" si="0"/>
        <v/>
      </c>
      <c r="K34" s="3">
        <f t="shared" si="1"/>
        <v>1</v>
      </c>
      <c r="L34" s="3">
        <f t="shared" si="2"/>
        <v>1</v>
      </c>
      <c r="M34" s="3">
        <f t="shared" si="3"/>
        <v>0</v>
      </c>
      <c r="N34" s="3">
        <f t="shared" si="4"/>
        <v>0</v>
      </c>
      <c r="O34" s="3" t="str">
        <f t="shared" si="5"/>
        <v/>
      </c>
    </row>
    <row r="35" spans="2:15" ht="204">
      <c r="B35" s="38">
        <f t="shared" si="6"/>
        <v>26</v>
      </c>
      <c r="C35" s="32" t="s">
        <v>85</v>
      </c>
      <c r="D35" s="37" t="s">
        <v>0</v>
      </c>
      <c r="E35" s="37"/>
      <c r="F35" s="33"/>
      <c r="G35" s="33"/>
      <c r="H35" s="33"/>
      <c r="I35" s="1" t="str">
        <f t="shared" si="0"/>
        <v/>
      </c>
      <c r="K35" s="3">
        <f t="shared" si="1"/>
        <v>1</v>
      </c>
      <c r="L35" s="3">
        <f t="shared" si="2"/>
        <v>1</v>
      </c>
      <c r="M35" s="3">
        <f t="shared" si="3"/>
        <v>0</v>
      </c>
      <c r="N35" s="3">
        <f t="shared" si="4"/>
        <v>0</v>
      </c>
      <c r="O35" s="3" t="str">
        <f t="shared" si="5"/>
        <v/>
      </c>
    </row>
    <row r="36" spans="2:15" ht="153">
      <c r="B36" s="38">
        <f t="shared" si="6"/>
        <v>27</v>
      </c>
      <c r="C36" s="32" t="s">
        <v>3</v>
      </c>
      <c r="D36" s="32" t="s">
        <v>4</v>
      </c>
      <c r="E36" s="32"/>
      <c r="F36" s="33"/>
      <c r="G36" s="33"/>
      <c r="H36" s="33"/>
      <c r="I36" s="1" t="str">
        <f t="shared" si="0"/>
        <v/>
      </c>
      <c r="K36" s="3">
        <f t="shared" si="1"/>
        <v>1</v>
      </c>
      <c r="L36" s="3">
        <f t="shared" si="2"/>
        <v>1</v>
      </c>
      <c r="M36" s="3">
        <f t="shared" si="3"/>
        <v>0</v>
      </c>
      <c r="N36" s="3">
        <f t="shared" si="4"/>
        <v>0</v>
      </c>
      <c r="O36" s="3" t="str">
        <f t="shared" si="5"/>
        <v/>
      </c>
    </row>
    <row r="37" spans="2:15" ht="191.25">
      <c r="B37" s="38">
        <f t="shared" si="6"/>
        <v>28</v>
      </c>
      <c r="C37" s="32" t="s">
        <v>1</v>
      </c>
      <c r="D37" s="32" t="s">
        <v>2</v>
      </c>
      <c r="E37" s="32" t="s">
        <v>2</v>
      </c>
      <c r="F37" s="33"/>
      <c r="G37" s="33"/>
      <c r="H37" s="33"/>
      <c r="I37" s="1" t="str">
        <f t="shared" si="0"/>
        <v/>
      </c>
      <c r="K37" s="3">
        <f t="shared" si="1"/>
        <v>1</v>
      </c>
      <c r="L37" s="3">
        <f t="shared" si="2"/>
        <v>1</v>
      </c>
      <c r="M37" s="3">
        <f t="shared" si="3"/>
        <v>0</v>
      </c>
      <c r="N37" s="3">
        <f t="shared" si="4"/>
        <v>0</v>
      </c>
      <c r="O37" s="3" t="str">
        <f t="shared" si="5"/>
        <v/>
      </c>
    </row>
    <row r="38" spans="2:15">
      <c r="B38" s="3" t="str">
        <f t="shared" si="6"/>
        <v/>
      </c>
      <c r="C38" s="7"/>
      <c r="D38" s="7"/>
      <c r="E38" s="7"/>
      <c r="F38" s="5"/>
      <c r="G38" s="5"/>
      <c r="H38" s="5"/>
      <c r="I38" s="1" t="str">
        <f t="shared" si="0"/>
        <v/>
      </c>
      <c r="K38" s="3" t="str">
        <f t="shared" si="1"/>
        <v/>
      </c>
      <c r="L38" s="3">
        <f t="shared" si="2"/>
        <v>0</v>
      </c>
      <c r="M38" s="3">
        <f t="shared" si="3"/>
        <v>0</v>
      </c>
      <c r="N38" s="3">
        <f t="shared" si="4"/>
        <v>0</v>
      </c>
      <c r="O38" s="3" t="str">
        <f t="shared" si="5"/>
        <v/>
      </c>
    </row>
    <row r="39" spans="2:15">
      <c r="B39" s="3" t="str">
        <f t="shared" si="6"/>
        <v/>
      </c>
      <c r="C39" s="7"/>
      <c r="D39" s="7"/>
      <c r="E39" s="7"/>
      <c r="F39" s="5"/>
      <c r="G39" s="5"/>
      <c r="H39" s="5"/>
      <c r="I39" s="1" t="str">
        <f t="shared" si="0"/>
        <v/>
      </c>
      <c r="K39" s="3" t="str">
        <f t="shared" si="1"/>
        <v/>
      </c>
      <c r="L39" s="3">
        <f t="shared" si="2"/>
        <v>0</v>
      </c>
      <c r="M39" s="3">
        <f t="shared" si="3"/>
        <v>0</v>
      </c>
      <c r="N39" s="3">
        <f t="shared" si="4"/>
        <v>0</v>
      </c>
      <c r="O39" s="3" t="str">
        <f t="shared" si="5"/>
        <v/>
      </c>
    </row>
    <row r="40" spans="2:15">
      <c r="K40" s="3"/>
      <c r="L40" s="3">
        <f>SUM(L10:L39)</f>
        <v>28</v>
      </c>
      <c r="M40" s="3">
        <f>SUM(M10:M39)</f>
        <v>0</v>
      </c>
      <c r="N40" s="3">
        <f>SUM(N10:N39)</f>
        <v>0</v>
      </c>
      <c r="O40" s="3"/>
    </row>
    <row r="41" spans="2:15">
      <c r="I41" s="1">
        <f>SUM(I10:I39)</f>
        <v>0</v>
      </c>
      <c r="K41" s="10">
        <f>SUM(K10:K39)</f>
        <v>28</v>
      </c>
      <c r="L41" s="11">
        <f>IF(L40=K41,1,0)</f>
        <v>1</v>
      </c>
      <c r="M41" s="12">
        <f>IF((K43+L43)=0,0,(IF(L43&gt;0,1,IF(K43&lt;K41,1,0))))</f>
        <v>0</v>
      </c>
      <c r="N41" s="13">
        <f>IF(K41=K43,1,0)</f>
        <v>0</v>
      </c>
      <c r="O41" s="14">
        <f>SUM(O10:O39)</f>
        <v>0</v>
      </c>
    </row>
    <row r="42" spans="2:15">
      <c r="K42" s="8" t="s">
        <v>19</v>
      </c>
      <c r="L42" s="8" t="s">
        <v>20</v>
      </c>
      <c r="M42" s="8" t="s">
        <v>24</v>
      </c>
      <c r="N42" s="8" t="s">
        <v>25</v>
      </c>
      <c r="O42" s="8" t="s">
        <v>23</v>
      </c>
    </row>
    <row r="43" spans="2:15">
      <c r="K43" s="13">
        <f>SUM(F10:F39)</f>
        <v>0</v>
      </c>
      <c r="L43" s="11">
        <f>SUM(G10:G39)</f>
        <v>0</v>
      </c>
    </row>
    <row r="44" spans="2:15">
      <c r="K44" s="8" t="s">
        <v>26</v>
      </c>
      <c r="L44" s="8" t="s">
        <v>27</v>
      </c>
    </row>
  </sheetData>
  <phoneticPr fontId="2" type="noConversion"/>
  <conditionalFormatting sqref="F10:F39">
    <cfRule type="cellIs" dxfId="1" priority="1" stopIfTrue="1" operator="equal">
      <formula>1</formula>
    </cfRule>
  </conditionalFormatting>
  <conditionalFormatting sqref="G10:G39">
    <cfRule type="cellIs" dxfId="0" priority="2" stopIfTrue="1" operator="equal">
      <formula>1</formula>
    </cfRule>
  </conditionalFormatting>
  <pageMargins left="0.23" right="0.17" top="0.42" bottom="0.38" header="0.28999999999999998" footer="0.3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14" sqref="C14"/>
    </sheetView>
  </sheetViews>
  <sheetFormatPr defaultRowHeight="12.75"/>
  <cols>
    <col min="1" max="1" width="24" bestFit="1" customWidth="1"/>
    <col min="2" max="2" width="4" bestFit="1" customWidth="1"/>
    <col min="3" max="3" width="10.85546875" customWidth="1"/>
    <col min="4" max="4" width="14.28515625" customWidth="1"/>
    <col min="5" max="5" width="10.42578125" bestFit="1" customWidth="1"/>
  </cols>
  <sheetData>
    <row r="1" spans="1:6">
      <c r="C1" t="s">
        <v>54</v>
      </c>
      <c r="D1" t="s">
        <v>49</v>
      </c>
      <c r="E1" t="s">
        <v>50</v>
      </c>
      <c r="F1" t="s">
        <v>51</v>
      </c>
    </row>
    <row r="2" spans="1:6">
      <c r="A2" t="s">
        <v>52</v>
      </c>
      <c r="B2" s="21">
        <v>900</v>
      </c>
      <c r="C2" s="21"/>
    </row>
    <row r="4" spans="1:6">
      <c r="A4" s="28" t="s">
        <v>37</v>
      </c>
      <c r="B4" s="29"/>
      <c r="C4" s="29"/>
      <c r="D4" s="29" t="s">
        <v>53</v>
      </c>
      <c r="E4" s="29"/>
      <c r="F4" s="30">
        <f>SUM(F5:F7)</f>
        <v>0</v>
      </c>
    </row>
    <row r="5" spans="1:6">
      <c r="A5" s="22" t="s">
        <v>38</v>
      </c>
      <c r="B5" s="23"/>
      <c r="C5" s="23">
        <v>100</v>
      </c>
      <c r="D5" s="23" t="s">
        <v>53</v>
      </c>
      <c r="E5" s="23"/>
      <c r="F5" s="24"/>
    </row>
    <row r="6" spans="1:6">
      <c r="A6" s="22" t="s">
        <v>39</v>
      </c>
      <c r="B6" s="23"/>
      <c r="C6" s="23">
        <v>100</v>
      </c>
      <c r="D6" s="23" t="s">
        <v>53</v>
      </c>
      <c r="E6" s="23"/>
      <c r="F6" s="24"/>
    </row>
    <row r="7" spans="1:6">
      <c r="A7" s="22" t="s">
        <v>40</v>
      </c>
      <c r="B7" s="23"/>
      <c r="C7" s="23">
        <v>100</v>
      </c>
      <c r="D7" s="23" t="s">
        <v>53</v>
      </c>
      <c r="E7" s="23"/>
      <c r="F7" s="24"/>
    </row>
    <row r="8" spans="1:6">
      <c r="A8" s="28" t="s">
        <v>41</v>
      </c>
      <c r="B8" s="29"/>
      <c r="C8" s="29"/>
      <c r="D8" s="29" t="s">
        <v>53</v>
      </c>
      <c r="E8" s="29"/>
      <c r="F8" s="30">
        <f>SUM(F9:F11)</f>
        <v>0</v>
      </c>
    </row>
    <row r="9" spans="1:6">
      <c r="A9" s="22" t="s">
        <v>42</v>
      </c>
      <c r="B9" s="23"/>
      <c r="C9" s="31">
        <v>100</v>
      </c>
      <c r="D9" s="23" t="s">
        <v>53</v>
      </c>
      <c r="E9" s="23"/>
      <c r="F9" s="24"/>
    </row>
    <row r="10" spans="1:6">
      <c r="A10" s="22" t="s">
        <v>43</v>
      </c>
      <c r="B10" s="23"/>
      <c r="C10" s="31">
        <v>100</v>
      </c>
      <c r="D10" s="23" t="s">
        <v>53</v>
      </c>
      <c r="E10" s="23"/>
      <c r="F10" s="24"/>
    </row>
    <row r="11" spans="1:6">
      <c r="A11" s="22" t="s">
        <v>44</v>
      </c>
      <c r="B11" s="23"/>
      <c r="C11" s="31">
        <v>100</v>
      </c>
      <c r="D11" s="23" t="s">
        <v>53</v>
      </c>
      <c r="E11" s="23"/>
      <c r="F11" s="24"/>
    </row>
    <row r="12" spans="1:6">
      <c r="A12" s="28" t="s">
        <v>45</v>
      </c>
      <c r="B12" s="29"/>
      <c r="C12" s="29"/>
      <c r="D12" s="29" t="s">
        <v>53</v>
      </c>
      <c r="E12" s="29"/>
      <c r="F12" s="30">
        <f>SUM(F13:F15)</f>
        <v>0</v>
      </c>
    </row>
    <row r="13" spans="1:6">
      <c r="A13" s="22" t="s">
        <v>46</v>
      </c>
      <c r="B13" s="23"/>
      <c r="C13" s="31">
        <v>100</v>
      </c>
      <c r="D13" s="23" t="s">
        <v>53</v>
      </c>
      <c r="E13" s="23"/>
      <c r="F13" s="24"/>
    </row>
    <row r="14" spans="1:6">
      <c r="A14" s="22" t="s">
        <v>47</v>
      </c>
      <c r="B14" s="23"/>
      <c r="C14" s="31">
        <v>100</v>
      </c>
      <c r="D14" s="23" t="s">
        <v>53</v>
      </c>
      <c r="E14" s="23"/>
      <c r="F14" s="24"/>
    </row>
    <row r="15" spans="1:6">
      <c r="A15" s="25" t="s">
        <v>48</v>
      </c>
      <c r="B15" s="26"/>
      <c r="C15" s="26">
        <v>100</v>
      </c>
      <c r="D15" s="26" t="s">
        <v>53</v>
      </c>
      <c r="E15" s="26"/>
      <c r="F15" s="27"/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Sheet1!Názvy_tisku</vt:lpstr>
    </vt:vector>
  </TitlesOfParts>
  <Company>L'Oréal (UK)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Jakub Sýkora</cp:lastModifiedBy>
  <cp:lastPrinted>2005-04-14T12:25:55Z</cp:lastPrinted>
  <dcterms:created xsi:type="dcterms:W3CDTF">2005-04-14T10:55:19Z</dcterms:created>
  <dcterms:modified xsi:type="dcterms:W3CDTF">2010-03-17T17:32:18Z</dcterms:modified>
</cp:coreProperties>
</file>