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4220" windowHeight="85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Titles" localSheetId="0">Sheet1!$1:$9</definedName>
  </definedNames>
  <calcPr calcId="125725"/>
</workbook>
</file>

<file path=xl/calcChain.xml><?xml version="1.0" encoding="utf-8"?>
<calcChain xmlns="http://schemas.openxmlformats.org/spreadsheetml/2006/main">
  <c r="C7" i="1"/>
  <c r="B7"/>
  <c r="L43"/>
  <c r="K43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1"/>
  <c r="K10"/>
  <c r="K11"/>
  <c r="K12"/>
  <c r="K13"/>
  <c r="K14"/>
  <c r="K15"/>
  <c r="K16"/>
  <c r="K17"/>
  <c r="L17" s="1"/>
  <c r="K18"/>
  <c r="K19"/>
  <c r="L19" s="1"/>
  <c r="K20"/>
  <c r="K21"/>
  <c r="L21" s="1"/>
  <c r="K22"/>
  <c r="K23"/>
  <c r="L23" s="1"/>
  <c r="K24"/>
  <c r="K25"/>
  <c r="L25" s="1"/>
  <c r="K26"/>
  <c r="K27"/>
  <c r="L27" s="1"/>
  <c r="K28"/>
  <c r="K29"/>
  <c r="L29" s="1"/>
  <c r="K30"/>
  <c r="K31"/>
  <c r="L31" s="1"/>
  <c r="K32"/>
  <c r="K33"/>
  <c r="L33" s="1"/>
  <c r="K34"/>
  <c r="K35"/>
  <c r="L35" s="1"/>
  <c r="K36"/>
  <c r="K37"/>
  <c r="L37" s="1"/>
  <c r="K38"/>
  <c r="K39"/>
  <c r="L39" s="1"/>
  <c r="M41"/>
  <c r="L10"/>
  <c r="L11"/>
  <c r="L12"/>
  <c r="L13"/>
  <c r="L14"/>
  <c r="L16"/>
  <c r="L18"/>
  <c r="L20"/>
  <c r="L22"/>
  <c r="L24"/>
  <c r="L26"/>
  <c r="L28"/>
  <c r="L30"/>
  <c r="L32"/>
  <c r="L34"/>
  <c r="L36"/>
  <c r="L38"/>
  <c r="N10"/>
  <c r="M10" s="1"/>
  <c r="N11"/>
  <c r="N12"/>
  <c r="M12" s="1"/>
  <c r="N13"/>
  <c r="N14"/>
  <c r="M14" s="1"/>
  <c r="N15"/>
  <c r="N16"/>
  <c r="M16" s="1"/>
  <c r="N17"/>
  <c r="N18"/>
  <c r="M18" s="1"/>
  <c r="N19"/>
  <c r="N20"/>
  <c r="M20" s="1"/>
  <c r="N21"/>
  <c r="N22"/>
  <c r="M22" s="1"/>
  <c r="N23"/>
  <c r="N24"/>
  <c r="M24" s="1"/>
  <c r="N25"/>
  <c r="N26"/>
  <c r="M26" s="1"/>
  <c r="N27"/>
  <c r="N28"/>
  <c r="M28" s="1"/>
  <c r="N29"/>
  <c r="N30"/>
  <c r="M30" s="1"/>
  <c r="N31"/>
  <c r="N32"/>
  <c r="M32" s="1"/>
  <c r="N33"/>
  <c r="N34"/>
  <c r="M34" s="1"/>
  <c r="N35"/>
  <c r="N36"/>
  <c r="M36" s="1"/>
  <c r="N37"/>
  <c r="N38"/>
  <c r="M38" s="1"/>
  <c r="N39"/>
  <c r="M11"/>
  <c r="M13"/>
  <c r="M15"/>
  <c r="M17"/>
  <c r="M19"/>
  <c r="M21"/>
  <c r="M23"/>
  <c r="M25"/>
  <c r="M27"/>
  <c r="M29"/>
  <c r="M31"/>
  <c r="M33"/>
  <c r="M35"/>
  <c r="M37"/>
  <c r="M39"/>
  <c r="H5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B11"/>
  <c r="B12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/>
  <c r="B33"/>
  <c r="B34"/>
  <c r="B35"/>
  <c r="B36"/>
  <c r="B37"/>
  <c r="B38"/>
  <c r="B39"/>
  <c r="N40" l="1"/>
  <c r="I41"/>
  <c r="F8" s="1"/>
  <c r="K41"/>
  <c r="N41" s="1"/>
  <c r="M40"/>
  <c r="L15"/>
  <c r="L40" s="1"/>
  <c r="L41" l="1"/>
</calcChain>
</file>

<file path=xl/comments1.xml><?xml version="1.0" encoding="utf-8"?>
<comments xmlns="http://schemas.openxmlformats.org/spreadsheetml/2006/main">
  <authors>
    <author>Beth.Cook</author>
    <author>Jakub Sýkora</author>
  </authors>
  <commentList>
    <comment ref="D21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Allocations:
Boots Warehouse 1: 0
Boots Warehouse 2: 0
Boots Warehouse 3: 0
Boots 1: 150
Boots 2: 95 (etxra 5 on 2nd loop could go to any non-fixed store)
Boots 3: 95 (etxra 5 on 2nd loop could go to any non-fixed store)
Debenhams Warehouse 1: 0
Debenhams Warehouse 2: 0
Debenhams 1: 100
Debenhams 2: 95 (etxra 5 on 2nd loop could go to any non-fixed store)
Debenhams 3: 95 (etxra 5 on 2nd loop could go to any non-fixed store)
John Lewis 1: 90
John Lewis 2: 90
John Lewis 3: 90
Remainder: 0
</t>
        </r>
      </text>
    </comment>
    <comment ref="D22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Allocations:
Boots Warehouse 1: 0
Boots Warehouse 2: 0
Boots Warehouse 3: 0
Boots 1: 250
Boots 2: 125
Boots 3: 125
Debenhams Warehouse 1: 0
Debenhams Warehouse 2: 0
Debenhams 1: 100
Debenhams 2: 50
Debenhams 3: 50
John Lewis 1: 70 (extra 5 on 2nd loop could go to any JLP store)
John Lewis 2: 65
John Lewis 3: 65
Remainder: 0
</t>
        </r>
      </text>
    </comment>
    <comment ref="D23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Allocations:
Boots Warehouse 1: 0
Boots Warehouse 2: 0
Boots Warehouse 3: 0
Boots 1: 250
Boots 2: 100
Boots 3: 90 (extra 5 on 2nd loop could go to any non fixed store in non fixed group)
Debenhams Warehouse 1: 0
Debenhams Warehouse 2: 0
Debenhams 1: 70 (extra 5 on 2nd loop could go to any Deb store)
Debenhams 2: 65
Debenhams 3: 65
John Lewis 1:  90  (extra 5 on 2nd loop could go to any non fixed store in non fixed group)
John Lewis 2:  85
John Lewis 3:  85
Remainder: 0
</t>
        </r>
      </text>
    </comment>
    <comment ref="D24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240
Boots 2: 120
Boots 3: 60
Debenhams 1: 180
Debenhams 2: 60
Debenhams 3: 60
John Lewis 1:  60
John Lewis 2:  60
John Lewis 3:  60
</t>
        </r>
      </text>
    </comment>
    <comment ref="E24" authorId="1">
      <text>
        <r>
          <rPr>
            <b/>
            <sz val="9"/>
            <color indexed="81"/>
            <rFont val="Tahoma"/>
            <family val="2"/>
            <charset val="204"/>
          </rPr>
          <t>Jakub Sýkora:
Boots1:</t>
        </r>
        <r>
          <rPr>
            <sz val="9"/>
            <color indexed="81"/>
            <rFont val="Tahoma"/>
            <family val="2"/>
            <charset val="204"/>
          </rPr>
          <t xml:space="preserve">
400 / (400 + 200 +100) * 400 = 228,57
multiple 5 =&gt; 225
</t>
        </r>
        <r>
          <rPr>
            <b/>
            <sz val="9"/>
            <color indexed="81"/>
            <rFont val="Tahoma"/>
            <family val="2"/>
            <charset val="204"/>
          </rPr>
          <t>Boots 2</t>
        </r>
        <r>
          <rPr>
            <sz val="9"/>
            <color indexed="81"/>
            <rFont val="Tahoma"/>
            <family val="2"/>
            <charset val="204"/>
          </rPr>
          <t xml:space="preserve">
200 / (400 + 200 + 100) * 400 = 114,2
multiple 5 =&gt; 110
</t>
        </r>
        <r>
          <rPr>
            <b/>
            <sz val="9"/>
            <color indexed="81"/>
            <rFont val="Tahoma"/>
            <family val="2"/>
            <charset val="204"/>
          </rPr>
          <t>Boots 3</t>
        </r>
        <r>
          <rPr>
            <sz val="9"/>
            <color indexed="81"/>
            <rFont val="Tahoma"/>
            <family val="2"/>
            <charset val="204"/>
          </rPr>
          <t xml:space="preserve">
100 / (400 + 200 + 100) * 400 = 57,14
multiple 5 =&gt; 55
</t>
        </r>
        <r>
          <rPr>
            <i/>
            <sz val="9"/>
            <color indexed="81"/>
            <rFont val="Tahoma"/>
            <family val="2"/>
            <charset val="204"/>
          </rPr>
          <t>Remainder: 10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Boots1</t>
        </r>
        <r>
          <rPr>
            <sz val="9"/>
            <color indexed="81"/>
            <rFont val="Tahoma"/>
            <family val="2"/>
            <charset val="204"/>
          </rPr>
          <t xml:space="preserve">
400 / (400 + 200 + 100) * 10 = 5,7
multiple 5, rounding up =&gt; 10</t>
        </r>
      </text>
    </comment>
    <comment ref="D25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160
Boots 2: 160
Boots 3: 160
Debenhams 1: 40
Debenhams 2: 40
Debenhams 3: 40
John Lewis 1:  100
John Lewis 2:  100
John Lewis 3:  100
</t>
        </r>
      </text>
    </comment>
    <comment ref="D26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0
Boots 2: 160 (extra 5 2nd loop)
Boots 3: 160 (extra 5 2nd loop)
Debenhams 1: 120 (extra 5 2nd loop)
Debenhams 2: 35
Debenhams 3: 35
John Lewis 1:  200 (exta 5 2nd loop)
John Lewis 2:  95
John Lewis 3:  95</t>
        </r>
      </text>
    </comment>
    <comment ref="E26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0
Boots 2: 160 (extra 5 2nd loop)
Boots 3: 160 (extra 5 2nd loop)
Debenhams 1: 120 (extra 5 2nd loop)
Debenhams 2: 35
Debenhams 3: 35
John Lewis 1:  200 (exta 5 2nd loop)
John Lewis 2:  95
John Lewis 3:  95</t>
        </r>
      </text>
    </comment>
    <comment ref="F26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0
Boots 2: 160 (extra 5 2nd loop)
Boots 3: 160 (extra 5 2nd loop)
Debenhams 1: 120 (extra 5 2nd loop)
Debenhams 2: 35
Debenhams 3: 35
John Lewis 1:  200 (exta 5 2nd loop)
John Lewis 2:  95
John Lewis 3:  95</t>
        </r>
      </text>
    </comment>
    <comment ref="D28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100 (max capacity)
Boots 2: 100 (max capacity)
Boots 3: 100 (max capacity)
Debenhams 1: 35 (extra 5 could go to any non boots store)
Debenhams 2: 35 (extra 5 could go to any non boots store)
Debenhams 3: 35 (extra 5 could go to any non boots store)
John Lewis 1:  35 (extra 5 could go to any non boots store)
John Lewis 2:  30 
John Lewis 3:  30</t>
        </r>
      </text>
    </comment>
    <comment ref="E28" authorId="1">
      <text>
        <r>
          <rPr>
            <b/>
            <sz val="9"/>
            <color indexed="81"/>
            <rFont val="Tahoma"/>
            <family val="2"/>
            <charset val="204"/>
          </rPr>
          <t>Jakub Sýkora:</t>
        </r>
        <r>
          <rPr>
            <sz val="9"/>
            <color indexed="81"/>
            <rFont val="Tahoma"/>
            <family val="2"/>
            <charset val="204"/>
          </rPr>
          <t xml:space="preserve">
Initial allocation:
Boots 1: 100
Boots 2: 100
Boots 3: 100
All other normal stores:
100 / (1000 + 1000 + 1000                      (Boots Sale)
          + 100 + 100 +100                           (Debenhams Sale)
           + 100 + 100 +100                           (John Sale)
) * 500 = 13,8
multiple 5 =&gt; 10
Remainder 140
- for each store
100 / (.....) * 140 = 3,8
multiple 5, rounding up =&gt; 5
=&gt; Debenhams1,2,3  </t>
        </r>
        <r>
          <rPr>
            <b/>
            <sz val="9"/>
            <color indexed="81"/>
            <rFont val="Tahoma"/>
            <family val="2"/>
            <charset val="204"/>
          </rPr>
          <t>15</t>
        </r>
        <r>
          <rPr>
            <sz val="9"/>
            <color indexed="81"/>
            <rFont val="Tahoma"/>
            <family val="2"/>
            <charset val="204"/>
          </rPr>
          <t xml:space="preserve">
      John Lewis 1,2,3   </t>
        </r>
        <r>
          <rPr>
            <b/>
            <sz val="9"/>
            <color indexed="81"/>
            <rFont val="Tahoma"/>
            <family val="2"/>
            <charset val="204"/>
          </rPr>
          <t>15</t>
        </r>
      </text>
    </comment>
    <comment ref="D29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100 (max capacity)
Boots 2: 0 (non consultant)
Boots 3: 0 (non consultant)
Debenhams 1: 35
Debenhams 2: 0
Debenhams 3: 0
John Lewis 1:  0
John Lewis 2:  0 
John Lewis 3:  15</t>
        </r>
      </text>
    </comment>
    <comment ref="D30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100 (max capacity)
Boots 2: 0 (non consultant)
Boots 3: 0 (non consultant)
Debenhams 1: 35
Debenhams 2: 0
Debenhams 3: 0
John Lewis 1:  0
John Lewis 2:  0 
John Lewis 3:  15</t>
        </r>
      </text>
    </comment>
    <comment ref="D31" authorId="0">
      <text>
        <r>
          <rPr>
            <b/>
            <sz val="8"/>
            <color indexed="81"/>
            <rFont val="Tahoma"/>
          </rPr>
          <t>Beth.Cook:</t>
        </r>
        <r>
          <rPr>
            <sz val="8"/>
            <color indexed="81"/>
            <rFont val="Tahoma"/>
          </rPr>
          <t xml:space="preserve">
Initial Allocation:
Boots 1: 90 (extra 5 on 2nd loop)
Boots 2: 0 (non consultant)
Boots 3: 0 (non consultant)
Debenhams 1: 45 (extra 5 on 2nd loop)
Debenhams 2: 0
Debenhams 3: 0
John Lewis 1:  0
John Lewis 2:  0 
John Lewis 3:  15</t>
        </r>
      </text>
    </comment>
  </commentList>
</comments>
</file>

<file path=xl/sharedStrings.xml><?xml version="1.0" encoding="utf-8"?>
<sst xmlns="http://schemas.openxmlformats.org/spreadsheetml/2006/main" count="63" uniqueCount="59">
  <si>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>store retail uplift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group retail uplift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All
Allocation Quantity: 900
Include customers Boots, Debenhams, and John Lewis for the Animation.
Set the group retail uplift allocations as:
Boots Group: 4
Boots 1: 0
Debenhams 1: 3
John Lewis Group: 2.5
John Lewis 1: 5
=&gt; All other groups/stores have a blank fixed allocation &amp; retail uplift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</si>
  <si>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group retail uplift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All
Allocation Quantity: 900
Include customers Boots, Debenhams, and John Lewis for the Animation.
Set the group retail uplift allocations as:
Boots Group: 4
John Lewis Group: 2.5
All other groups/stores have a blank fixed allocation &amp; retail uplift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</si>
  <si>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</t>
    </r>
    <r>
      <rPr>
        <sz val="10"/>
        <rFont val="Arial"/>
      </rPr>
      <t xml:space="preserve">are used correctly </t>
    </r>
    <r>
      <rPr>
        <u/>
        <sz val="10"/>
        <rFont val="Arial"/>
        <family val="2"/>
      </rPr>
      <t>(rounding up)</t>
    </r>
    <r>
      <rPr>
        <sz val="10"/>
        <rFont val="Arial"/>
      </rPr>
      <t>.
Create an animation with the following details:
Animation Name: {Division} Allocation Logic
Animation Type: Launch
Animation Priority: A
Products x 1:
Product Normal Multiple: 3
Product Warehouse Multiple: 102
Allocate by Item Type: Item Type A
Allocate by Brand/Axe: Brand / Axe X
Allocate by Category: All
Allocation Quantity: 540
Include customers Boots, Debenhams, and John Lewis for the Animation.
Leave the fixed allocations blank.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</si>
  <si>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</t>
    </r>
    <r>
      <rPr>
        <sz val="10"/>
        <rFont val="Arial"/>
      </rPr>
      <t xml:space="preserve">are used correctly </t>
    </r>
    <r>
      <rPr>
        <u/>
        <sz val="10"/>
        <rFont val="Arial"/>
        <family val="2"/>
      </rPr>
      <t>(rounding down)</t>
    </r>
    <r>
      <rPr>
        <sz val="10"/>
        <rFont val="Arial"/>
      </rPr>
      <t>.
Create an animation with the following details:
Animation Name: {Division} Allocation Logic
Animation Type: Launch
Animation Priority: A
Products x 1:
Product Normal Multiple: 5
Product Warehouse Multiple: 225
Allocate by Item Type: Item Type B
Allocate by Brand/Axe: Brand / Axe X
Allocate by Category: All
Allocation Quantity: 900
Include customers Boots, Debenhams, and John Lewis for the Animation.
Leave the fixed allocations blank.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</si>
  <si>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group fixed allocations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C
Allocate by Brand/Axe: Brand / Axe X
Allocate by Category: All
Allocation Quantity: 900
Include customers Boots, Debenhams, and John Lewis for the Animation.
Set the group fixed allocations as:
Boots Group: 500
Debenhams Group: {blank}
John Lewis Group: {blank}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</si>
  <si>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store fixed allocations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All
Allocation Quantity: 900
Include customers Boots, Debenhams, and John Lewis for the Animation.
Set the store fixed allocations as:
Boots Store 1: 150
Debenhams Store 1: 100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</si>
  <si>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>group fixed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store fixed allocations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B
Allocate by Brand/Axe: Brand / Axe X
Allocate by Category: All
Allocation Quantity: 900
Include customers Boots, Debenhams, and John Lewis for the Animation.
Set the fixed allocations as:
Boots Group: 500
Boots Store 1: 250
Debenhams Group: 200
Debenhams Store 1: 100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</si>
  <si>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>group fixed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store fixed allocations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B
Allocate by Brand/Axe: Brand / Axe X
Allocate by Category: All
Allocation Quantity: 900
Include customers Boots, Debenhams, and John Lewis for the Animation.
Set the fixed allocations as:
Boots Store 1: 250
Boots Store 2: 100
Debenhams Group: 200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</si>
  <si>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store retail uplift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All
Allocation Quantity: 900
Include customers Boots, Debenhams, and John Lewis for the Animation.
Set the store retail uplift allocations as:
Boots 1: 4
Boots 2: 2
Debenhams 1: 3
All other groups/stores have a blank fixed allocation &amp; retail uplift
Run the allocation.</t>
    </r>
  </si>
  <si>
    <t>Set the following John Lewis Warehouse Account up:
Customer Group: John Lewis
Item Type: Item Type A
Include in Warehouse allocation: Y
Warehouse Customer Account: John Lewis Warehouse 1
Include in SAP Order Extract: Y</t>
  </si>
  <si>
    <t>Exclude all customer groups and stores from the system except for the following:
Boots Warehouse 1
Boots Warehouse 2
Boots Warehouse 3
Boots 1
Boots 2
Boots 3
Debenhams Warehouse 1
Debenhams Warehouse 2
Debenhams 1
Debenhams 2
Debenhams 3
John Lewis Warehouse 1
John Lewis 1
John Lewis 2
John Lewis 3</t>
  </si>
  <si>
    <r>
      <t xml:space="preserve">Maximum capacity shows as 300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100
Boots Warehouse 2: 0
Boots Warehouse 3: 0
Boots 1: 0
Boots 2: 0
Boots 3: 0
Debenhams Warehouse 1: 50 (due to warehouse multiple rounding)
Debenhams Warehouse 2: 0
Debenhams 1: 0
Debenhams 2: 0
Debenhams 3: 0
John Lewis Warehouse 1: 0
John Lewis 1:  0
John Lewis 2:  0
John Lewis 3:  0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100
Boots 2: 0
Boots 3: 0
Debenhams Warehouse 1: 0
Debenhams Warehouse 2: 0
Debenhams 1: 50
Debenhams 2: 0
Debenhams 3: 0
John Lewis Warehouse 1: 0
John Lewis 1:  0
John Lewis 2:  0
John Lewis 3:  0
Remainder: 0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</si>
  <si>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>capacity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group retail uplift </t>
    </r>
    <r>
      <rPr>
        <sz val="10"/>
        <rFont val="Arial"/>
      </rPr>
      <t xml:space="preserve">are used correctly (plus order of precedence of warehouse allocations).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</t>
    </r>
    <r>
      <rPr>
        <b/>
        <u/>
        <sz val="10"/>
        <rFont val="Arial"/>
        <family val="2"/>
      </rPr>
      <t>Consultant</t>
    </r>
    <r>
      <rPr>
        <sz val="10"/>
        <rFont val="Arial"/>
      </rPr>
      <t xml:space="preserve">
Allocation Quantity: 150
Include customers Boots, Debenhams, and John Lewis for the Animation.
Set the following retail uplift:
Boots Group: 10
Debenhams Group: 5
John Lewis Group: 2
=&gt; All other groups/stores have a blank retail uplift &amp; fixed allocations
Run the allocation.</t>
    </r>
  </si>
  <si>
    <t>Set the capacity for all items types to 10000 for all five warehouse accounts (for all priorities/animation types).</t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</si>
  <si>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204
Boots Warehouse 2: 0
Boots Warehouse 3: 0
Boots 1: 0
Boots 2: 0
Boots 3: 0
Debenhams Warehouse 1: 204
Debenhams Warehouse 2: 0
Debenhams 1: 0
Debenhams 2: 0
Debenhams 3: 0
John Lewis 1: 45 (extra 3 on 2nd loop could go to other JLP store)
John Lewis 2: 45 (extra 3 on 2nd loop could go to other JLP store)
John Lewis 3: 42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69 (extra 3 on 2nd loop could go to other Boots store)
Boots 2: 69 (extra 3 on 2nd loop could go to other Boots store)
Boots 3: 66
Debenhams Warehouse 1: 0
Debenhams Warehouse 2: 0
Debenhams 1: 69 (extra 3 on 2nd loop could go to other Debs store)
Debenhams 2: 69 (extra 3 on 2nd loop could go to other Debs store)
Debenhams 3: 66
John Lewis 1: 45
John Lewis 2: 45
John Lewis 3: 42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</si>
  <si>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0
Boots Warehouse 2: 225
Boots Warehouse 3: 0
Boots 1: 0
Boots 2: 0
Boots 3: 0
Debenhams Warehouse 1: 0
Debenhams Warehouse 2: 225
Debenhams 1: 0
Debenhams 2: 0
Debenhams 3: 0
John Lewis 1: 100 (hits max capacity)
John Lewis 2: 100 (hits max capacity)
John Lewis 3: 100 (hits max capacity)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75
Boots 2: 75
Boots 3: 75
Debenhams Warehouse 1: 0
Debenhams Warehouse 2: 0
Debenhams 1: 75
Debenhams 2: 75
Debenhams 3: 75
John Lewis 1: 100
John Lewis 2: 100
John Lewis 3: 100
Remainder: 150 (large remainder due to high warehouse multiple and limited store capacity due to small store set)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</si>
  <si>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0
Boots Warehouse 2: 0
Boots Warehouse 3: 500
Boots 1: 0
Boots 2: 0
Boots 3: 0
Debenhams Warehouse 1: 0
Debenhams Warehouse 2: 0
Debenhams 1: 70
Debenhams 2: 70
Debenhams 3: 65
John Lewis 1: 65
John Lewis 2: 65
John Lewis 3: 65 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170 (extra 5 on 2nd loop could go to any Boots store)
Boots 2: 165
Boots 3: 165
Debenhams Warehouse 1: 0
Debenhams Warehouse 2: 0
Debenhams 1: 70 (extra 5 on 2nd loop could go to any Debs/JLP stores)
Debenhams 2: 70 (extra 5 on 2nd loop could go to any Debs/JLP stores)
Debenhams 3: 65
John Lewis 1: 65
John Lewis 2: 65
John Lewis 3: 65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</si>
  <si>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350
Boots Warehouse 2: 0
Boots Warehouse 3: 0
Boots 1: 0
Boots 2: 0
Boots 3: 0
Debenhams Warehouse 1: 300
Debenhams Warehouse 2: 0
Debenhams 1: 0
Debenhams 2: 0
Debenhams 3: 0
John Lewis 1: 85 (extra 5 on 2nd loope could go to any JLP store)
John Lewis 2: 85 (extra 5 on 2nd loope could go to any JLP store)
John Lewis 3: 80 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150
Boots 2: 100
Boots 3: 100
Debenhams Warehouse 1: 0
Debenhams Warehouse 2: 0
Debenhams 1: 100
Debenhams 2: 100
Debenhams 3: 100
John Lewis 1: 85
John Lewis 2: 85
John Lewis 3: 80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</si>
  <si>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0
Boots Warehouse 2: 500
Boots Warehouse 3: 0
Boots 1: 0
Boots 2: 0
Boots 3: 0
Debenhams Warehouse 1: 0
Debenhams Warehouse 2: 200
Debenhams 1: 0
Debenhams 2: 0
Debenhams 3: 0
John Lewis 1: 70
John Lewis 2: 65
John Lewis 3: 65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250
Boots 2: 125
Boots 3: 125
Debenhams Warehouse 1: 0
Debenhams Warehouse 2: 0
Debenhams 1: 100
Debenhams 2: 50
Debenhams 3: 50
John Lewis 1: 70 (extra 5 on 2nd loop could go to any JLP store)
John Lewis 2: 65
John Lewis 3: 65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</si>
  <si>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0
Boots Warehouse 2: 450
Boots Warehouse 3: 0
Boots 1: 250
Boots 2: 100
Boots 3: 100
Debenhams Warehouse 1: 0
Debenhams Warehouse 2: 200
Debenhams 1: 0
Debenhams 2: 0
Debenhams 3: 0
John Lewis 1:  85
John Lewis 2:  85
John Lewis 3:  80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250
Boots 2: 100
Boots 3: 100
Debenhams Warehouse 1: 0
Debenhams Warehouse 2: 0
Debenhams 1: 70
Debenhams 2: 65
Debenhams 3: 65
John Lewis 1: 85 (extra 5 on 2nd loop could go to any non-warehouse non-fixed store)
John Lewis 2: 85 (extra 5 on 2nd loop could go to any non-warehouse non-fixed store)
John Lewis 3: 80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</si>
  <si>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400
Boots Warehouse 2: 0
Boots Warehouse 3: 0
Boots 1: 0
Boots 2: 0
Boots 3: 0
Debenhams Warehouse 1: 300
Debenhams Warehouse 2: 0
Debenhams 1: 0
Debenhams 2: 0
Debenhams 3: 0
John Lewis 1:  70
John Lewis 2:  65
John Lewis 3:  65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230 (extra 5 on 2nd loop)
Boots 2: 115 (extra 5 on 2nd loop)
Boots 3: 55
Debenhams Warehouse 1: 0
Debenhams Warehouse 2: 0
Debenhams 1: 180
Debenhams 2: 60
Debenhams 3: 60
John Lewis 1:  70 (etxra 5 on 2nd loop could go to any JLP store)
John Lewis 2:  65
John Lewis 3:  65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</si>
  <si>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500
Boots Warehouse 2: 0
Boots Warehouse 3: 0
Boots 1: 0
Boots 2: 0
Boots 3: 0
Debenhams Warehouse 1: 100
Debenhams Warehouse 2: 0
Debenhams 1: 0
Debenhams 2: 0
Debenhams 3: 0
John Lewis 1:  100
John Lewis 2:  100
John Lewis 3:  100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170 (extra 5 on 2nd loop could go to any Boots store)
Boots 2: 165
Boots 3: 165
Debenhams Warehouse 1: 0
Debenhams Warehouse 2: 0
Debenhams 1: 35 (extra 5 on 2nd loop could go to any Boots store)
Debenhams 2: 35 (extra 5 on 2nd loop could go to any Boots store)
Debenhams 3: 30
John Lewis 1:  100
John Lewis 2:  100
John Lewis 3:  100
Remainder: 0</t>
    </r>
  </si>
  <si>
    <r>
      <t xml:space="preserve">Maximum capacity shows as 9000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300
Boots Warehouse 2: 0
Boots Warehouse 3: 0
Boots 1: 0
Boots 2: 0
Boots 3: 0
Debenhams Warehouse 1: 200
Debenhams Warehouse 2: 0
Debenhams 1: 0
Debenhams 2: 0
Debenhams 3: 0
John Lewis 1:  200
John Lewis 2:  95
John Lewis 3:  95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0
Boots 2: 150
Boots 3: 150
Debenhams Warehouse 1: 0
Debenhams Warehouse 2: 0
Debenhams 1: 120
Debenhams 2: 40
Debenhams 3: 40
John Lewis 1:  200
John Lewis 2:  95
John Lewis 3:  95
Remainder: 0</t>
    </r>
  </si>
  <si>
    <r>
      <t xml:space="preserve">Maximum capacity shows as 900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300
Boots Warehouse 2: 0
Boots Warehouse 3: 0
Boots 1: 0
Boots 2: 0
Boots 3: 0
Debenhams Warehouse 1: 100
Debenhams Warehouse 2: 0
Debenhams 1: 0
Debenhams 2: 0
Debenhams 3: 0
John Lewis 1:  35
John Lewis 2:  30
John Lewis 3:  30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100
Boots 2: 100
Boots 3: 100
Debenhams Warehouse 1: 0
Debenhams Warehouse 2: 0
Debenhams 1: 35 (extra 5 on any Deb store)
Debenhams 2: 35 (extra 5 on any Deb store)
Debenhams 3: 30
John Lewis 1:  35
John Lewis 2:  35
John Lewis 3:  30
Remainder: 0</t>
    </r>
  </si>
  <si>
    <r>
      <t xml:space="preserve">Maximum capacity shows as 300 (based on store capacity).
</t>
    </r>
    <r>
      <rPr>
        <b/>
        <u/>
        <sz val="8"/>
        <rFont val="Arial"/>
        <family val="2"/>
      </rPr>
      <t>Orders:</t>
    </r>
    <r>
      <rPr>
        <sz val="8"/>
        <rFont val="Arial"/>
      </rPr>
      <t xml:space="preserve">
Boots Warehouse 1: 100
Boots Warehouse 2: 0
Boots Warehouse 3: 0
Boots 1: 0
Boots 2: 0
Boots 3: 0
Debenhams Warehouse 1: 50 (due to warehouse multiple rounding)
Debenhams Warehouse 2: 0
Debenhams 1: 0
Debenhams 2: 0
Debenhams 3: 0
John Lewis 1:  0
John Lewis 2:  0
John Lewis 3:  0
Remainder: as per reported allocations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100
Boots 2: 0
Boots 3: 0
Debenhams Warehouse 1: 0
Debenhams Warehouse 2: 0
Debenhams 1: 50
Debenhams 2: 0
Debenhams 3: 0
John Lewis 1:  0
John Lewis 2:  0
John Lewis 3:  0
Remainder: 0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</si>
  <si>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>capacity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group retail uplift </t>
    </r>
    <r>
      <rPr>
        <sz val="10"/>
        <rFont val="Arial"/>
      </rPr>
      <t xml:space="preserve"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</t>
    </r>
    <r>
      <rPr>
        <b/>
        <u/>
        <sz val="10"/>
        <rFont val="Arial"/>
        <family val="2"/>
      </rPr>
      <t>Consultant</t>
    </r>
    <r>
      <rPr>
        <sz val="10"/>
        <rFont val="Arial"/>
      </rPr>
      <t xml:space="preserve">
Allocation Quantity: 150
Include customers Boots, Debenhams, and John Lewis for the Animation.
Set the following retail uplift:
Boots Group: 10
Debenhams Group: 2
=&gt; All other groups/stores have a blank retail uplift &amp; fixed allocations
Run the allocation.</t>
    </r>
  </si>
  <si>
    <r>
      <t xml:space="preserve">Confirm </t>
    </r>
    <r>
      <rPr>
        <b/>
        <u/>
        <sz val="10"/>
        <rFont val="Arial"/>
        <family val="2"/>
      </rPr>
      <t>warehouse account &amp; multiple</t>
    </r>
    <r>
      <rPr>
        <sz val="10"/>
        <rFont val="Arial"/>
        <family val="2"/>
      </rPr>
      <t xml:space="preserve"> &amp; </t>
    </r>
    <r>
      <rPr>
        <b/>
        <u/>
        <sz val="10"/>
        <rFont val="Arial"/>
        <family val="2"/>
      </rPr>
      <t xml:space="preserve">capacity </t>
    </r>
    <r>
      <rPr>
        <sz val="10"/>
        <rFont val="Arial"/>
      </rPr>
      <t>are used correctly.
Create an animation with the following details:
Animation Name: {Division} Allocation Logic
Animation Type: Launch
Animation Priority: A
Products x 1:
Product Normal Multiple: 5
Product Warehouse Multiple: 50
Allocate by Item Type: Item Type A
Allocate by Brand/Axe: Brand / Axe X
Allocate by Category: All
Allocation Quantity: 500
Include customers Boots, Debenhams, and John Lewis for the Animation.
Set the group retail uplift as:
Boots Group: 10
=&gt; All other groups/stores have a blank retail uplift
Run the allocation.</t>
    </r>
  </si>
  <si>
    <t>Scenario:</t>
  </si>
  <si>
    <t>Description:</t>
  </si>
  <si>
    <t>Tester:</t>
  </si>
  <si>
    <t>Step:</t>
  </si>
  <si>
    <t>Expected result</t>
  </si>
  <si>
    <t>Actual result</t>
  </si>
  <si>
    <t>Pass = 1</t>
  </si>
  <si>
    <t>Fail = 1</t>
  </si>
  <si>
    <t>Issue no</t>
  </si>
  <si>
    <t>Test/Retest</t>
  </si>
  <si>
    <t>Test 1</t>
  </si>
  <si>
    <t>PF err</t>
  </si>
  <si>
    <t>Test Scenario</t>
  </si>
  <si>
    <t>Steps</t>
  </si>
  <si>
    <t>No start</t>
  </si>
  <si>
    <t>Started</t>
  </si>
  <si>
    <t>Complete</t>
  </si>
  <si>
    <t>Issues</t>
  </si>
  <si>
    <t>started</t>
  </si>
  <si>
    <t>complete</t>
  </si>
  <si>
    <t>Pass</t>
  </si>
  <si>
    <t>Fail</t>
  </si>
  <si>
    <t>Ensure all 9 stores have sales for the following (for all months).
Signature 1 &amp; Brand / Axe X
Signature 1 &amp; Brand / Axe Y
Signature 1 &amp; Brand / Axe Z
(Division should also be set to allocate based on either Brand or Axe depending on division).
Set the sales for all brands / axes to 100 for all nine stores (for all months).</t>
  </si>
  <si>
    <r>
      <t xml:space="preserve">Ensure all the division has the following Priorities &amp; Animation Types set up:
</t>
    </r>
    <r>
      <rPr>
        <u/>
        <sz val="10"/>
        <rFont val="Arial"/>
        <family val="2"/>
      </rPr>
      <t>Priorities:</t>
    </r>
    <r>
      <rPr>
        <sz val="10"/>
        <rFont val="Arial"/>
      </rPr>
      <t xml:space="preserve">
A
B
C
</t>
    </r>
    <r>
      <rPr>
        <u/>
        <sz val="10"/>
        <rFont val="Arial"/>
        <family val="2"/>
      </rPr>
      <t>Animation Types:</t>
    </r>
    <r>
      <rPr>
        <sz val="10"/>
        <rFont val="Arial"/>
      </rPr>
      <t xml:space="preserve">
Promotion
Launch</t>
    </r>
  </si>
  <si>
    <t>Ensure all 9 stores have capacity entries (even if 0) for the following item types:
Item Type A
Item Type B
Item Type C
Capacity should be available for all combinations of Priority (A/B/C) &amp; Animation Type (Promo/Launch)</t>
  </si>
  <si>
    <t>Update the store categories as follows (store categories may need to be added by Div Admin before they can be assigned to stores):
Boots Warehouse 1: Warehouse
Boots Warehouse 2: Warehouse
Boots Warehouse 3: Warehouse
Boots 1: Consultant, VIP
Boots 2: Non-Consultant
Boots 3: {none}
Debenhams Warehouse 1: Warehouse
Debenhams Warehouse 2: Warehouse
Debenhams 1: Consultant, Flagship
Debenhams 2: {none}
Debenhams 3: Non-Consultant, VIP
John Lewis 1: {none}
John Lewis 2: Skin Expert, Flagship
John Lewis 3: Consultant</t>
  </si>
  <si>
    <t>Set the capacity for all items types to 100 for all nine normal stores. (for all priorities/animation types).</t>
  </si>
  <si>
    <t>Set the capacity for all items types to 1000 for all nine normal stores. (for all priorities/animation types).</t>
  </si>
  <si>
    <t>Set up the following warehouse accounts:
Customer Group: Boots
Item Type: Item Type A
Include in Warehouse allocation: Y
Warehouse Customer Account: Boots Warehouse 1
Include in SAP Order Extract: Y
Customer Group: Boots
Item Type: Item Type B
Include in Warehouse allocation: Y
Warehouse Customer Account: Boots Warehouse 2
Include in SAP Order Extract: Y
Customer Group: Boots
Item Type: Item Type C
Include in Warehouse allocation: Y
Warehouse Customer Account: Boots Warehouse 3
Include in SAP Order Extract: Y
Customer Group: Debenhams
Item Type: Item Type A
Include in Warehouse allocation: Y
Warehouse Customer Account: Debenhams Warehouse 1
Include in SAP Order Extract: Y
Customer Group: Debenhams
Item Type: Item Type B
Include in Warehouse allocation: Y
Warehouse Customer Account: Debenhams Warehouse 2
Include in SAP Order Extract: Y</t>
  </si>
  <si>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75
Boots 2: 75
Boots 3: 75
Debenhams Warehouse 1: 0
Debenhams Warehouse 2: 0
Debenhams 1: 75
Debenhams 2: 75
Debenhams 3: 75
John Lewis 1: </t>
    </r>
    <r>
      <rPr>
        <sz val="8"/>
        <color rgb="FFFF0000"/>
        <rFont val="Arial"/>
        <family val="2"/>
        <charset val="204"/>
      </rPr>
      <t>150  (Store capacity is 1000)</t>
    </r>
    <r>
      <rPr>
        <sz val="8"/>
        <rFont val="Arial"/>
      </rPr>
      <t xml:space="preserve">
John Lewis 2: </t>
    </r>
    <r>
      <rPr>
        <sz val="8"/>
        <color rgb="FFFF0000"/>
        <rFont val="Arial"/>
        <family val="2"/>
        <charset val="204"/>
      </rPr>
      <t>150</t>
    </r>
    <r>
      <rPr>
        <sz val="8"/>
        <rFont val="Arial"/>
      </rPr>
      <t xml:space="preserve">
John Lewis 3: </t>
    </r>
    <r>
      <rPr>
        <sz val="8"/>
        <color rgb="FFFF0000"/>
        <rFont val="Arial"/>
        <family val="2"/>
        <charset val="204"/>
      </rPr>
      <t>150</t>
    </r>
    <r>
      <rPr>
        <sz val="8"/>
        <rFont val="Arial"/>
      </rPr>
      <t xml:space="preserve">
</t>
    </r>
  </si>
  <si>
    <r>
      <t xml:space="preserve">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..
Boots 1: </t>
    </r>
    <r>
      <rPr>
        <sz val="8"/>
        <color rgb="FFFF0000"/>
        <rFont val="Arial"/>
        <family val="2"/>
        <charset val="204"/>
      </rPr>
      <t>235 (extra 10 on 2nd loop)</t>
    </r>
    <r>
      <rPr>
        <sz val="8"/>
        <rFont val="Arial"/>
      </rPr>
      <t xml:space="preserve">
Boots 2: </t>
    </r>
    <r>
      <rPr>
        <sz val="8"/>
        <color rgb="FFFF0000"/>
        <rFont val="Arial"/>
        <family val="2"/>
        <charset val="204"/>
      </rPr>
      <t xml:space="preserve">110 </t>
    </r>
    <r>
      <rPr>
        <sz val="8"/>
        <rFont val="Arial"/>
      </rPr>
      <t xml:space="preserve">
Boots 3: 55
..</t>
    </r>
  </si>
  <si>
    <r>
      <t xml:space="preserve">
</t>
    </r>
    <r>
      <rPr>
        <b/>
        <u/>
        <sz val="8"/>
        <rFont val="Arial"/>
        <family val="2"/>
      </rPr>
      <t>Reported Allocations:</t>
    </r>
    <r>
      <rPr>
        <sz val="8"/>
        <rFont val="Arial"/>
      </rPr>
      <t xml:space="preserve">
Boots Warehouse 1: 0
Boots Warehouse 2: 0
Boots Warehouse 3: 0
Boots 1: 0
Boots 2: 150
Boots 3: 150
Debenhams Warehouse 1: 0
Debenhams Warehouse 2: 0
Debenhams 1: 120
Debenhams 2: 40
Debenhams 3: 40
John Lewis 1:  200
John Lewis 2:  </t>
    </r>
    <r>
      <rPr>
        <sz val="8"/>
        <color rgb="FFFF0000"/>
        <rFont val="Arial"/>
        <family val="2"/>
        <charset val="204"/>
      </rPr>
      <t>100</t>
    </r>
    <r>
      <rPr>
        <sz val="8"/>
        <rFont val="Arial"/>
      </rPr>
      <t xml:space="preserve">
John Lewis 3:  </t>
    </r>
    <r>
      <rPr>
        <sz val="8"/>
        <color rgb="FFFF0000"/>
        <rFont val="Arial"/>
        <family val="2"/>
        <charset val="204"/>
      </rPr>
      <t>100</t>
    </r>
    <r>
      <rPr>
        <sz val="8"/>
        <rFont val="Arial"/>
      </rPr>
      <t xml:space="preserve">
Remainder: 0</t>
    </r>
  </si>
</sst>
</file>

<file path=xl/styles.xml><?xml version="1.0" encoding="utf-8"?>
<styleSheet xmlns="http://schemas.openxmlformats.org/spreadsheetml/2006/main">
  <fonts count="18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6"/>
      <name val="Verdana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rgb="FFFF0000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" xfId="0" applyFill="1" applyBorder="1" applyAlignment="1" applyProtection="1">
      <alignment horizontal="center" vertical="top"/>
      <protection locked="0"/>
    </xf>
    <xf numFmtId="0" fontId="4" fillId="0" borderId="0" xfId="0" applyFont="1" applyAlignment="1">
      <alignment vertical="top"/>
    </xf>
    <xf numFmtId="0" fontId="0" fillId="2" borderId="1" xfId="0" applyFill="1" applyBorder="1" applyAlignment="1" applyProtection="1">
      <alignment vertical="top" wrapText="1"/>
      <protection locked="0"/>
    </xf>
    <xf numFmtId="0" fontId="5" fillId="0" borderId="0" xfId="0" applyFont="1"/>
    <xf numFmtId="1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0" borderId="1" xfId="0" applyFont="1" applyFill="1" applyBorder="1" applyAlignment="1" applyProtection="1">
      <alignment horizontal="center" vertical="top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0" fillId="7" borderId="1" xfId="0" applyFill="1" applyBorder="1" applyAlignment="1" applyProtection="1">
      <alignment vertical="top" wrapText="1"/>
      <protection locked="0"/>
    </xf>
    <xf numFmtId="0" fontId="0" fillId="7" borderId="1" xfId="0" applyFill="1" applyBorder="1" applyAlignment="1" applyProtection="1">
      <alignment horizontal="center" vertical="top"/>
      <protection locked="0"/>
    </xf>
    <xf numFmtId="0" fontId="0" fillId="7" borderId="1" xfId="0" applyFill="1" applyBorder="1" applyAlignment="1">
      <alignment horizontal="center" vertical="top"/>
    </xf>
    <xf numFmtId="0" fontId="2" fillId="7" borderId="1" xfId="0" applyFont="1" applyFill="1" applyBorder="1" applyAlignment="1" applyProtection="1">
      <alignment vertical="top" wrapText="1"/>
      <protection locked="0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 applyProtection="1">
      <alignment vertical="top" wrapText="1"/>
      <protection locked="0"/>
    </xf>
    <xf numFmtId="0" fontId="2" fillId="8" borderId="1" xfId="0" applyFont="1" applyFill="1" applyBorder="1" applyAlignment="1" applyProtection="1">
      <alignment vertical="top" wrapText="1"/>
      <protection locked="0"/>
    </xf>
    <xf numFmtId="0" fontId="12" fillId="8" borderId="1" xfId="0" applyFont="1" applyFill="1" applyBorder="1" applyAlignment="1" applyProtection="1">
      <alignment vertical="top" wrapText="1"/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13" fillId="7" borderId="1" xfId="0" applyFont="1" applyFill="1" applyBorder="1" applyAlignment="1" applyProtection="1">
      <alignment vertical="top" wrapText="1"/>
      <protection locked="0"/>
    </xf>
    <xf numFmtId="0" fontId="14" fillId="8" borderId="1" xfId="0" applyFont="1" applyFill="1" applyBorder="1" applyAlignment="1" applyProtection="1">
      <alignment vertical="top" wrapText="1"/>
      <protection locked="0"/>
    </xf>
    <xf numFmtId="0" fontId="14" fillId="7" borderId="1" xfId="0" applyFont="1" applyFill="1" applyBorder="1" applyAlignment="1" applyProtection="1">
      <alignment vertical="top" wrapText="1"/>
      <protection locked="0"/>
    </xf>
    <xf numFmtId="0" fontId="6" fillId="7" borderId="1" xfId="0" applyFont="1" applyFill="1" applyBorder="1" applyAlignment="1" applyProtection="1">
      <alignment vertical="top" wrapText="1"/>
      <protection locked="0"/>
    </xf>
  </cellXfs>
  <cellStyles count="1">
    <cellStyle name="normální" xfId="0" builtinId="0"/>
  </cellStyles>
  <dxfs count="2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0"/>
        </patternFill>
      </fill>
    </dxf>
  </dxfs>
  <tableStyles count="0" defaultTableStyle="TableStyleMedium9" defaultPivotStyle="PivotStyleLight16"/>
  <colors>
    <mruColors>
      <color rgb="FFE2E23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ykora/AppData/Local/Microsoft/Windows/Temporary%20Internet%20Files/Content.Outlook/VF32UASI/C1_plan_for_testin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Progress tracker"/>
    </sheetNames>
    <sheetDataSet>
      <sheetData sheetId="0">
        <row r="66">
          <cell r="B66">
            <v>55</v>
          </cell>
        </row>
        <row r="67">
          <cell r="B67">
            <v>56</v>
          </cell>
          <cell r="C67" t="str">
            <v>Allocation logic - warehouse accounts (and combined with capacity, multiple, fixed allocations, retail uplift)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O44"/>
  <sheetViews>
    <sheetView tabSelected="1" topLeftCell="A28" zoomScale="95" workbookViewId="0">
      <selection activeCell="J28" sqref="J28"/>
    </sheetView>
  </sheetViews>
  <sheetFormatPr defaultRowHeight="12.75"/>
  <cols>
    <col min="1" max="1" width="2" customWidth="1"/>
    <col min="2" max="2" width="9.7109375" bestFit="1" customWidth="1"/>
    <col min="3" max="3" width="39.7109375" customWidth="1"/>
    <col min="4" max="4" width="42.28515625" customWidth="1"/>
    <col min="5" max="5" width="30.7109375" customWidth="1"/>
    <col min="6" max="6" width="10" bestFit="1" customWidth="1"/>
    <col min="9" max="9" width="0" hidden="1" customWidth="1"/>
    <col min="11" max="15" width="0" style="14" hidden="1" customWidth="1"/>
  </cols>
  <sheetData>
    <row r="5" spans="2:15" ht="19.5" customHeight="1">
      <c r="B5" s="12" t="s">
        <v>39</v>
      </c>
      <c r="H5" s="13">
        <f ca="1">NOW()</f>
        <v>40267.642037152778</v>
      </c>
    </row>
    <row r="6" spans="2:15">
      <c r="B6" s="2" t="s">
        <v>27</v>
      </c>
      <c r="C6" s="2" t="s">
        <v>28</v>
      </c>
      <c r="D6" s="2" t="s">
        <v>36</v>
      </c>
      <c r="E6" s="2" t="s">
        <v>29</v>
      </c>
      <c r="K6" s="7" t="s">
        <v>40</v>
      </c>
      <c r="L6" s="7" t="s">
        <v>41</v>
      </c>
      <c r="M6" s="7" t="s">
        <v>42</v>
      </c>
      <c r="N6" s="7" t="s">
        <v>43</v>
      </c>
      <c r="O6" s="7" t="s">
        <v>44</v>
      </c>
    </row>
    <row r="7" spans="2:15" s="5" customFormat="1" ht="42.75" customHeight="1">
      <c r="B7" s="21">
        <f>[1]Master!$B$67</f>
        <v>56</v>
      </c>
      <c r="C7" s="22" t="str">
        <f>[1]Master!$C$67</f>
        <v>Allocation logic - warehouse accounts (and combined with capacity, multiple, fixed allocations, retail uplift)</v>
      </c>
      <c r="D7" s="8" t="s">
        <v>37</v>
      </c>
      <c r="E7" s="9"/>
      <c r="K7" s="7"/>
      <c r="L7" s="7"/>
      <c r="M7" s="7"/>
      <c r="N7" s="7"/>
      <c r="O7" s="7"/>
    </row>
    <row r="8" spans="2:15">
      <c r="B8" s="5"/>
      <c r="D8" s="5"/>
      <c r="E8" s="5"/>
      <c r="F8" s="10" t="e">
        <f>IF($I$41=0,"","Error!")</f>
        <v>#REF!</v>
      </c>
      <c r="G8" s="5"/>
      <c r="H8" s="5"/>
      <c r="K8" s="7"/>
      <c r="L8" s="7"/>
      <c r="M8" s="7"/>
      <c r="N8" s="7"/>
      <c r="O8" s="7"/>
    </row>
    <row r="9" spans="2:15" s="1" customFormat="1">
      <c r="B9" s="6" t="s">
        <v>30</v>
      </c>
      <c r="C9" s="2" t="s">
        <v>28</v>
      </c>
      <c r="D9" s="6" t="s">
        <v>31</v>
      </c>
      <c r="E9" s="6" t="s">
        <v>32</v>
      </c>
      <c r="F9" s="6" t="s">
        <v>33</v>
      </c>
      <c r="G9" s="6" t="s">
        <v>34</v>
      </c>
      <c r="H9" s="6" t="s">
        <v>35</v>
      </c>
      <c r="I9" s="3" t="s">
        <v>38</v>
      </c>
      <c r="J9" s="3"/>
      <c r="K9" s="15"/>
      <c r="L9" s="15"/>
      <c r="M9" s="15"/>
      <c r="N9" s="15"/>
      <c r="O9" s="15"/>
    </row>
    <row r="10" spans="2:15" ht="229.5">
      <c r="B10" s="7">
        <v>1</v>
      </c>
      <c r="C10" s="24" t="s">
        <v>10</v>
      </c>
      <c r="D10" s="24"/>
      <c r="E10" s="24"/>
      <c r="F10" s="25"/>
      <c r="G10" s="25"/>
      <c r="H10" s="25"/>
      <c r="I10" t="str">
        <f>IF(F10+G10&gt;1,1,"")</f>
        <v/>
      </c>
      <c r="K10" s="7">
        <f>IF(C10="","",1)</f>
        <v>1</v>
      </c>
      <c r="L10" s="7">
        <f>IF(K10="",0,(IF((F10+G10)=0,1,0)))</f>
        <v>1</v>
      </c>
      <c r="M10" s="7">
        <f>IF(N10=1,0,(IF(F10=1,1,(IF(G10=1,1,0)))))</f>
        <v>0</v>
      </c>
      <c r="N10" s="7">
        <f>IF(F10=1,1,0)</f>
        <v>0</v>
      </c>
      <c r="O10" s="7" t="str">
        <f>IF(H10="","",1)</f>
        <v/>
      </c>
    </row>
    <row r="11" spans="2:15" ht="165.75">
      <c r="B11" s="26">
        <f>IF(C11="","",(B10+1))</f>
        <v>2</v>
      </c>
      <c r="C11" s="24" t="s">
        <v>49</v>
      </c>
      <c r="D11" s="24"/>
      <c r="E11" s="24"/>
      <c r="F11" s="25"/>
      <c r="G11" s="25"/>
      <c r="H11" s="25"/>
      <c r="I11" t="str">
        <f t="shared" ref="I11:I39" si="0">IF(F11+G11=2,1,"")</f>
        <v/>
      </c>
      <c r="K11" s="7">
        <f t="shared" ref="K11:K39" si="1">IF(C11="","",1)</f>
        <v>1</v>
      </c>
      <c r="L11" s="7">
        <f t="shared" ref="L11:L39" si="2">IF(K11="",0,(IF((F11+G11)=0,1,0)))</f>
        <v>1</v>
      </c>
      <c r="M11" s="7">
        <f t="shared" ref="M11:M39" si="3">IF(N11=1,0,(IF(F11=1,1,(IF(G11=1,1,0)))))</f>
        <v>0</v>
      </c>
      <c r="N11" s="7">
        <f t="shared" ref="N11:N39" si="4">IF(F11=1,1,0)</f>
        <v>0</v>
      </c>
      <c r="O11" s="7" t="str">
        <f t="shared" ref="O11:O39" si="5">IF(H11="","",1)</f>
        <v/>
      </c>
    </row>
    <row r="12" spans="2:15" ht="140.25">
      <c r="B12" s="26">
        <f t="shared" ref="B12:B39" si="6">IF(C12="","",(B11+1))</f>
        <v>3</v>
      </c>
      <c r="C12" s="24" t="s">
        <v>50</v>
      </c>
      <c r="D12" s="24"/>
      <c r="E12" s="24"/>
      <c r="F12" s="25"/>
      <c r="G12" s="25"/>
      <c r="H12" s="25"/>
      <c r="I12" t="str">
        <f t="shared" si="0"/>
        <v/>
      </c>
      <c r="K12" s="7">
        <f t="shared" si="1"/>
        <v>1</v>
      </c>
      <c r="L12" s="7">
        <f t="shared" si="2"/>
        <v>1</v>
      </c>
      <c r="M12" s="7">
        <f t="shared" si="3"/>
        <v>0</v>
      </c>
      <c r="N12" s="7">
        <f t="shared" si="4"/>
        <v>0</v>
      </c>
      <c r="O12" s="7" t="str">
        <f t="shared" si="5"/>
        <v/>
      </c>
    </row>
    <row r="13" spans="2:15" ht="127.5">
      <c r="B13" s="26">
        <f t="shared" si="6"/>
        <v>4</v>
      </c>
      <c r="C13" s="24" t="s">
        <v>51</v>
      </c>
      <c r="D13" s="24"/>
      <c r="E13" s="24"/>
      <c r="F13" s="25"/>
      <c r="G13" s="25"/>
      <c r="H13" s="25"/>
      <c r="I13" t="str">
        <f t="shared" si="0"/>
        <v/>
      </c>
      <c r="K13" s="7">
        <f t="shared" si="1"/>
        <v>1</v>
      </c>
      <c r="L13" s="7">
        <f t="shared" si="2"/>
        <v>1</v>
      </c>
      <c r="M13" s="7">
        <f t="shared" si="3"/>
        <v>0</v>
      </c>
      <c r="N13" s="7">
        <f t="shared" si="4"/>
        <v>0</v>
      </c>
      <c r="O13" s="7" t="str">
        <f t="shared" si="5"/>
        <v/>
      </c>
    </row>
    <row r="14" spans="2:15" ht="38.25">
      <c r="B14" s="26">
        <f t="shared" si="6"/>
        <v>5</v>
      </c>
      <c r="C14" s="24" t="s">
        <v>54</v>
      </c>
      <c r="D14" s="24"/>
      <c r="E14" s="24"/>
      <c r="F14" s="25"/>
      <c r="G14" s="25"/>
      <c r="H14" s="25"/>
      <c r="I14" t="str">
        <f t="shared" si="0"/>
        <v/>
      </c>
      <c r="K14" s="7">
        <f t="shared" si="1"/>
        <v>1</v>
      </c>
      <c r="L14" s="7">
        <f t="shared" si="2"/>
        <v>1</v>
      </c>
      <c r="M14" s="7">
        <f t="shared" si="3"/>
        <v>0</v>
      </c>
      <c r="N14" s="7">
        <f t="shared" si="4"/>
        <v>0</v>
      </c>
      <c r="O14" s="7" t="str">
        <f t="shared" si="5"/>
        <v/>
      </c>
    </row>
    <row r="15" spans="2:15" ht="38.25">
      <c r="B15" s="26">
        <f>IF(C15="","",(B14+1))</f>
        <v>6</v>
      </c>
      <c r="C15" s="24" t="s">
        <v>13</v>
      </c>
      <c r="D15" s="24"/>
      <c r="E15" s="24"/>
      <c r="F15" s="25"/>
      <c r="G15" s="25"/>
      <c r="H15" s="25"/>
      <c r="I15" t="str">
        <f t="shared" si="0"/>
        <v/>
      </c>
      <c r="K15" s="7">
        <f>IF(C15="","",1)</f>
        <v>1</v>
      </c>
      <c r="L15" s="7">
        <f t="shared" si="2"/>
        <v>1</v>
      </c>
      <c r="M15" s="7">
        <f t="shared" si="3"/>
        <v>0</v>
      </c>
      <c r="N15" s="7">
        <f t="shared" si="4"/>
        <v>0</v>
      </c>
      <c r="O15" s="7" t="str">
        <f t="shared" si="5"/>
        <v/>
      </c>
    </row>
    <row r="16" spans="2:15" ht="242.25">
      <c r="B16" s="26">
        <f>IF(C16="","",(B15+1))</f>
        <v>7</v>
      </c>
      <c r="C16" s="24" t="s">
        <v>52</v>
      </c>
      <c r="D16" s="24"/>
      <c r="E16" s="24"/>
      <c r="F16" s="25"/>
      <c r="G16" s="25"/>
      <c r="H16" s="25"/>
      <c r="I16" t="str">
        <f t="shared" si="0"/>
        <v/>
      </c>
      <c r="K16" s="7">
        <f>IF(C16="","",1)</f>
        <v>1</v>
      </c>
      <c r="L16" s="7">
        <f t="shared" si="2"/>
        <v>1</v>
      </c>
      <c r="M16" s="7">
        <f t="shared" si="3"/>
        <v>0</v>
      </c>
      <c r="N16" s="7">
        <f t="shared" si="4"/>
        <v>0</v>
      </c>
      <c r="O16" s="7" t="str">
        <f t="shared" si="5"/>
        <v/>
      </c>
    </row>
    <row r="17" spans="2:15" ht="409.5">
      <c r="B17" s="26">
        <f>IF(C17="","",(B16+1))</f>
        <v>8</v>
      </c>
      <c r="C17" s="33" t="s">
        <v>55</v>
      </c>
      <c r="D17" s="24"/>
      <c r="E17" s="24"/>
      <c r="F17" s="25"/>
      <c r="G17" s="25"/>
      <c r="H17" s="25"/>
      <c r="I17" t="str">
        <f t="shared" si="0"/>
        <v/>
      </c>
      <c r="K17" s="7">
        <f>IF(C17="","",1)</f>
        <v>1</v>
      </c>
      <c r="L17" s="7">
        <f t="shared" si="2"/>
        <v>1</v>
      </c>
      <c r="M17" s="7">
        <f t="shared" si="3"/>
        <v>0</v>
      </c>
      <c r="N17" s="7">
        <f t="shared" si="4"/>
        <v>0</v>
      </c>
      <c r="O17" s="7" t="str">
        <f t="shared" si="5"/>
        <v/>
      </c>
    </row>
    <row r="18" spans="2:15" ht="409.5">
      <c r="B18" s="26">
        <f t="shared" si="6"/>
        <v>9</v>
      </c>
      <c r="C18" s="24" t="s">
        <v>2</v>
      </c>
      <c r="D18" s="27" t="s">
        <v>14</v>
      </c>
      <c r="E18" s="24"/>
      <c r="F18" s="25"/>
      <c r="G18" s="25"/>
      <c r="H18" s="25"/>
      <c r="I18" t="str">
        <f t="shared" si="0"/>
        <v/>
      </c>
      <c r="K18" s="7">
        <f t="shared" si="1"/>
        <v>1</v>
      </c>
      <c r="L18" s="7">
        <f t="shared" si="2"/>
        <v>1</v>
      </c>
      <c r="M18" s="7">
        <f t="shared" si="3"/>
        <v>0</v>
      </c>
      <c r="N18" s="7">
        <f t="shared" si="4"/>
        <v>0</v>
      </c>
      <c r="O18" s="7" t="str">
        <f t="shared" si="5"/>
        <v/>
      </c>
    </row>
    <row r="19" spans="2:15" ht="409.5">
      <c r="B19" s="28">
        <f t="shared" si="6"/>
        <v>10</v>
      </c>
      <c r="C19" s="29" t="s">
        <v>3</v>
      </c>
      <c r="D19" s="30" t="s">
        <v>15</v>
      </c>
      <c r="E19" s="31" t="s">
        <v>56</v>
      </c>
      <c r="F19" s="32"/>
      <c r="G19" s="32"/>
      <c r="H19" s="32"/>
      <c r="I19" t="str">
        <f t="shared" si="0"/>
        <v/>
      </c>
      <c r="K19" s="7">
        <f t="shared" si="1"/>
        <v>1</v>
      </c>
      <c r="L19" s="7">
        <f t="shared" si="2"/>
        <v>1</v>
      </c>
      <c r="M19" s="7">
        <f t="shared" si="3"/>
        <v>0</v>
      </c>
      <c r="N19" s="7">
        <f t="shared" si="4"/>
        <v>0</v>
      </c>
      <c r="O19" s="7" t="str">
        <f t="shared" si="5"/>
        <v/>
      </c>
    </row>
    <row r="20" spans="2:15" ht="409.5">
      <c r="B20" s="26">
        <f t="shared" si="6"/>
        <v>11</v>
      </c>
      <c r="C20" s="24" t="s">
        <v>4</v>
      </c>
      <c r="D20" s="27" t="s">
        <v>16</v>
      </c>
      <c r="E20" s="24"/>
      <c r="F20" s="25"/>
      <c r="G20" s="25"/>
      <c r="H20" s="25"/>
      <c r="I20" t="str">
        <f t="shared" si="0"/>
        <v/>
      </c>
      <c r="K20" s="7">
        <f t="shared" si="1"/>
        <v>1</v>
      </c>
      <c r="L20" s="7">
        <f t="shared" si="2"/>
        <v>1</v>
      </c>
      <c r="M20" s="7">
        <f t="shared" si="3"/>
        <v>0</v>
      </c>
      <c r="N20" s="7">
        <f t="shared" si="4"/>
        <v>0</v>
      </c>
      <c r="O20" s="7" t="str">
        <f t="shared" si="5"/>
        <v/>
      </c>
    </row>
    <row r="21" spans="2:15" ht="409.5">
      <c r="B21" s="26">
        <f t="shared" si="6"/>
        <v>12</v>
      </c>
      <c r="C21" s="24" t="s">
        <v>5</v>
      </c>
      <c r="D21" s="27" t="s">
        <v>17</v>
      </c>
      <c r="E21" s="24"/>
      <c r="F21" s="25"/>
      <c r="G21" s="25"/>
      <c r="H21" s="25"/>
      <c r="I21" t="str">
        <f t="shared" si="0"/>
        <v/>
      </c>
      <c r="K21" s="7">
        <f t="shared" si="1"/>
        <v>1</v>
      </c>
      <c r="L21" s="7">
        <f t="shared" si="2"/>
        <v>1</v>
      </c>
      <c r="M21" s="7">
        <f t="shared" si="3"/>
        <v>0</v>
      </c>
      <c r="N21" s="7">
        <f t="shared" si="4"/>
        <v>0</v>
      </c>
      <c r="O21" s="7" t="str">
        <f t="shared" si="5"/>
        <v/>
      </c>
    </row>
    <row r="22" spans="2:15" ht="409.5">
      <c r="B22" s="26">
        <f t="shared" si="6"/>
        <v>13</v>
      </c>
      <c r="C22" s="24" t="s">
        <v>6</v>
      </c>
      <c r="D22" s="27" t="s">
        <v>18</v>
      </c>
      <c r="E22" s="24"/>
      <c r="F22" s="25"/>
      <c r="G22" s="25"/>
      <c r="H22" s="25"/>
      <c r="I22" t="str">
        <f t="shared" si="0"/>
        <v/>
      </c>
      <c r="K22" s="7">
        <f t="shared" si="1"/>
        <v>1</v>
      </c>
      <c r="L22" s="7">
        <f t="shared" si="2"/>
        <v>1</v>
      </c>
      <c r="M22" s="7">
        <f t="shared" si="3"/>
        <v>0</v>
      </c>
      <c r="N22" s="7">
        <f t="shared" si="4"/>
        <v>0</v>
      </c>
      <c r="O22" s="7" t="str">
        <f t="shared" si="5"/>
        <v/>
      </c>
    </row>
    <row r="23" spans="2:15" ht="409.5">
      <c r="B23" s="26">
        <f t="shared" si="6"/>
        <v>14</v>
      </c>
      <c r="C23" s="24" t="s">
        <v>7</v>
      </c>
      <c r="D23" s="27" t="s">
        <v>19</v>
      </c>
      <c r="E23" s="24"/>
      <c r="F23" s="25"/>
      <c r="G23" s="25"/>
      <c r="H23" s="25"/>
      <c r="I23" t="str">
        <f t="shared" si="0"/>
        <v/>
      </c>
      <c r="K23" s="7">
        <f t="shared" si="1"/>
        <v>1</v>
      </c>
      <c r="L23" s="7">
        <f t="shared" si="2"/>
        <v>1</v>
      </c>
      <c r="M23" s="7">
        <f t="shared" si="3"/>
        <v>0</v>
      </c>
      <c r="N23" s="7">
        <f t="shared" si="4"/>
        <v>0</v>
      </c>
      <c r="O23" s="7" t="str">
        <f t="shared" si="5"/>
        <v/>
      </c>
    </row>
    <row r="24" spans="2:15" ht="409.5">
      <c r="B24" s="28">
        <f t="shared" si="6"/>
        <v>15</v>
      </c>
      <c r="C24" s="29" t="s">
        <v>8</v>
      </c>
      <c r="D24" s="30" t="s">
        <v>20</v>
      </c>
      <c r="E24" s="34" t="s">
        <v>57</v>
      </c>
      <c r="F24" s="32"/>
      <c r="G24" s="32"/>
      <c r="H24" s="32"/>
      <c r="I24" t="str">
        <f t="shared" si="0"/>
        <v/>
      </c>
      <c r="K24" s="7">
        <f t="shared" si="1"/>
        <v>1</v>
      </c>
      <c r="L24" s="7">
        <f t="shared" si="2"/>
        <v>1</v>
      </c>
      <c r="M24" s="7">
        <f t="shared" si="3"/>
        <v>0</v>
      </c>
      <c r="N24" s="7">
        <f t="shared" si="4"/>
        <v>0</v>
      </c>
      <c r="O24" s="7" t="str">
        <f t="shared" si="5"/>
        <v/>
      </c>
    </row>
    <row r="25" spans="2:15" ht="409.5">
      <c r="B25" s="26">
        <f t="shared" si="6"/>
        <v>16</v>
      </c>
      <c r="C25" s="24" t="s">
        <v>1</v>
      </c>
      <c r="D25" s="35" t="s">
        <v>21</v>
      </c>
      <c r="E25" s="24"/>
      <c r="F25" s="25"/>
      <c r="G25" s="25"/>
      <c r="H25" s="25"/>
      <c r="I25" t="str">
        <f t="shared" si="0"/>
        <v/>
      </c>
      <c r="K25" s="7">
        <f t="shared" si="1"/>
        <v>1</v>
      </c>
      <c r="L25" s="7">
        <f t="shared" si="2"/>
        <v>1</v>
      </c>
      <c r="M25" s="7">
        <f t="shared" si="3"/>
        <v>0</v>
      </c>
      <c r="N25" s="7">
        <f t="shared" si="4"/>
        <v>0</v>
      </c>
      <c r="O25" s="7" t="str">
        <f t="shared" si="5"/>
        <v/>
      </c>
    </row>
    <row r="26" spans="2:15" ht="405">
      <c r="B26" s="28">
        <f t="shared" si="6"/>
        <v>17</v>
      </c>
      <c r="C26" s="29" t="s">
        <v>0</v>
      </c>
      <c r="D26" s="30" t="s">
        <v>22</v>
      </c>
      <c r="E26" s="34" t="s">
        <v>58</v>
      </c>
      <c r="F26" s="34"/>
      <c r="G26" s="32"/>
      <c r="H26" s="32"/>
      <c r="I26" t="e">
        <f>IF(#REF!+G26=2,1,"")</f>
        <v>#REF!</v>
      </c>
      <c r="K26" s="7">
        <f t="shared" si="1"/>
        <v>1</v>
      </c>
      <c r="L26" s="7" t="e">
        <f>IF(K26="",0,(IF((#REF!+G26)=0,1,0)))</f>
        <v>#REF!</v>
      </c>
      <c r="M26" s="7" t="e">
        <f>IF(N26=1,0,(IF(#REF!=1,1,(IF(G26=1,1,0)))))</f>
        <v>#REF!</v>
      </c>
      <c r="N26" s="7" t="e">
        <f>IF(#REF!=1,1,0)</f>
        <v>#REF!</v>
      </c>
      <c r="O26" s="7" t="str">
        <f t="shared" si="5"/>
        <v/>
      </c>
    </row>
    <row r="27" spans="2:15" ht="38.25">
      <c r="B27" s="26">
        <f t="shared" si="6"/>
        <v>18</v>
      </c>
      <c r="C27" s="24" t="s">
        <v>53</v>
      </c>
      <c r="D27" s="36"/>
      <c r="E27" s="24"/>
      <c r="F27" s="25"/>
      <c r="G27" s="25"/>
      <c r="H27" s="25"/>
      <c r="I27" t="str">
        <f t="shared" si="0"/>
        <v/>
      </c>
      <c r="K27" s="7">
        <f t="shared" si="1"/>
        <v>1</v>
      </c>
      <c r="L27" s="7">
        <f t="shared" si="2"/>
        <v>1</v>
      </c>
      <c r="M27" s="7">
        <f t="shared" si="3"/>
        <v>0</v>
      </c>
      <c r="N27" s="7">
        <f t="shared" si="4"/>
        <v>0</v>
      </c>
      <c r="O27" s="7" t="str">
        <f t="shared" si="5"/>
        <v/>
      </c>
    </row>
    <row r="28" spans="2:15" ht="405">
      <c r="B28" s="26">
        <f t="shared" si="6"/>
        <v>19</v>
      </c>
      <c r="C28" s="24" t="s">
        <v>26</v>
      </c>
      <c r="D28" s="35" t="s">
        <v>23</v>
      </c>
      <c r="E28" s="33"/>
      <c r="F28" s="25"/>
      <c r="G28" s="25"/>
      <c r="H28" s="25"/>
      <c r="I28" t="str">
        <f t="shared" si="0"/>
        <v/>
      </c>
      <c r="K28" s="7">
        <f t="shared" si="1"/>
        <v>1</v>
      </c>
      <c r="L28" s="7">
        <f t="shared" si="2"/>
        <v>1</v>
      </c>
      <c r="M28" s="7">
        <f t="shared" si="3"/>
        <v>0</v>
      </c>
      <c r="N28" s="7">
        <f t="shared" si="4"/>
        <v>0</v>
      </c>
      <c r="O28" s="7" t="str">
        <f t="shared" si="5"/>
        <v/>
      </c>
    </row>
    <row r="29" spans="2:15" ht="409.5">
      <c r="B29" s="26">
        <f t="shared" si="6"/>
        <v>20</v>
      </c>
      <c r="C29" s="24" t="s">
        <v>25</v>
      </c>
      <c r="D29" s="27" t="s">
        <v>24</v>
      </c>
      <c r="E29" s="24"/>
      <c r="F29" s="25"/>
      <c r="G29" s="25"/>
      <c r="H29" s="25"/>
      <c r="I29" t="str">
        <f t="shared" si="0"/>
        <v/>
      </c>
      <c r="K29" s="7">
        <f t="shared" si="1"/>
        <v>1</v>
      </c>
      <c r="L29" s="7">
        <f t="shared" si="2"/>
        <v>1</v>
      </c>
      <c r="M29" s="7">
        <f t="shared" si="3"/>
        <v>0</v>
      </c>
      <c r="N29" s="7">
        <f t="shared" si="4"/>
        <v>0</v>
      </c>
      <c r="O29" s="7" t="str">
        <f t="shared" si="5"/>
        <v/>
      </c>
    </row>
    <row r="30" spans="2:15" ht="114.75">
      <c r="B30" s="26">
        <f t="shared" si="6"/>
        <v>21</v>
      </c>
      <c r="C30" s="24" t="s">
        <v>9</v>
      </c>
      <c r="D30" s="27"/>
      <c r="E30" s="24"/>
      <c r="F30" s="25"/>
      <c r="G30" s="25"/>
      <c r="H30" s="25"/>
      <c r="I30" t="str">
        <f t="shared" si="0"/>
        <v/>
      </c>
      <c r="K30" s="7">
        <f t="shared" si="1"/>
        <v>1</v>
      </c>
      <c r="L30" s="7">
        <f t="shared" si="2"/>
        <v>1</v>
      </c>
      <c r="M30" s="7">
        <f t="shared" si="3"/>
        <v>0</v>
      </c>
      <c r="N30" s="7">
        <f t="shared" si="4"/>
        <v>0</v>
      </c>
      <c r="O30" s="7" t="str">
        <f t="shared" si="5"/>
        <v/>
      </c>
    </row>
    <row r="31" spans="2:15" ht="409.5">
      <c r="B31" s="26">
        <f t="shared" si="6"/>
        <v>22</v>
      </c>
      <c r="C31" s="24" t="s">
        <v>12</v>
      </c>
      <c r="D31" s="27" t="s">
        <v>11</v>
      </c>
      <c r="E31" s="24"/>
      <c r="F31" s="25"/>
      <c r="G31" s="25"/>
      <c r="H31" s="25"/>
      <c r="I31" t="str">
        <f t="shared" si="0"/>
        <v/>
      </c>
      <c r="K31" s="7">
        <f t="shared" si="1"/>
        <v>1</v>
      </c>
      <c r="L31" s="7">
        <f t="shared" si="2"/>
        <v>1</v>
      </c>
      <c r="M31" s="7">
        <f t="shared" si="3"/>
        <v>0</v>
      </c>
      <c r="N31" s="7">
        <f t="shared" si="4"/>
        <v>0</v>
      </c>
      <c r="O31" s="7" t="str">
        <f t="shared" si="5"/>
        <v/>
      </c>
    </row>
    <row r="32" spans="2:15">
      <c r="B32" s="7" t="str">
        <f t="shared" si="6"/>
        <v/>
      </c>
      <c r="C32" s="11"/>
      <c r="D32" s="23"/>
      <c r="E32" s="11"/>
      <c r="F32" s="9"/>
      <c r="G32" s="9"/>
      <c r="H32" s="9"/>
      <c r="I32" t="str">
        <f t="shared" si="0"/>
        <v/>
      </c>
      <c r="K32" s="7" t="str">
        <f t="shared" si="1"/>
        <v/>
      </c>
      <c r="L32" s="7">
        <f t="shared" si="2"/>
        <v>0</v>
      </c>
      <c r="M32" s="7">
        <f t="shared" si="3"/>
        <v>0</v>
      </c>
      <c r="N32" s="7">
        <f t="shared" si="4"/>
        <v>0</v>
      </c>
      <c r="O32" s="7" t="str">
        <f t="shared" si="5"/>
        <v/>
      </c>
    </row>
    <row r="33" spans="2:15">
      <c r="B33" s="7" t="str">
        <f t="shared" si="6"/>
        <v/>
      </c>
      <c r="C33" s="11"/>
      <c r="D33" s="23"/>
      <c r="E33" s="11"/>
      <c r="F33" s="9"/>
      <c r="G33" s="9"/>
      <c r="H33" s="9"/>
      <c r="I33" t="str">
        <f t="shared" si="0"/>
        <v/>
      </c>
      <c r="K33" s="7" t="str">
        <f t="shared" si="1"/>
        <v/>
      </c>
      <c r="L33" s="7">
        <f t="shared" si="2"/>
        <v>0</v>
      </c>
      <c r="M33" s="7">
        <f t="shared" si="3"/>
        <v>0</v>
      </c>
      <c r="N33" s="7">
        <f t="shared" si="4"/>
        <v>0</v>
      </c>
      <c r="O33" s="7" t="str">
        <f t="shared" si="5"/>
        <v/>
      </c>
    </row>
    <row r="34" spans="2:15">
      <c r="B34" s="7" t="str">
        <f t="shared" si="6"/>
        <v/>
      </c>
      <c r="C34" s="11"/>
      <c r="D34" s="11"/>
      <c r="E34" s="11"/>
      <c r="F34" s="9"/>
      <c r="G34" s="9"/>
      <c r="H34" s="9"/>
      <c r="I34" t="str">
        <f t="shared" si="0"/>
        <v/>
      </c>
      <c r="K34" s="7" t="str">
        <f t="shared" si="1"/>
        <v/>
      </c>
      <c r="L34" s="7">
        <f t="shared" si="2"/>
        <v>0</v>
      </c>
      <c r="M34" s="7">
        <f t="shared" si="3"/>
        <v>0</v>
      </c>
      <c r="N34" s="7">
        <f t="shared" si="4"/>
        <v>0</v>
      </c>
      <c r="O34" s="7" t="str">
        <f t="shared" si="5"/>
        <v/>
      </c>
    </row>
    <row r="35" spans="2:15">
      <c r="B35" s="7" t="str">
        <f t="shared" si="6"/>
        <v/>
      </c>
      <c r="C35" s="11"/>
      <c r="D35" s="23"/>
      <c r="E35" s="11"/>
      <c r="F35" s="9"/>
      <c r="G35" s="9"/>
      <c r="H35" s="9"/>
      <c r="I35" t="str">
        <f t="shared" si="0"/>
        <v/>
      </c>
      <c r="K35" s="7" t="str">
        <f t="shared" si="1"/>
        <v/>
      </c>
      <c r="L35" s="7">
        <f t="shared" si="2"/>
        <v>0</v>
      </c>
      <c r="M35" s="7">
        <f t="shared" si="3"/>
        <v>0</v>
      </c>
      <c r="N35" s="7">
        <f t="shared" si="4"/>
        <v>0</v>
      </c>
      <c r="O35" s="7" t="str">
        <f t="shared" si="5"/>
        <v/>
      </c>
    </row>
    <row r="36" spans="2:15">
      <c r="B36" s="7" t="str">
        <f t="shared" si="6"/>
        <v/>
      </c>
      <c r="C36" s="11"/>
      <c r="D36" s="11"/>
      <c r="E36" s="11"/>
      <c r="F36" s="9"/>
      <c r="G36" s="9"/>
      <c r="H36" s="9"/>
      <c r="I36" t="str">
        <f t="shared" si="0"/>
        <v/>
      </c>
      <c r="K36" s="7" t="str">
        <f t="shared" si="1"/>
        <v/>
      </c>
      <c r="L36" s="7">
        <f t="shared" si="2"/>
        <v>0</v>
      </c>
      <c r="M36" s="7">
        <f t="shared" si="3"/>
        <v>0</v>
      </c>
      <c r="N36" s="7">
        <f t="shared" si="4"/>
        <v>0</v>
      </c>
      <c r="O36" s="7" t="str">
        <f t="shared" si="5"/>
        <v/>
      </c>
    </row>
    <row r="37" spans="2:15">
      <c r="B37" s="7" t="str">
        <f t="shared" si="6"/>
        <v/>
      </c>
      <c r="C37" s="11"/>
      <c r="D37" s="11"/>
      <c r="E37" s="11"/>
      <c r="F37" s="9"/>
      <c r="G37" s="9"/>
      <c r="H37" s="9"/>
      <c r="I37" t="str">
        <f t="shared" si="0"/>
        <v/>
      </c>
      <c r="K37" s="7" t="str">
        <f t="shared" si="1"/>
        <v/>
      </c>
      <c r="L37" s="7">
        <f t="shared" si="2"/>
        <v>0</v>
      </c>
      <c r="M37" s="7">
        <f t="shared" si="3"/>
        <v>0</v>
      </c>
      <c r="N37" s="7">
        <f t="shared" si="4"/>
        <v>0</v>
      </c>
      <c r="O37" s="7" t="str">
        <f t="shared" si="5"/>
        <v/>
      </c>
    </row>
    <row r="38" spans="2:15">
      <c r="B38" s="7" t="str">
        <f t="shared" si="6"/>
        <v/>
      </c>
      <c r="C38" s="4"/>
      <c r="D38" s="11"/>
      <c r="E38" s="11"/>
      <c r="F38" s="9"/>
      <c r="G38" s="9"/>
      <c r="H38" s="9"/>
      <c r="I38" t="str">
        <f t="shared" si="0"/>
        <v/>
      </c>
      <c r="K38" s="7" t="str">
        <f t="shared" si="1"/>
        <v/>
      </c>
      <c r="L38" s="7">
        <f t="shared" si="2"/>
        <v>0</v>
      </c>
      <c r="M38" s="7">
        <f t="shared" si="3"/>
        <v>0</v>
      </c>
      <c r="N38" s="7">
        <f t="shared" si="4"/>
        <v>0</v>
      </c>
      <c r="O38" s="7" t="str">
        <f t="shared" si="5"/>
        <v/>
      </c>
    </row>
    <row r="39" spans="2:15">
      <c r="B39" s="7" t="str">
        <f t="shared" si="6"/>
        <v/>
      </c>
      <c r="C39" s="4"/>
      <c r="D39" s="11"/>
      <c r="E39" s="11"/>
      <c r="F39" s="9"/>
      <c r="G39" s="9"/>
      <c r="H39" s="9"/>
      <c r="I39" t="str">
        <f t="shared" si="0"/>
        <v/>
      </c>
      <c r="K39" s="7" t="str">
        <f t="shared" si="1"/>
        <v/>
      </c>
      <c r="L39" s="7">
        <f t="shared" si="2"/>
        <v>0</v>
      </c>
      <c r="M39" s="7">
        <f t="shared" si="3"/>
        <v>0</v>
      </c>
      <c r="N39" s="7">
        <f t="shared" si="4"/>
        <v>0</v>
      </c>
      <c r="O39" s="7" t="str">
        <f t="shared" si="5"/>
        <v/>
      </c>
    </row>
    <row r="40" spans="2:15">
      <c r="K40" s="7"/>
      <c r="L40" s="7" t="e">
        <f>SUM(L10:L39)</f>
        <v>#REF!</v>
      </c>
      <c r="M40" s="7" t="e">
        <f>SUM(M10:M39)</f>
        <v>#REF!</v>
      </c>
      <c r="N40" s="7" t="e">
        <f>SUM(N10:N39)</f>
        <v>#REF!</v>
      </c>
      <c r="O40" s="7"/>
    </row>
    <row r="41" spans="2:15">
      <c r="I41" t="e">
        <f>SUM(I10:I39)</f>
        <v>#REF!</v>
      </c>
      <c r="K41" s="16">
        <f>SUM(K10:K39)</f>
        <v>22</v>
      </c>
      <c r="L41" s="17" t="e">
        <f>IF(L40=K41,1,0)</f>
        <v>#REF!</v>
      </c>
      <c r="M41" s="18">
        <f>IF((K43+L43)=0,0,(IF(L43&gt;0,1,IF(K43&lt;K41,1,0))))</f>
        <v>0</v>
      </c>
      <c r="N41" s="19">
        <f>IF(K41=K43,1,0)</f>
        <v>0</v>
      </c>
      <c r="O41" s="20">
        <f>SUM(O10:O39)</f>
        <v>0</v>
      </c>
    </row>
    <row r="42" spans="2:15">
      <c r="K42" s="14" t="s">
        <v>40</v>
      </c>
      <c r="L42" s="14" t="s">
        <v>41</v>
      </c>
      <c r="M42" s="14" t="s">
        <v>45</v>
      </c>
      <c r="N42" s="14" t="s">
        <v>46</v>
      </c>
      <c r="O42" s="14" t="s">
        <v>44</v>
      </c>
    </row>
    <row r="43" spans="2:15">
      <c r="K43" s="19">
        <f>SUM(F10:F39)</f>
        <v>0</v>
      </c>
      <c r="L43" s="17">
        <f>SUM(G10:G39)</f>
        <v>0</v>
      </c>
    </row>
    <row r="44" spans="2:15">
      <c r="K44" s="14" t="s">
        <v>47</v>
      </c>
      <c r="L44" s="14" t="s">
        <v>48</v>
      </c>
    </row>
  </sheetData>
  <phoneticPr fontId="2" type="noConversion"/>
  <conditionalFormatting sqref="F10:F25 F27:F39">
    <cfRule type="cellIs" dxfId="1" priority="1" stopIfTrue="1" operator="equal">
      <formula>1</formula>
    </cfRule>
  </conditionalFormatting>
  <conditionalFormatting sqref="G10:G39">
    <cfRule type="cellIs" dxfId="0" priority="2" stopIfTrue="1" operator="equal">
      <formula>1</formula>
    </cfRule>
  </conditionalFormatting>
  <pageMargins left="0.23" right="0.17" top="0.42" bottom="0.38" header="0.28999999999999998" footer="0.3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Sheet1!Názvy_tisku</vt:lpstr>
    </vt:vector>
  </TitlesOfParts>
  <Company>L'Oréal (UK)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Jakub Sýkora</cp:lastModifiedBy>
  <cp:lastPrinted>2005-04-14T12:25:55Z</cp:lastPrinted>
  <dcterms:created xsi:type="dcterms:W3CDTF">2005-04-14T10:55:19Z</dcterms:created>
  <dcterms:modified xsi:type="dcterms:W3CDTF">2010-03-30T13:24:33Z</dcterms:modified>
</cp:coreProperties>
</file>