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Douglas\Dropbox (ASU)\Research\Treestand-Grassland Study\Data\Plant  Nutrients Gradient\"/>
    </mc:Choice>
  </mc:AlternateContent>
  <bookViews>
    <workbookView xWindow="0" yWindow="0" windowWidth="19725" windowHeight="8910" firstSheet="5" activeTab="10"/>
  </bookViews>
  <sheets>
    <sheet name="Sheet1" sheetId="13" r:id="rId1"/>
    <sheet name="Carb 1" sheetId="2" r:id="rId2"/>
    <sheet name="Carb 4" sheetId="5" r:id="rId3"/>
    <sheet name="Carb 2" sheetId="3" r:id="rId4"/>
    <sheet name="Carb 3" sheetId="4" r:id="rId5"/>
    <sheet name="Carb 5" sheetId="6" r:id="rId6"/>
    <sheet name="Carb 6" sheetId="7" r:id="rId7"/>
    <sheet name="Carb 7" sheetId="12" r:id="rId8"/>
    <sheet name="Carb 8" sheetId="14" r:id="rId9"/>
    <sheet name="Carb 9" sheetId="15" r:id="rId10"/>
    <sheet name="Carb 10" sheetId="17" r:id="rId11"/>
    <sheet name="Prot 1" sheetId="8" r:id="rId12"/>
    <sheet name="Prot 2" sheetId="9" r:id="rId13"/>
    <sheet name="Prot 3" sheetId="10" r:id="rId14"/>
    <sheet name="Prot 4a" sheetId="16" r:id="rId15"/>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17" l="1"/>
  <c r="AE4" i="17"/>
  <c r="AH4" i="17" s="1"/>
  <c r="AB4" i="17"/>
  <c r="AA4" i="17"/>
  <c r="Z4" i="17"/>
  <c r="Y4" i="17"/>
  <c r="AD4" i="17" s="1"/>
  <c r="AG4" i="17" s="1"/>
  <c r="X4" i="17"/>
  <c r="W4" i="17"/>
  <c r="AC4" i="17" s="1"/>
  <c r="AF4" i="17" s="1"/>
  <c r="V4" i="17"/>
  <c r="U4" i="17"/>
  <c r="T4" i="17"/>
  <c r="AB3" i="17"/>
  <c r="AA3" i="17"/>
  <c r="AE3" i="17" s="1"/>
  <c r="AH3" i="17" s="1"/>
  <c r="Z3" i="17"/>
  <c r="Y3" i="17"/>
  <c r="AD3" i="17" s="1"/>
  <c r="AG3" i="17" s="1"/>
  <c r="X3" i="17"/>
  <c r="W3" i="17"/>
  <c r="AC3" i="17" s="1"/>
  <c r="AF3" i="17" s="1"/>
  <c r="V3" i="17"/>
  <c r="U3" i="17"/>
  <c r="T3" i="17"/>
  <c r="AB2" i="17"/>
  <c r="AA2" i="17"/>
  <c r="AE2" i="17" s="1"/>
  <c r="Z2" i="17"/>
  <c r="Y2" i="17"/>
  <c r="AD2" i="17" s="1"/>
  <c r="AG2" i="17" s="1"/>
  <c r="X2" i="17"/>
  <c r="W2" i="17"/>
  <c r="AC2" i="17" s="1"/>
  <c r="AF2" i="17" s="1"/>
  <c r="V2" i="17"/>
  <c r="U2" i="17"/>
  <c r="T2" i="17"/>
  <c r="AJ2" i="17" l="1"/>
  <c r="AK4" i="17"/>
  <c r="AJ3" i="17"/>
  <c r="AJ4" i="17"/>
  <c r="AK3" i="17"/>
  <c r="AI2" i="17"/>
  <c r="AN3" i="17"/>
  <c r="AI3" i="17"/>
  <c r="AN4" i="17"/>
  <c r="AI4" i="17"/>
  <c r="BH26" i="16"/>
  <c r="BI6" i="16"/>
  <c r="BH6" i="16"/>
  <c r="BG6" i="16"/>
  <c r="BE19" i="16"/>
  <c r="BH19" i="16" s="1"/>
  <c r="BF19" i="16"/>
  <c r="BI19" i="16" s="1"/>
  <c r="BG19" i="16"/>
  <c r="BE20" i="16"/>
  <c r="BH20" i="16" s="1"/>
  <c r="BF20" i="16"/>
  <c r="BI20" i="16" s="1"/>
  <c r="BG20" i="16"/>
  <c r="BE21" i="16"/>
  <c r="BF21" i="16"/>
  <c r="BG21" i="16"/>
  <c r="BH21" i="16"/>
  <c r="BI21" i="16"/>
  <c r="BE22" i="16"/>
  <c r="BH22" i="16" s="1"/>
  <c r="BF22" i="16"/>
  <c r="BI22" i="16" s="1"/>
  <c r="BG22" i="16"/>
  <c r="BE23" i="16"/>
  <c r="BF23" i="16"/>
  <c r="BI23" i="16" s="1"/>
  <c r="BH23" i="16"/>
  <c r="BE24" i="16"/>
  <c r="BH24" i="16" s="1"/>
  <c r="BF24" i="16"/>
  <c r="BG24" i="16"/>
  <c r="BI24" i="16"/>
  <c r="BE25" i="16"/>
  <c r="BH25" i="16" s="1"/>
  <c r="BF25" i="16"/>
  <c r="BI25" i="16" s="1"/>
  <c r="BG25" i="16"/>
  <c r="BE26" i="16"/>
  <c r="BF26" i="16"/>
  <c r="BG26" i="16"/>
  <c r="BI26" i="16"/>
  <c r="AZ26" i="16"/>
  <c r="AY26" i="16"/>
  <c r="AX26" i="16"/>
  <c r="AZ25" i="16"/>
  <c r="AY25" i="16"/>
  <c r="AX25" i="16"/>
  <c r="AZ24" i="16"/>
  <c r="AY24" i="16"/>
  <c r="AX24" i="16"/>
  <c r="AX23" i="16"/>
  <c r="AZ23" i="16"/>
  <c r="BC25" i="16"/>
  <c r="AY23" i="16"/>
  <c r="BB23" i="16" s="1"/>
  <c r="AX22" i="16"/>
  <c r="AX21" i="16"/>
  <c r="AX20" i="16"/>
  <c r="AX19" i="16"/>
  <c r="AX18" i="16"/>
  <c r="AX17" i="16"/>
  <c r="AX16" i="16"/>
  <c r="AX15" i="16"/>
  <c r="AX14" i="16"/>
  <c r="AX13" i="16"/>
  <c r="BA17" i="16"/>
  <c r="BD17" i="16" s="1"/>
  <c r="BA19" i="16"/>
  <c r="BD19" i="16" s="1"/>
  <c r="BL19" i="16" s="1"/>
  <c r="AX12" i="16"/>
  <c r="AX11" i="16"/>
  <c r="AX10" i="16"/>
  <c r="AX9" i="16"/>
  <c r="AX8" i="16"/>
  <c r="AX7" i="16"/>
  <c r="AX6" i="16"/>
  <c r="AX5" i="16"/>
  <c r="AX4" i="16"/>
  <c r="AX3" i="16"/>
  <c r="AU3" i="16"/>
  <c r="AU4" i="16"/>
  <c r="AU5" i="16"/>
  <c r="AU6" i="16"/>
  <c r="AU7" i="16"/>
  <c r="AU8" i="16"/>
  <c r="AU9" i="16"/>
  <c r="AU10" i="16"/>
  <c r="AU11" i="16"/>
  <c r="AU12" i="16"/>
  <c r="AU13" i="16"/>
  <c r="AU14" i="16"/>
  <c r="AU15" i="16"/>
  <c r="AU16" i="16"/>
  <c r="AU17" i="16"/>
  <c r="AU18" i="16"/>
  <c r="AU19" i="16"/>
  <c r="AU20" i="16"/>
  <c r="AU21" i="16"/>
  <c r="AU22" i="16"/>
  <c r="AU23" i="16"/>
  <c r="AU24" i="16"/>
  <c r="AU25" i="16"/>
  <c r="AU26" i="16"/>
  <c r="AC8" i="16"/>
  <c r="AE8" i="16" s="1"/>
  <c r="AZ3" i="16"/>
  <c r="AY3" i="16"/>
  <c r="AC24" i="16"/>
  <c r="AE24" i="16" s="1"/>
  <c r="AD24" i="16"/>
  <c r="AF24" i="16"/>
  <c r="AH24" i="16" s="1"/>
  <c r="AG24" i="16"/>
  <c r="AC25" i="16"/>
  <c r="AD25" i="16"/>
  <c r="AE25" i="16"/>
  <c r="AF25" i="16"/>
  <c r="AH25" i="16" s="1"/>
  <c r="AG25" i="16"/>
  <c r="AC26" i="16"/>
  <c r="AE26" i="16" s="1"/>
  <c r="AD26" i="16"/>
  <c r="AF26" i="16"/>
  <c r="AH26" i="16" s="1"/>
  <c r="AG26" i="16"/>
  <c r="AC27" i="16"/>
  <c r="AD27" i="16"/>
  <c r="AE27" i="16"/>
  <c r="AF27" i="16"/>
  <c r="AG27" i="16"/>
  <c r="AH27" i="16"/>
  <c r="AC28" i="16"/>
  <c r="AD28" i="16"/>
  <c r="AE28" i="16"/>
  <c r="AF28" i="16"/>
  <c r="AH28" i="16" s="1"/>
  <c r="AG28" i="16"/>
  <c r="AC29" i="16"/>
  <c r="AE29" i="16" s="1"/>
  <c r="AD29" i="16"/>
  <c r="AF29" i="16"/>
  <c r="AH29" i="16" s="1"/>
  <c r="AG29" i="16"/>
  <c r="AC30" i="16"/>
  <c r="AE30" i="16" s="1"/>
  <c r="AD30" i="16"/>
  <c r="AF30" i="16"/>
  <c r="AG30" i="16"/>
  <c r="AC20" i="16"/>
  <c r="AE20" i="16" s="1"/>
  <c r="AD20" i="16"/>
  <c r="AF20" i="16"/>
  <c r="AG20" i="16"/>
  <c r="AH20" i="16"/>
  <c r="AI20" i="16"/>
  <c r="AJ20" i="16"/>
  <c r="AK20" i="16"/>
  <c r="AL20" i="16"/>
  <c r="AN20" i="16" s="1"/>
  <c r="AM20" i="16"/>
  <c r="AC14" i="16"/>
  <c r="AE14" i="16" s="1"/>
  <c r="AD14" i="16"/>
  <c r="AF14" i="16"/>
  <c r="AG14" i="16"/>
  <c r="AH14" i="16"/>
  <c r="AI14" i="16"/>
  <c r="AJ14" i="16"/>
  <c r="AK14" i="16"/>
  <c r="AL14" i="16"/>
  <c r="AN14" i="16" s="1"/>
  <c r="AM14" i="16"/>
  <c r="AC15" i="16"/>
  <c r="AE15" i="16" s="1"/>
  <c r="AD15" i="16"/>
  <c r="AF15" i="16"/>
  <c r="AZ16" i="16" s="1"/>
  <c r="BC16" i="16" s="1"/>
  <c r="BF16" i="16" s="1"/>
  <c r="BI16" i="16" s="1"/>
  <c r="AG15" i="16"/>
  <c r="AI15" i="16"/>
  <c r="AJ15" i="16"/>
  <c r="AK15" i="16"/>
  <c r="AL15" i="16"/>
  <c r="AM15" i="16"/>
  <c r="AN15" i="16"/>
  <c r="AC16" i="16"/>
  <c r="AE16" i="16" s="1"/>
  <c r="AD16" i="16"/>
  <c r="AF16" i="16"/>
  <c r="AG16" i="16"/>
  <c r="AH16" i="16"/>
  <c r="AI16" i="16"/>
  <c r="AJ16" i="16"/>
  <c r="AK16" i="16"/>
  <c r="AL16" i="16"/>
  <c r="AN16" i="16" s="1"/>
  <c r="AM16" i="16"/>
  <c r="AC17" i="16"/>
  <c r="AE17" i="16" s="1"/>
  <c r="AD17" i="16"/>
  <c r="AF17" i="16"/>
  <c r="AH17" i="16" s="1"/>
  <c r="AG17" i="16"/>
  <c r="AI17" i="16"/>
  <c r="AJ17" i="16"/>
  <c r="AK17" i="16"/>
  <c r="AL17" i="16"/>
  <c r="AM17" i="16"/>
  <c r="AN17" i="16"/>
  <c r="AC18" i="16"/>
  <c r="AE18" i="16" s="1"/>
  <c r="AD18" i="16"/>
  <c r="AF18" i="16"/>
  <c r="AG18" i="16"/>
  <c r="AH18" i="16"/>
  <c r="AI18" i="16"/>
  <c r="AJ18" i="16"/>
  <c r="AK18" i="16"/>
  <c r="AL18" i="16"/>
  <c r="AN18" i="16" s="1"/>
  <c r="AM18" i="16"/>
  <c r="AC19" i="16"/>
  <c r="AE19" i="16" s="1"/>
  <c r="AD19" i="16"/>
  <c r="AF19" i="16"/>
  <c r="AH19" i="16" s="1"/>
  <c r="AG19" i="16"/>
  <c r="AI19" i="16"/>
  <c r="AJ19" i="16"/>
  <c r="AK19" i="16"/>
  <c r="AL19" i="16"/>
  <c r="AM19" i="16"/>
  <c r="AN19" i="16"/>
  <c r="AC4" i="16"/>
  <c r="AE4" i="16" s="1"/>
  <c r="AD4" i="16"/>
  <c r="AF4" i="16"/>
  <c r="AG4" i="16"/>
  <c r="AH4" i="16"/>
  <c r="AI4" i="16"/>
  <c r="AK4" i="16" s="1"/>
  <c r="AJ4" i="16"/>
  <c r="AL4" i="16"/>
  <c r="AN4" i="16" s="1"/>
  <c r="AM4" i="16"/>
  <c r="AC5" i="16"/>
  <c r="AD5" i="16"/>
  <c r="AE5" i="16"/>
  <c r="AF5" i="16"/>
  <c r="AH5" i="16" s="1"/>
  <c r="AG5" i="16"/>
  <c r="AI5" i="16"/>
  <c r="AK5" i="16" s="1"/>
  <c r="AJ5" i="16"/>
  <c r="AL5" i="16"/>
  <c r="AM5" i="16"/>
  <c r="AN5" i="16"/>
  <c r="AC6" i="16"/>
  <c r="AD6" i="16"/>
  <c r="AE6" i="16"/>
  <c r="AF6" i="16"/>
  <c r="AG6" i="16"/>
  <c r="AH6" i="16"/>
  <c r="AI6" i="16"/>
  <c r="AK6" i="16" s="1"/>
  <c r="AJ6" i="16"/>
  <c r="AL6" i="16"/>
  <c r="AN6" i="16" s="1"/>
  <c r="AM6" i="16"/>
  <c r="AC7" i="16"/>
  <c r="AD7" i="16"/>
  <c r="AE7" i="16"/>
  <c r="AF7" i="16"/>
  <c r="AH7" i="16" s="1"/>
  <c r="AG7" i="16"/>
  <c r="AI7" i="16"/>
  <c r="AK7" i="16" s="1"/>
  <c r="AJ7" i="16"/>
  <c r="AL7" i="16"/>
  <c r="AM7" i="16"/>
  <c r="AN7" i="16"/>
  <c r="AD8" i="16"/>
  <c r="AF8" i="16"/>
  <c r="AG8" i="16"/>
  <c r="AH8" i="16"/>
  <c r="AI8" i="16"/>
  <c r="AK8" i="16" s="1"/>
  <c r="AJ8" i="16"/>
  <c r="AL8" i="16"/>
  <c r="AN8" i="16" s="1"/>
  <c r="AM8" i="16"/>
  <c r="AC9" i="16"/>
  <c r="AD9" i="16"/>
  <c r="AE9" i="16"/>
  <c r="AF9" i="16"/>
  <c r="AH9" i="16" s="1"/>
  <c r="AG9" i="16"/>
  <c r="AI9" i="16"/>
  <c r="AK9" i="16" s="1"/>
  <c r="AJ9" i="16"/>
  <c r="AL9" i="16"/>
  <c r="AM9" i="16"/>
  <c r="AN9" i="16"/>
  <c r="AC10" i="16"/>
  <c r="AD10" i="16"/>
  <c r="AE10" i="16"/>
  <c r="AF10" i="16"/>
  <c r="AG10" i="16"/>
  <c r="AH10" i="16"/>
  <c r="AI10" i="16"/>
  <c r="AK10" i="16" s="1"/>
  <c r="AJ10" i="16"/>
  <c r="AL10" i="16"/>
  <c r="AN10" i="16" s="1"/>
  <c r="AM10" i="16"/>
  <c r="BA8" i="16"/>
  <c r="BD8" i="16" s="1"/>
  <c r="AF3" i="16"/>
  <c r="AH3" i="16" s="1"/>
  <c r="AC3" i="16"/>
  <c r="AE3" i="16" s="1"/>
  <c r="AL3" i="8"/>
  <c r="AI10" i="8"/>
  <c r="AI3" i="8"/>
  <c r="AF10" i="8"/>
  <c r="AF3" i="8"/>
  <c r="AC10" i="8"/>
  <c r="AC3" i="8"/>
  <c r="AC9" i="8"/>
  <c r="AC8" i="8"/>
  <c r="AC7" i="8"/>
  <c r="AC5" i="8"/>
  <c r="AC4" i="8"/>
  <c r="BA23" i="16"/>
  <c r="BD23" i="16" s="1"/>
  <c r="AO2" i="15"/>
  <c r="BB3" i="16"/>
  <c r="BE3" i="16" s="1"/>
  <c r="AV4" i="16"/>
  <c r="AW4" i="16"/>
  <c r="AV5" i="16"/>
  <c r="AW5" i="16"/>
  <c r="AV6" i="16"/>
  <c r="AW6" i="16"/>
  <c r="AV7" i="16"/>
  <c r="AW7" i="16"/>
  <c r="AV8" i="16"/>
  <c r="AW8" i="16"/>
  <c r="AV9" i="16"/>
  <c r="AW9" i="16"/>
  <c r="AV10" i="16"/>
  <c r="AW10" i="16"/>
  <c r="AV11" i="16"/>
  <c r="AW11" i="16"/>
  <c r="AV12" i="16"/>
  <c r="AW12" i="16"/>
  <c r="AV13" i="16"/>
  <c r="AW13" i="16"/>
  <c r="AV14" i="16"/>
  <c r="AW14" i="16"/>
  <c r="AV15" i="16"/>
  <c r="AW15" i="16"/>
  <c r="AV16" i="16"/>
  <c r="AW16" i="16"/>
  <c r="AV17" i="16"/>
  <c r="AW17" i="16"/>
  <c r="AV18" i="16"/>
  <c r="AW18" i="16"/>
  <c r="AV19" i="16"/>
  <c r="AW19" i="16"/>
  <c r="AV20" i="16"/>
  <c r="AW20" i="16"/>
  <c r="AV21" i="16"/>
  <c r="AW21" i="16"/>
  <c r="AV22" i="16"/>
  <c r="AW22" i="16"/>
  <c r="AV23" i="16"/>
  <c r="AW23" i="16"/>
  <c r="AV24" i="16"/>
  <c r="AW24" i="16"/>
  <c r="AV25" i="16"/>
  <c r="AW25" i="16"/>
  <c r="AV26" i="16"/>
  <c r="AW26" i="16"/>
  <c r="AC13" i="16"/>
  <c r="AE13" i="16" s="1"/>
  <c r="AL3" i="16"/>
  <c r="AZ12" i="16" s="1"/>
  <c r="BC12" i="16" s="1"/>
  <c r="BF12" i="16" s="1"/>
  <c r="AI3" i="16"/>
  <c r="AY4" i="16"/>
  <c r="BB4" i="16" s="1"/>
  <c r="BE4" i="16" s="1"/>
  <c r="Q38" i="16"/>
  <c r="Q39" i="16"/>
  <c r="Q40" i="16"/>
  <c r="Q41" i="16"/>
  <c r="Q42" i="16"/>
  <c r="Q43" i="16"/>
  <c r="Q44" i="16"/>
  <c r="Q37" i="16"/>
  <c r="AM30" i="16"/>
  <c r="AL30" i="16"/>
  <c r="AN30" i="16" s="1"/>
  <c r="AJ30" i="16"/>
  <c r="AI30" i="16"/>
  <c r="AK30" i="16" s="1"/>
  <c r="AM29" i="16"/>
  <c r="AL29" i="16"/>
  <c r="AN29" i="16" s="1"/>
  <c r="AJ29" i="16"/>
  <c r="AI29" i="16"/>
  <c r="AK29" i="16" s="1"/>
  <c r="AM28" i="16"/>
  <c r="AL28" i="16"/>
  <c r="AN28" i="16" s="1"/>
  <c r="AJ28" i="16"/>
  <c r="AI28" i="16"/>
  <c r="AM27" i="16"/>
  <c r="AL27" i="16"/>
  <c r="AN27" i="16" s="1"/>
  <c r="AJ27" i="16"/>
  <c r="AI27" i="16"/>
  <c r="AK27" i="16" s="1"/>
  <c r="AM26" i="16"/>
  <c r="AL26" i="16"/>
  <c r="AN26" i="16" s="1"/>
  <c r="AJ26" i="16"/>
  <c r="AI26" i="16"/>
  <c r="AK26" i="16" s="1"/>
  <c r="AM25" i="16"/>
  <c r="AL25" i="16"/>
  <c r="AN25" i="16" s="1"/>
  <c r="AJ25" i="16"/>
  <c r="AI25" i="16"/>
  <c r="BB24" i="16"/>
  <c r="AM24" i="16"/>
  <c r="AL24" i="16"/>
  <c r="AN24" i="16" s="1"/>
  <c r="AK24" i="16"/>
  <c r="AJ24" i="16"/>
  <c r="AI24" i="16"/>
  <c r="AM23" i="16"/>
  <c r="AL23" i="16"/>
  <c r="AN23" i="16" s="1"/>
  <c r="AJ23" i="16"/>
  <c r="AI23" i="16"/>
  <c r="AG23" i="16"/>
  <c r="AF23" i="16"/>
  <c r="AD23" i="16"/>
  <c r="AC23" i="16"/>
  <c r="AE23" i="16" s="1"/>
  <c r="AY20" i="16"/>
  <c r="BB20" i="16" s="1"/>
  <c r="BA18" i="16"/>
  <c r="BD18" i="16" s="1"/>
  <c r="BL18" i="16" s="1"/>
  <c r="AY18" i="16"/>
  <c r="BB18" i="16" s="1"/>
  <c r="BE18" i="16" s="1"/>
  <c r="BH18" i="16" s="1"/>
  <c r="AZ17" i="16"/>
  <c r="BC17" i="16" s="1"/>
  <c r="BF17" i="16" s="1"/>
  <c r="BI17" i="16" s="1"/>
  <c r="AY21" i="16"/>
  <c r="BB21" i="16" s="1"/>
  <c r="AZ18" i="16"/>
  <c r="BC18" i="16" s="1"/>
  <c r="BF18" i="16" s="1"/>
  <c r="BI18" i="16" s="1"/>
  <c r="AY13" i="16"/>
  <c r="BB13" i="16" s="1"/>
  <c r="BE13" i="16" s="1"/>
  <c r="BH13" i="16" s="1"/>
  <c r="AZ21" i="16"/>
  <c r="BC21" i="16" s="1"/>
  <c r="AY16" i="16"/>
  <c r="BB16" i="16" s="1"/>
  <c r="BE16" i="16" s="1"/>
  <c r="BH16" i="16" s="1"/>
  <c r="AZ15" i="16"/>
  <c r="BC15" i="16" s="1"/>
  <c r="BF15" i="16" s="1"/>
  <c r="BI15" i="16" s="1"/>
  <c r="BA15" i="16"/>
  <c r="BD15" i="16" s="1"/>
  <c r="AY19" i="16"/>
  <c r="BB19" i="16" s="1"/>
  <c r="BA14" i="16"/>
  <c r="BD14" i="16" s="1"/>
  <c r="BL14" i="16" s="1"/>
  <c r="AY22" i="16"/>
  <c r="BB22" i="16" s="1"/>
  <c r="AZ19" i="16"/>
  <c r="BC19" i="16" s="1"/>
  <c r="AY14" i="16"/>
  <c r="BB14" i="16" s="1"/>
  <c r="BE14" i="16" s="1"/>
  <c r="AZ13" i="16"/>
  <c r="BC13" i="16" s="1"/>
  <c r="BF13" i="16" s="1"/>
  <c r="AN13" i="16"/>
  <c r="AM13" i="16"/>
  <c r="AL13" i="16"/>
  <c r="AZ22" i="16" s="1"/>
  <c r="BC22" i="16" s="1"/>
  <c r="AJ13" i="16"/>
  <c r="AI13" i="16"/>
  <c r="BA20" i="16" s="1"/>
  <c r="BD20" i="16" s="1"/>
  <c r="AG13" i="16"/>
  <c r="AF13" i="16"/>
  <c r="AH13" i="16" s="1"/>
  <c r="AD13" i="16"/>
  <c r="AY11" i="16"/>
  <c r="BB11" i="16" s="1"/>
  <c r="BE11" i="16" s="1"/>
  <c r="BH11" i="16" s="1"/>
  <c r="BA11" i="16"/>
  <c r="BD11" i="16" s="1"/>
  <c r="AY10" i="16"/>
  <c r="BB10" i="16" s="1"/>
  <c r="BE10" i="16" s="1"/>
  <c r="BL10" i="16" s="1"/>
  <c r="AZ10" i="16"/>
  <c r="BC10" i="16" s="1"/>
  <c r="BF10" i="16" s="1"/>
  <c r="BI10" i="16" s="1"/>
  <c r="AZ5" i="16"/>
  <c r="BC5" i="16" s="1"/>
  <c r="BF5" i="16" s="1"/>
  <c r="AZ8" i="16"/>
  <c r="BC8" i="16" s="1"/>
  <c r="BF8" i="16" s="1"/>
  <c r="AY6" i="16"/>
  <c r="BB6" i="16" s="1"/>
  <c r="BE6" i="16" s="1"/>
  <c r="BA5" i="16"/>
  <c r="BD5" i="16" s="1"/>
  <c r="BA4" i="16"/>
  <c r="BD4" i="16" s="1"/>
  <c r="BC3" i="16"/>
  <c r="BF3" i="16" s="1"/>
  <c r="AW3" i="16"/>
  <c r="AV3" i="16"/>
  <c r="AM3" i="16"/>
  <c r="AJ3" i="16"/>
  <c r="BA10" i="16"/>
  <c r="BD10" i="16" s="1"/>
  <c r="AG3" i="16"/>
  <c r="AD3" i="16"/>
  <c r="AM4" i="17" l="1"/>
  <c r="AL4" i="17"/>
  <c r="AM3" i="17"/>
  <c r="AL3" i="17"/>
  <c r="AL2" i="17"/>
  <c r="AM2" i="17"/>
  <c r="BB25" i="16"/>
  <c r="BA3" i="16"/>
  <c r="BD3" i="16" s="1"/>
  <c r="BG3" i="16" s="1"/>
  <c r="BC26" i="16"/>
  <c r="AH30" i="16"/>
  <c r="BL17" i="16"/>
  <c r="AY15" i="16"/>
  <c r="BB15" i="16" s="1"/>
  <c r="BE15" i="16" s="1"/>
  <c r="AH15" i="16"/>
  <c r="AZ7" i="16"/>
  <c r="BC7" i="16" s="1"/>
  <c r="BF7" i="16" s="1"/>
  <c r="AY8" i="16"/>
  <c r="BB8" i="16" s="1"/>
  <c r="BE8" i="16" s="1"/>
  <c r="BL8" i="16" s="1"/>
  <c r="AY5" i="16"/>
  <c r="BB5" i="16" s="1"/>
  <c r="BE5" i="16" s="1"/>
  <c r="BH5" i="16" s="1"/>
  <c r="AZ6" i="16"/>
  <c r="BC6" i="16" s="1"/>
  <c r="BF6" i="16" s="1"/>
  <c r="BH14" i="16"/>
  <c r="BI13" i="16"/>
  <c r="BI12" i="16"/>
  <c r="BH10" i="16"/>
  <c r="BI8" i="16"/>
  <c r="BH8" i="16"/>
  <c r="BI7" i="16"/>
  <c r="BI5" i="16"/>
  <c r="BH4" i="16"/>
  <c r="BI3" i="16"/>
  <c r="BH3" i="16"/>
  <c r="AZ14" i="16"/>
  <c r="BC14" i="16" s="1"/>
  <c r="BF14" i="16" s="1"/>
  <c r="BI14" i="16" s="1"/>
  <c r="AY7" i="16"/>
  <c r="BB7" i="16" s="1"/>
  <c r="BE7" i="16" s="1"/>
  <c r="BA6" i="16"/>
  <c r="BD6" i="16" s="1"/>
  <c r="AK23" i="16"/>
  <c r="AH23" i="16"/>
  <c r="BA24" i="16"/>
  <c r="BD24" i="16" s="1"/>
  <c r="BB26" i="16"/>
  <c r="BA13" i="16"/>
  <c r="BD13" i="16" s="1"/>
  <c r="AK13" i="16"/>
  <c r="AZ11" i="16"/>
  <c r="BC11" i="16" s="1"/>
  <c r="BF11" i="16" s="1"/>
  <c r="BI11" i="16" s="1"/>
  <c r="AN3" i="16"/>
  <c r="BA12" i="16"/>
  <c r="BD12" i="16" s="1"/>
  <c r="BA7" i="16"/>
  <c r="BD7" i="16" s="1"/>
  <c r="BG7" i="16" s="1"/>
  <c r="BG18" i="16"/>
  <c r="BG11" i="16"/>
  <c r="BG5" i="16"/>
  <c r="BG17" i="16"/>
  <c r="BG4" i="16"/>
  <c r="BG8" i="16"/>
  <c r="BG10" i="16"/>
  <c r="BG14" i="16"/>
  <c r="BG15" i="16"/>
  <c r="BA9" i="16"/>
  <c r="BD9" i="16" s="1"/>
  <c r="AY12" i="16"/>
  <c r="BB12" i="16" s="1"/>
  <c r="BE12" i="16" s="1"/>
  <c r="BH12" i="16" s="1"/>
  <c r="BA21" i="16"/>
  <c r="BD21" i="16" s="1"/>
  <c r="BL21" i="16" s="1"/>
  <c r="BC23" i="16"/>
  <c r="BA25" i="16"/>
  <c r="BD25" i="16" s="1"/>
  <c r="BL25" i="16" s="1"/>
  <c r="AK28" i="16"/>
  <c r="AZ4" i="16"/>
  <c r="BC4" i="16" s="1"/>
  <c r="BF4" i="16" s="1"/>
  <c r="BI4" i="16" s="1"/>
  <c r="AY9" i="16"/>
  <c r="BB9" i="16" s="1"/>
  <c r="BE9" i="16" s="1"/>
  <c r="BH9" i="16" s="1"/>
  <c r="AY17" i="16"/>
  <c r="BB17" i="16" s="1"/>
  <c r="BE17" i="16" s="1"/>
  <c r="BH17" i="16" s="1"/>
  <c r="AZ20" i="16"/>
  <c r="BC20" i="16" s="1"/>
  <c r="BA22" i="16"/>
  <c r="BD22" i="16" s="1"/>
  <c r="BL22" i="16" s="1"/>
  <c r="AK25" i="16"/>
  <c r="AZ9" i="16"/>
  <c r="BC9" i="16" s="1"/>
  <c r="BF9" i="16" s="1"/>
  <c r="BI9" i="16" s="1"/>
  <c r="AK3" i="16"/>
  <c r="BA16" i="16"/>
  <c r="BD16" i="16" s="1"/>
  <c r="BL16" i="16" s="1"/>
  <c r="BC24" i="16"/>
  <c r="BA26" i="16"/>
  <c r="BD26" i="16" s="1"/>
  <c r="U12" i="15"/>
  <c r="T12" i="15"/>
  <c r="V11" i="15"/>
  <c r="U11" i="15"/>
  <c r="T11" i="15"/>
  <c r="AB10" i="15"/>
  <c r="AA10" i="15"/>
  <c r="AE10" i="15"/>
  <c r="AH10" i="15"/>
  <c r="Z10" i="15"/>
  <c r="Y10" i="15"/>
  <c r="AD10" i="15"/>
  <c r="AG10" i="15"/>
  <c r="X10" i="15"/>
  <c r="W10" i="15"/>
  <c r="AC10" i="15"/>
  <c r="AF10" i="15"/>
  <c r="V10" i="15"/>
  <c r="U10" i="15"/>
  <c r="T10" i="15"/>
  <c r="AB9" i="15"/>
  <c r="AA9" i="15"/>
  <c r="AE9" i="15"/>
  <c r="AH9" i="15"/>
  <c r="Z9" i="15"/>
  <c r="Y9" i="15"/>
  <c r="AD9" i="15"/>
  <c r="AG9" i="15"/>
  <c r="X9" i="15"/>
  <c r="W9" i="15"/>
  <c r="AC9" i="15"/>
  <c r="AF9" i="15"/>
  <c r="V9" i="15"/>
  <c r="U9" i="15"/>
  <c r="T9" i="15"/>
  <c r="AB8" i="15"/>
  <c r="AA8" i="15"/>
  <c r="AE8" i="15"/>
  <c r="AH8" i="15"/>
  <c r="AK8" i="15"/>
  <c r="Z8" i="15"/>
  <c r="Y8" i="15"/>
  <c r="AD8" i="15"/>
  <c r="AG8" i="15"/>
  <c r="X8" i="15"/>
  <c r="W8" i="15"/>
  <c r="AC8" i="15"/>
  <c r="AF8" i="15"/>
  <c r="V8" i="15"/>
  <c r="U8" i="15"/>
  <c r="T8" i="15"/>
  <c r="AB7" i="15"/>
  <c r="AA7" i="15"/>
  <c r="AE7" i="15"/>
  <c r="AH7" i="15"/>
  <c r="Z7" i="15"/>
  <c r="Y7" i="15"/>
  <c r="AD7" i="15"/>
  <c r="AG7" i="15"/>
  <c r="X7" i="15"/>
  <c r="W7" i="15"/>
  <c r="AC7" i="15"/>
  <c r="AF7" i="15"/>
  <c r="V7" i="15"/>
  <c r="U7" i="15"/>
  <c r="T7" i="15"/>
  <c r="AB6" i="15"/>
  <c r="AA6" i="15"/>
  <c r="AE6" i="15"/>
  <c r="AH6" i="15"/>
  <c r="Z6" i="15"/>
  <c r="Y6" i="15"/>
  <c r="AD6" i="15"/>
  <c r="AG6" i="15"/>
  <c r="X6" i="15"/>
  <c r="W6" i="15"/>
  <c r="AC6" i="15"/>
  <c r="AF6" i="15"/>
  <c r="V6" i="15"/>
  <c r="U6" i="15"/>
  <c r="T6" i="15"/>
  <c r="AB5" i="15"/>
  <c r="AA5" i="15"/>
  <c r="AE5" i="15"/>
  <c r="AH5" i="15"/>
  <c r="Z5" i="15"/>
  <c r="Y5" i="15"/>
  <c r="AD5" i="15"/>
  <c r="AG5" i="15"/>
  <c r="X5" i="15"/>
  <c r="W5" i="15"/>
  <c r="AC5" i="15"/>
  <c r="AF5" i="15"/>
  <c r="V5" i="15"/>
  <c r="U5" i="15"/>
  <c r="T5" i="15"/>
  <c r="AB4" i="15"/>
  <c r="AA4" i="15"/>
  <c r="AE4" i="15"/>
  <c r="AH4" i="15"/>
  <c r="Z4" i="15"/>
  <c r="Y4" i="15"/>
  <c r="AD4" i="15"/>
  <c r="AG4" i="15"/>
  <c r="X4" i="15"/>
  <c r="W4" i="15"/>
  <c r="AC4" i="15"/>
  <c r="AF4" i="15"/>
  <c r="V4" i="15"/>
  <c r="U4" i="15"/>
  <c r="T4" i="15"/>
  <c r="AB3" i="15"/>
  <c r="AA3" i="15"/>
  <c r="AE3" i="15"/>
  <c r="AH3" i="15"/>
  <c r="Z3" i="15"/>
  <c r="Y3" i="15"/>
  <c r="AD3" i="15"/>
  <c r="AG3" i="15"/>
  <c r="X3" i="15"/>
  <c r="W3" i="15"/>
  <c r="AC3" i="15"/>
  <c r="AF3" i="15"/>
  <c r="V3" i="15"/>
  <c r="U3" i="15"/>
  <c r="T3" i="15"/>
  <c r="AB2" i="15"/>
  <c r="AA2" i="15"/>
  <c r="AE2" i="15"/>
  <c r="AH2" i="15"/>
  <c r="Z2" i="15"/>
  <c r="Y2" i="15"/>
  <c r="AD2" i="15"/>
  <c r="AG2" i="15"/>
  <c r="X2" i="15"/>
  <c r="W2" i="15"/>
  <c r="AC2" i="15"/>
  <c r="AF2" i="15"/>
  <c r="V2" i="15"/>
  <c r="U2" i="15"/>
  <c r="T2" i="15"/>
  <c r="AE10" i="14"/>
  <c r="AD10" i="14"/>
  <c r="AG10" i="14"/>
  <c r="AC10" i="14"/>
  <c r="AF10" i="14"/>
  <c r="AH10" i="14"/>
  <c r="AK10" i="14"/>
  <c r="AE3" i="14"/>
  <c r="AH3" i="14"/>
  <c r="AK3" i="14"/>
  <c r="AE4" i="14"/>
  <c r="AE5" i="14"/>
  <c r="AE6" i="14"/>
  <c r="AE7" i="14"/>
  <c r="AH7" i="14"/>
  <c r="AK7" i="14"/>
  <c r="AE8" i="14"/>
  <c r="AH8" i="14"/>
  <c r="AK8" i="14"/>
  <c r="AE9" i="14"/>
  <c r="AE2" i="14"/>
  <c r="AH2" i="14"/>
  <c r="AD3" i="14"/>
  <c r="AD4" i="14"/>
  <c r="AD5" i="14"/>
  <c r="AG5" i="14"/>
  <c r="AJ5" i="14"/>
  <c r="AD6" i="14"/>
  <c r="AD7" i="14"/>
  <c r="AD8" i="14"/>
  <c r="AG8" i="14"/>
  <c r="AJ8" i="14"/>
  <c r="AD9" i="14"/>
  <c r="AD2" i="14"/>
  <c r="AG2" i="14"/>
  <c r="AJ2" i="14"/>
  <c r="AC3" i="14"/>
  <c r="AC4" i="14"/>
  <c r="AC5" i="14"/>
  <c r="AC6" i="14"/>
  <c r="AC7" i="14"/>
  <c r="AC8" i="14"/>
  <c r="AC9" i="14"/>
  <c r="AC2" i="14"/>
  <c r="AF2" i="14"/>
  <c r="AI2" i="14"/>
  <c r="AJ6" i="14"/>
  <c r="AK6" i="14"/>
  <c r="AJ9" i="14"/>
  <c r="AG3" i="14"/>
  <c r="AJ3" i="14"/>
  <c r="AG4" i="14"/>
  <c r="AJ4" i="14"/>
  <c r="AH4" i="14"/>
  <c r="AK4" i="14"/>
  <c r="AH5" i="14"/>
  <c r="AK5" i="14"/>
  <c r="AG6" i="14"/>
  <c r="AH6" i="14"/>
  <c r="AG7" i="14"/>
  <c r="AJ7" i="14"/>
  <c r="AG9" i="14"/>
  <c r="AH9" i="14"/>
  <c r="AK9" i="14"/>
  <c r="AK5" i="15"/>
  <c r="AJ9" i="15"/>
  <c r="AJ8" i="15"/>
  <c r="AJ4" i="15"/>
  <c r="AK4" i="15"/>
  <c r="AJ6" i="15"/>
  <c r="AJ2" i="15"/>
  <c r="AK6" i="15"/>
  <c r="AJ3" i="15"/>
  <c r="AK7" i="15"/>
  <c r="AJ7" i="15"/>
  <c r="AK10" i="15"/>
  <c r="AK9" i="15"/>
  <c r="AK3" i="15"/>
  <c r="AJ5" i="15"/>
  <c r="AI3" i="15"/>
  <c r="AN3" i="15"/>
  <c r="AN4" i="15"/>
  <c r="AI4" i="15"/>
  <c r="AN7" i="15"/>
  <c r="AI7" i="15"/>
  <c r="AN2" i="15"/>
  <c r="AI2" i="15"/>
  <c r="AI6" i="15"/>
  <c r="AN6" i="15"/>
  <c r="AN9" i="15"/>
  <c r="AI9" i="15"/>
  <c r="AI10" i="15"/>
  <c r="AN10" i="15"/>
  <c r="AN5" i="15"/>
  <c r="AI5" i="15"/>
  <c r="AN8" i="15"/>
  <c r="AI8" i="15"/>
  <c r="AN10" i="14"/>
  <c r="AI10" i="14"/>
  <c r="AB10" i="14"/>
  <c r="AA10" i="14"/>
  <c r="Z10" i="14"/>
  <c r="Y10" i="14"/>
  <c r="X10" i="14"/>
  <c r="W10" i="14"/>
  <c r="AB9" i="14"/>
  <c r="AA9" i="14"/>
  <c r="Z9" i="14"/>
  <c r="Y9" i="14"/>
  <c r="X9" i="14"/>
  <c r="W9" i="14"/>
  <c r="AB8" i="14"/>
  <c r="AA8" i="14"/>
  <c r="Z8" i="14"/>
  <c r="Y8" i="14"/>
  <c r="X8" i="14"/>
  <c r="W8" i="14"/>
  <c r="AB7" i="14"/>
  <c r="AA7" i="14"/>
  <c r="Z7" i="14"/>
  <c r="Y7" i="14"/>
  <c r="X7" i="14"/>
  <c r="W7" i="14"/>
  <c r="AB6" i="14"/>
  <c r="AA6" i="14"/>
  <c r="Z6" i="14"/>
  <c r="Y6" i="14"/>
  <c r="X6" i="14"/>
  <c r="W6" i="14"/>
  <c r="AB5" i="14"/>
  <c r="AA5" i="14"/>
  <c r="Z5" i="14"/>
  <c r="Y5" i="14"/>
  <c r="X5" i="14"/>
  <c r="W5" i="14"/>
  <c r="AB4" i="14"/>
  <c r="AA4" i="14"/>
  <c r="Z4" i="14"/>
  <c r="Y4" i="14"/>
  <c r="X4" i="14"/>
  <c r="W4" i="14"/>
  <c r="AB3" i="14"/>
  <c r="AA3" i="14"/>
  <c r="Z3" i="14"/>
  <c r="Y3" i="14"/>
  <c r="X3" i="14"/>
  <c r="W3" i="14"/>
  <c r="AB2" i="14"/>
  <c r="AA2" i="14"/>
  <c r="Z2" i="14"/>
  <c r="Y2" i="14"/>
  <c r="X2" i="14"/>
  <c r="W2" i="14"/>
  <c r="AF9" i="14"/>
  <c r="AF7" i="14"/>
  <c r="AF5" i="14"/>
  <c r="AI5" i="14"/>
  <c r="AL5" i="14"/>
  <c r="AF3" i="14"/>
  <c r="W2" i="6"/>
  <c r="AF8" i="14"/>
  <c r="AF4" i="14"/>
  <c r="T10" i="14"/>
  <c r="U10" i="14"/>
  <c r="V10" i="14"/>
  <c r="V9" i="14"/>
  <c r="U9" i="14"/>
  <c r="T9" i="14"/>
  <c r="V8" i="14"/>
  <c r="U8" i="14"/>
  <c r="T8" i="14"/>
  <c r="V7" i="14"/>
  <c r="U7" i="14"/>
  <c r="T7" i="14"/>
  <c r="AF6" i="14"/>
  <c r="V6" i="14"/>
  <c r="U6" i="14"/>
  <c r="T6" i="14"/>
  <c r="V5" i="14"/>
  <c r="U5" i="14"/>
  <c r="T5" i="14"/>
  <c r="V4" i="14"/>
  <c r="U4" i="14"/>
  <c r="T4" i="14"/>
  <c r="V3" i="14"/>
  <c r="U3" i="14"/>
  <c r="T3" i="14"/>
  <c r="V2" i="14"/>
  <c r="U2" i="14"/>
  <c r="T2" i="14"/>
  <c r="Q65" i="14"/>
  <c r="Q56" i="14"/>
  <c r="Q47" i="14"/>
  <c r="Q38" i="14"/>
  <c r="Q29" i="14"/>
  <c r="Q20" i="14"/>
  <c r="AM5" i="15"/>
  <c r="AL5" i="15"/>
  <c r="AL7" i="15"/>
  <c r="AM7" i="15"/>
  <c r="AM10" i="15"/>
  <c r="AL10" i="15"/>
  <c r="AM9" i="15"/>
  <c r="AL9" i="15"/>
  <c r="AM4" i="15"/>
  <c r="AL4" i="15"/>
  <c r="AM2" i="15"/>
  <c r="AL2" i="15"/>
  <c r="AM8" i="15"/>
  <c r="AL8" i="15"/>
  <c r="AM6" i="15"/>
  <c r="AL6" i="15"/>
  <c r="AL3" i="15"/>
  <c r="AM3" i="15"/>
  <c r="AM10" i="14"/>
  <c r="AL10" i="14"/>
  <c r="AN6" i="14"/>
  <c r="AI6" i="14"/>
  <c r="AN3" i="14"/>
  <c r="AI3" i="14"/>
  <c r="AI4" i="14"/>
  <c r="AN4" i="14"/>
  <c r="AN7" i="14"/>
  <c r="AI7" i="14"/>
  <c r="AN9" i="14"/>
  <c r="AI9" i="14"/>
  <c r="AN2" i="14"/>
  <c r="AN5" i="14"/>
  <c r="AI8" i="14"/>
  <c r="AN8" i="14"/>
  <c r="O16" i="13"/>
  <c r="Q16" i="13"/>
  <c r="P16" i="13"/>
  <c r="O10" i="13"/>
  <c r="P10" i="13"/>
  <c r="Q10" i="13"/>
  <c r="O7" i="13"/>
  <c r="Q7" i="13"/>
  <c r="P7" i="13"/>
  <c r="O8" i="13"/>
  <c r="Q8" i="13"/>
  <c r="P8" i="13"/>
  <c r="AO10" i="15"/>
  <c r="AO9" i="15"/>
  <c r="AO8" i="15"/>
  <c r="AO6" i="15"/>
  <c r="AO3" i="15"/>
  <c r="AO7" i="15"/>
  <c r="AO4" i="15"/>
  <c r="AO5" i="15"/>
  <c r="AO10" i="14"/>
  <c r="AL6" i="14"/>
  <c r="AM6" i="14"/>
  <c r="AM5" i="14"/>
  <c r="AL9" i="14"/>
  <c r="AM9" i="14"/>
  <c r="AM8" i="14"/>
  <c r="AL8" i="14"/>
  <c r="AL4" i="14"/>
  <c r="AM4" i="14"/>
  <c r="AL7" i="14"/>
  <c r="AM7" i="14"/>
  <c r="AM3" i="14"/>
  <c r="AL3" i="14"/>
  <c r="AL2" i="14"/>
  <c r="AM2" i="14"/>
  <c r="F3" i="13"/>
  <c r="H3" i="13"/>
  <c r="G3" i="13"/>
  <c r="G30" i="13"/>
  <c r="F30" i="13"/>
  <c r="H30" i="13"/>
  <c r="G29" i="13"/>
  <c r="F29" i="13"/>
  <c r="H29" i="13"/>
  <c r="G28" i="13"/>
  <c r="F28" i="13"/>
  <c r="H28" i="13"/>
  <c r="G27" i="13"/>
  <c r="F27" i="13"/>
  <c r="H27" i="13"/>
  <c r="G26" i="13"/>
  <c r="F26" i="13"/>
  <c r="H26" i="13"/>
  <c r="G25" i="13"/>
  <c r="F25" i="13"/>
  <c r="H25" i="13"/>
  <c r="G24" i="13"/>
  <c r="F24" i="13"/>
  <c r="H24" i="13"/>
  <c r="G23" i="13"/>
  <c r="F23" i="13"/>
  <c r="H23" i="13"/>
  <c r="G22" i="13"/>
  <c r="F22" i="13"/>
  <c r="H22" i="13"/>
  <c r="G21" i="13"/>
  <c r="F21" i="13"/>
  <c r="H21" i="13"/>
  <c r="P20" i="13"/>
  <c r="O20" i="13"/>
  <c r="Q20" i="13"/>
  <c r="G20" i="13"/>
  <c r="F20" i="13"/>
  <c r="H20" i="13"/>
  <c r="P19" i="13"/>
  <c r="O19" i="13"/>
  <c r="Q19" i="13"/>
  <c r="G19" i="13"/>
  <c r="F19" i="13"/>
  <c r="H19" i="13"/>
  <c r="P18" i="13"/>
  <c r="O18" i="13"/>
  <c r="Q18" i="13"/>
  <c r="G18" i="13"/>
  <c r="F18" i="13"/>
  <c r="H18" i="13"/>
  <c r="P17" i="13"/>
  <c r="O17" i="13"/>
  <c r="Q17" i="13"/>
  <c r="G17" i="13"/>
  <c r="F17" i="13"/>
  <c r="H17" i="13"/>
  <c r="G16" i="13"/>
  <c r="F16" i="13"/>
  <c r="H16" i="13"/>
  <c r="P15" i="13"/>
  <c r="O15" i="13"/>
  <c r="Q15" i="13"/>
  <c r="G15" i="13"/>
  <c r="F15" i="13"/>
  <c r="H15" i="13"/>
  <c r="P14" i="13"/>
  <c r="O14" i="13"/>
  <c r="Q14" i="13"/>
  <c r="G14" i="13"/>
  <c r="F14" i="13"/>
  <c r="H14" i="13"/>
  <c r="P13" i="13"/>
  <c r="O13" i="13"/>
  <c r="Q13" i="13"/>
  <c r="G13" i="13"/>
  <c r="F13" i="13"/>
  <c r="H13" i="13"/>
  <c r="P12" i="13"/>
  <c r="O12" i="13"/>
  <c r="Q12" i="13"/>
  <c r="G12" i="13"/>
  <c r="F12" i="13"/>
  <c r="H12" i="13"/>
  <c r="P11" i="13"/>
  <c r="O11" i="13"/>
  <c r="Q11" i="13"/>
  <c r="G11" i="13"/>
  <c r="F11" i="13"/>
  <c r="H11" i="13"/>
  <c r="G10" i="13"/>
  <c r="F10" i="13"/>
  <c r="H10" i="13"/>
  <c r="P9" i="13"/>
  <c r="O9" i="13"/>
  <c r="Q9" i="13"/>
  <c r="G9" i="13"/>
  <c r="F9" i="13"/>
  <c r="H9" i="13"/>
  <c r="G8" i="13"/>
  <c r="F8" i="13"/>
  <c r="H8" i="13"/>
  <c r="G7" i="13"/>
  <c r="F7" i="13"/>
  <c r="H7" i="13"/>
  <c r="P6" i="13"/>
  <c r="O6" i="13"/>
  <c r="Q6" i="13"/>
  <c r="G6" i="13"/>
  <c r="F6" i="13"/>
  <c r="H6" i="13"/>
  <c r="P5" i="13"/>
  <c r="O5" i="13"/>
  <c r="Q5" i="13"/>
  <c r="G5" i="13"/>
  <c r="F5" i="13"/>
  <c r="H5" i="13"/>
  <c r="P4" i="13"/>
  <c r="O4" i="13"/>
  <c r="Q4" i="13"/>
  <c r="G4" i="13"/>
  <c r="F4" i="13"/>
  <c r="H4" i="13"/>
  <c r="P3" i="13"/>
  <c r="O3" i="13"/>
  <c r="Q3" i="13"/>
  <c r="AI3" i="10"/>
  <c r="AH3" i="10"/>
  <c r="AD3" i="10"/>
  <c r="AD3" i="8"/>
  <c r="AO2" i="4"/>
  <c r="Q45" i="10"/>
  <c r="Q49" i="10"/>
  <c r="Q50" i="10"/>
  <c r="Q46" i="10"/>
  <c r="Q47" i="10"/>
  <c r="Q48" i="10"/>
  <c r="Q51" i="9"/>
  <c r="Q46" i="9"/>
  <c r="Q47" i="9"/>
  <c r="Q48" i="9"/>
  <c r="Q49" i="9"/>
  <c r="Q50" i="9"/>
  <c r="W11" i="7"/>
  <c r="W11" i="5"/>
  <c r="W11" i="2"/>
  <c r="W11" i="4"/>
  <c r="W11" i="3"/>
  <c r="Y11" i="3"/>
  <c r="AO6" i="14"/>
  <c r="AO2" i="14"/>
  <c r="AO7" i="14"/>
  <c r="AO5" i="14"/>
  <c r="AO3" i="14"/>
  <c r="AO4" i="14"/>
  <c r="AO9" i="14"/>
  <c r="AO8" i="14"/>
  <c r="R45" i="10"/>
  <c r="AC9" i="10"/>
  <c r="AL13" i="10"/>
  <c r="AJ13" i="10"/>
  <c r="AI13" i="10"/>
  <c r="AX20" i="10"/>
  <c r="AG13" i="10"/>
  <c r="AF13" i="10"/>
  <c r="AD14" i="10"/>
  <c r="AD15" i="10"/>
  <c r="AD16" i="10"/>
  <c r="AD17" i="10"/>
  <c r="AD18" i="10"/>
  <c r="AD19" i="10"/>
  <c r="AD20" i="10"/>
  <c r="AD13" i="10"/>
  <c r="AC14" i="10"/>
  <c r="AC15" i="10"/>
  <c r="AC16" i="10"/>
  <c r="AC17" i="10"/>
  <c r="AC18" i="10"/>
  <c r="AC19" i="10"/>
  <c r="AC20" i="10"/>
  <c r="AC13" i="10"/>
  <c r="AE13" i="10"/>
  <c r="AL3" i="10"/>
  <c r="AJ4" i="10"/>
  <c r="AJ5" i="10"/>
  <c r="AJ6" i="10"/>
  <c r="AJ7" i="10"/>
  <c r="AJ8" i="10"/>
  <c r="AJ9" i="10"/>
  <c r="AJ10" i="10"/>
  <c r="AG4" i="10"/>
  <c r="AG5" i="10"/>
  <c r="AG6" i="10"/>
  <c r="AG7" i="10"/>
  <c r="AG8" i="10"/>
  <c r="AG9" i="10"/>
  <c r="AG10" i="10"/>
  <c r="AG3" i="10"/>
  <c r="AF4" i="10"/>
  <c r="AF5" i="10"/>
  <c r="AF6" i="10"/>
  <c r="AF7" i="10"/>
  <c r="AF8" i="10"/>
  <c r="AF9" i="10"/>
  <c r="AF10" i="10"/>
  <c r="AI4" i="10"/>
  <c r="AI5" i="10"/>
  <c r="AI6" i="10"/>
  <c r="AI7" i="10"/>
  <c r="AI8" i="10"/>
  <c r="AI9" i="10"/>
  <c r="AI10" i="10"/>
  <c r="AK3" i="10"/>
  <c r="AF3" i="10"/>
  <c r="AC4" i="10"/>
  <c r="AC5" i="10"/>
  <c r="AC6" i="10"/>
  <c r="AC7" i="10"/>
  <c r="AC8" i="10"/>
  <c r="AC10" i="10"/>
  <c r="AC3" i="10"/>
  <c r="AJ13" i="8"/>
  <c r="AI13" i="8"/>
  <c r="AF13" i="8"/>
  <c r="BA17" i="8"/>
  <c r="AC18" i="8"/>
  <c r="AW32" i="10"/>
  <c r="AV32" i="10"/>
  <c r="AU32" i="10"/>
  <c r="AW31" i="10"/>
  <c r="AV31" i="10"/>
  <c r="AU31" i="10"/>
  <c r="AW30" i="10"/>
  <c r="AV30" i="10"/>
  <c r="AU30" i="10"/>
  <c r="AM30" i="10"/>
  <c r="AL30" i="10"/>
  <c r="AN30" i="10"/>
  <c r="AJ30" i="10"/>
  <c r="AI30" i="10"/>
  <c r="AK30" i="10"/>
  <c r="AG30" i="10"/>
  <c r="AF30" i="10"/>
  <c r="AH30" i="10"/>
  <c r="AD30" i="10"/>
  <c r="AC30" i="10"/>
  <c r="AE30" i="10"/>
  <c r="AW29" i="10"/>
  <c r="AV29" i="10"/>
  <c r="AU29" i="10"/>
  <c r="AM29" i="10"/>
  <c r="AL29" i="10"/>
  <c r="AN29" i="10"/>
  <c r="AJ29" i="10"/>
  <c r="AI29" i="10"/>
  <c r="AY28" i="10"/>
  <c r="BB28" i="10"/>
  <c r="BE28" i="10"/>
  <c r="AG29" i="10"/>
  <c r="AF29" i="10"/>
  <c r="AH29" i="10"/>
  <c r="AD29" i="10"/>
  <c r="AC29" i="10"/>
  <c r="AX23" i="10"/>
  <c r="BA23" i="10"/>
  <c r="BD23" i="10"/>
  <c r="AW28" i="10"/>
  <c r="AV28" i="10"/>
  <c r="AU28" i="10"/>
  <c r="AM28" i="10"/>
  <c r="AL28" i="10"/>
  <c r="AY31" i="10"/>
  <c r="BB31" i="10"/>
  <c r="BE31" i="10"/>
  <c r="BH31" i="10"/>
  <c r="AJ28" i="10"/>
  <c r="AI28" i="10"/>
  <c r="AG28" i="10"/>
  <c r="AF28" i="10"/>
  <c r="AH28" i="10"/>
  <c r="AD28" i="10"/>
  <c r="AC28" i="10"/>
  <c r="AW27" i="10"/>
  <c r="AV27" i="10"/>
  <c r="AU27" i="10"/>
  <c r="AM27" i="10"/>
  <c r="AL27" i="10"/>
  <c r="AJ27" i="10"/>
  <c r="AI27" i="10"/>
  <c r="AK27" i="10"/>
  <c r="AG27" i="10"/>
  <c r="AF27" i="10"/>
  <c r="AH27" i="10"/>
  <c r="AD27" i="10"/>
  <c r="AC27" i="10"/>
  <c r="AE27" i="10"/>
  <c r="AX26" i="10"/>
  <c r="BA26" i="10"/>
  <c r="BD26" i="10"/>
  <c r="AW26" i="10"/>
  <c r="AV26" i="10"/>
  <c r="AU26" i="10"/>
  <c r="AM26" i="10"/>
  <c r="AL26" i="10"/>
  <c r="AN26" i="10"/>
  <c r="AJ26" i="10"/>
  <c r="AI26" i="10"/>
  <c r="AK26" i="10"/>
  <c r="AG26" i="10"/>
  <c r="AF26" i="10"/>
  <c r="AH26" i="10"/>
  <c r="AD26" i="10"/>
  <c r="AC26" i="10"/>
  <c r="AX24" i="10"/>
  <c r="BA24" i="10"/>
  <c r="BD24" i="10"/>
  <c r="AZ25" i="10"/>
  <c r="BC25" i="10"/>
  <c r="BF25" i="10"/>
  <c r="AW25" i="10"/>
  <c r="AV25" i="10"/>
  <c r="AU25" i="10"/>
  <c r="AM25" i="10"/>
  <c r="AL25" i="10"/>
  <c r="AY32" i="10"/>
  <c r="BB32" i="10"/>
  <c r="BE32" i="10"/>
  <c r="AJ25" i="10"/>
  <c r="AI25" i="10"/>
  <c r="AZ29" i="10"/>
  <c r="BC29" i="10"/>
  <c r="BF29" i="10"/>
  <c r="BI29" i="10"/>
  <c r="AG25" i="10"/>
  <c r="AF25" i="10"/>
  <c r="AX27" i="10"/>
  <c r="BA27" i="10"/>
  <c r="BD27" i="10"/>
  <c r="BG27" i="10"/>
  <c r="BJ27" i="10"/>
  <c r="AD25" i="10"/>
  <c r="AC25" i="10"/>
  <c r="AE25" i="10"/>
  <c r="AW24" i="10"/>
  <c r="AV24" i="10"/>
  <c r="AU24" i="10"/>
  <c r="AM24" i="10"/>
  <c r="AL24" i="10"/>
  <c r="AZ32" i="10"/>
  <c r="BC32" i="10"/>
  <c r="BF32" i="10"/>
  <c r="BI32" i="10"/>
  <c r="AJ24" i="10"/>
  <c r="AI24" i="10"/>
  <c r="AX30" i="10"/>
  <c r="BA30" i="10"/>
  <c r="BD30" i="10"/>
  <c r="AG24" i="10"/>
  <c r="AF24" i="10"/>
  <c r="AY27" i="10"/>
  <c r="BB27" i="10"/>
  <c r="BE27" i="10"/>
  <c r="BH27" i="10"/>
  <c r="AD24" i="10"/>
  <c r="AC24" i="10"/>
  <c r="AW23" i="10"/>
  <c r="AV23" i="10"/>
  <c r="AU23" i="10"/>
  <c r="AM23" i="10"/>
  <c r="AL23" i="10"/>
  <c r="AN23" i="10"/>
  <c r="AJ23" i="10"/>
  <c r="AI23" i="10"/>
  <c r="AY30" i="10"/>
  <c r="BB30" i="10"/>
  <c r="BE30" i="10"/>
  <c r="AG23" i="10"/>
  <c r="AF23" i="10"/>
  <c r="AZ27" i="10"/>
  <c r="BC27" i="10"/>
  <c r="BF27" i="10"/>
  <c r="BI27" i="10"/>
  <c r="AD23" i="10"/>
  <c r="AC23" i="10"/>
  <c r="AE23" i="10"/>
  <c r="AW22" i="10"/>
  <c r="AV22" i="10"/>
  <c r="AU22" i="10"/>
  <c r="AW21" i="10"/>
  <c r="AV21" i="10"/>
  <c r="AU21" i="10"/>
  <c r="AW20" i="10"/>
  <c r="AV20" i="10"/>
  <c r="AU20" i="10"/>
  <c r="AM20" i="10"/>
  <c r="AL20" i="10"/>
  <c r="AN20" i="10"/>
  <c r="AJ20" i="10"/>
  <c r="AI20" i="10"/>
  <c r="AK20" i="10"/>
  <c r="AG20" i="10"/>
  <c r="AF20" i="10"/>
  <c r="AH20" i="10"/>
  <c r="AE20" i="10"/>
  <c r="AW19" i="10"/>
  <c r="AV19" i="10"/>
  <c r="AU19" i="10"/>
  <c r="AM19" i="10"/>
  <c r="AL19" i="10"/>
  <c r="AZ20" i="10"/>
  <c r="BC20" i="10"/>
  <c r="BF20" i="10"/>
  <c r="AJ19" i="10"/>
  <c r="AI19" i="10"/>
  <c r="AX18" i="10"/>
  <c r="BA18" i="10"/>
  <c r="BD18" i="10"/>
  <c r="AG19" i="10"/>
  <c r="AF19" i="10"/>
  <c r="AY15" i="10"/>
  <c r="BB15" i="10"/>
  <c r="BE15" i="10"/>
  <c r="AE19" i="10"/>
  <c r="AW18" i="10"/>
  <c r="AV18" i="10"/>
  <c r="AU18" i="10"/>
  <c r="AM18" i="10"/>
  <c r="AL18" i="10"/>
  <c r="AX21" i="10"/>
  <c r="BA21" i="10"/>
  <c r="BD21" i="10"/>
  <c r="AJ18" i="10"/>
  <c r="AI18" i="10"/>
  <c r="AK18" i="10"/>
  <c r="AG18" i="10"/>
  <c r="AF18" i="10"/>
  <c r="AH18" i="10"/>
  <c r="AX13" i="10"/>
  <c r="BA13" i="10"/>
  <c r="BD13" i="10"/>
  <c r="AW17" i="10"/>
  <c r="AV17" i="10"/>
  <c r="AU17" i="10"/>
  <c r="AM17" i="10"/>
  <c r="AL17" i="10"/>
  <c r="AY21" i="10"/>
  <c r="BB21" i="10"/>
  <c r="BE21" i="10"/>
  <c r="BH21" i="10"/>
  <c r="AJ17" i="10"/>
  <c r="AI17" i="10"/>
  <c r="AK17" i="10"/>
  <c r="AG17" i="10"/>
  <c r="AF17" i="10"/>
  <c r="AH17" i="10"/>
  <c r="AE17" i="10"/>
  <c r="AW16" i="10"/>
  <c r="AV16" i="10"/>
  <c r="AU16" i="10"/>
  <c r="AM16" i="10"/>
  <c r="AL16" i="10"/>
  <c r="AZ21" i="10"/>
  <c r="BC21" i="10"/>
  <c r="BF21" i="10"/>
  <c r="AJ16" i="10"/>
  <c r="AI16" i="10"/>
  <c r="AX19" i="10"/>
  <c r="BA19" i="10"/>
  <c r="BD19" i="10"/>
  <c r="AG16" i="10"/>
  <c r="AF16" i="10"/>
  <c r="AY16" i="10"/>
  <c r="BB16" i="10"/>
  <c r="BE16" i="10"/>
  <c r="AE16" i="10"/>
  <c r="AX15" i="10"/>
  <c r="BA15" i="10"/>
  <c r="BD15" i="10"/>
  <c r="AW15" i="10"/>
  <c r="AV15" i="10"/>
  <c r="AU15" i="10"/>
  <c r="AM15" i="10"/>
  <c r="AL15" i="10"/>
  <c r="AX22" i="10"/>
  <c r="BA22" i="10"/>
  <c r="BD22" i="10"/>
  <c r="AJ15" i="10"/>
  <c r="AI15" i="10"/>
  <c r="AY19" i="10"/>
  <c r="BB19" i="10"/>
  <c r="BE19" i="10"/>
  <c r="AG15" i="10"/>
  <c r="AF15" i="10"/>
  <c r="AZ16" i="10"/>
  <c r="BC16" i="10"/>
  <c r="BF16" i="10"/>
  <c r="AE15" i="10"/>
  <c r="AW14" i="10"/>
  <c r="AV14" i="10"/>
  <c r="AU14" i="10"/>
  <c r="AM14" i="10"/>
  <c r="AL14" i="10"/>
  <c r="AY22" i="10"/>
  <c r="BB22" i="10"/>
  <c r="BE22" i="10"/>
  <c r="AJ14" i="10"/>
  <c r="AI14" i="10"/>
  <c r="AZ19" i="10"/>
  <c r="BC19" i="10"/>
  <c r="BF19" i="10"/>
  <c r="AG14" i="10"/>
  <c r="AF14" i="10"/>
  <c r="AH14" i="10"/>
  <c r="AY14" i="10"/>
  <c r="BB14" i="10"/>
  <c r="BE14" i="10"/>
  <c r="BH14" i="10"/>
  <c r="AW13" i="10"/>
  <c r="AV13" i="10"/>
  <c r="AU13" i="10"/>
  <c r="AM13" i="10"/>
  <c r="AN13" i="10"/>
  <c r="BA20" i="10"/>
  <c r="BD20" i="10"/>
  <c r="AH13" i="10"/>
  <c r="AW12" i="10"/>
  <c r="AV12" i="10"/>
  <c r="AU12" i="10"/>
  <c r="AW11" i="10"/>
  <c r="AV11" i="10"/>
  <c r="AU11" i="10"/>
  <c r="AW10" i="10"/>
  <c r="AV10" i="10"/>
  <c r="AU10" i="10"/>
  <c r="AM10" i="10"/>
  <c r="AL10" i="10"/>
  <c r="AY10" i="10"/>
  <c r="BB10" i="10"/>
  <c r="BE10" i="10"/>
  <c r="AK10" i="10"/>
  <c r="AH10" i="10"/>
  <c r="AD10" i="10"/>
  <c r="AE10" i="10"/>
  <c r="AW9" i="10"/>
  <c r="AV9" i="10"/>
  <c r="AU9" i="10"/>
  <c r="AM9" i="10"/>
  <c r="AL9" i="10"/>
  <c r="AN9" i="10"/>
  <c r="AK9" i="10"/>
  <c r="AH9" i="10"/>
  <c r="AD9" i="10"/>
  <c r="AE9" i="10"/>
  <c r="AW8" i="10"/>
  <c r="AV8" i="10"/>
  <c r="AU8" i="10"/>
  <c r="AM8" i="10"/>
  <c r="AL8" i="10"/>
  <c r="AX11" i="10"/>
  <c r="BA11" i="10"/>
  <c r="BD11" i="10"/>
  <c r="AH8" i="10"/>
  <c r="AD8" i="10"/>
  <c r="AX3" i="10"/>
  <c r="BA3" i="10"/>
  <c r="BD3" i="10"/>
  <c r="AW7" i="10"/>
  <c r="AV7" i="10"/>
  <c r="AU7" i="10"/>
  <c r="AM7" i="10"/>
  <c r="AL7" i="10"/>
  <c r="AY11" i="10"/>
  <c r="BB11" i="10"/>
  <c r="BE11" i="10"/>
  <c r="BH11" i="10"/>
  <c r="AZ8" i="10"/>
  <c r="BC8" i="10"/>
  <c r="BF8" i="10"/>
  <c r="AX6" i="10"/>
  <c r="BA6" i="10"/>
  <c r="BD6" i="10"/>
  <c r="AD7" i="10"/>
  <c r="AE7" i="10"/>
  <c r="AW6" i="10"/>
  <c r="AV6" i="10"/>
  <c r="AU6" i="10"/>
  <c r="AM6" i="10"/>
  <c r="AL6" i="10"/>
  <c r="AN6" i="10"/>
  <c r="AK6" i="10"/>
  <c r="AH6" i="10"/>
  <c r="AD6" i="10"/>
  <c r="AZ3" i="10"/>
  <c r="BC3" i="10"/>
  <c r="BF3" i="10"/>
  <c r="AY5" i="10"/>
  <c r="BB5" i="10"/>
  <c r="BE5" i="10"/>
  <c r="AW5" i="10"/>
  <c r="AV5" i="10"/>
  <c r="AU5" i="10"/>
  <c r="AM5" i="10"/>
  <c r="AL5" i="10"/>
  <c r="AN5" i="10"/>
  <c r="AY9" i="10"/>
  <c r="BB9" i="10"/>
  <c r="BE9" i="10"/>
  <c r="BH9" i="10"/>
  <c r="AZ6" i="10"/>
  <c r="BC6" i="10"/>
  <c r="BF6" i="10"/>
  <c r="BI6" i="10"/>
  <c r="AD5" i="10"/>
  <c r="AW4" i="10"/>
  <c r="AV4" i="10"/>
  <c r="AU4" i="10"/>
  <c r="AM4" i="10"/>
  <c r="AL4" i="10"/>
  <c r="AY12" i="10"/>
  <c r="BB12" i="10"/>
  <c r="BE12" i="10"/>
  <c r="BH12" i="10"/>
  <c r="AX7" i="10"/>
  <c r="BA7" i="10"/>
  <c r="BD7" i="10"/>
  <c r="AD4" i="10"/>
  <c r="AE4" i="10"/>
  <c r="AW3" i="10"/>
  <c r="AV3" i="10"/>
  <c r="AU3" i="10"/>
  <c r="AM3" i="10"/>
  <c r="AZ12" i="10"/>
  <c r="BC12" i="10"/>
  <c r="BF12" i="10"/>
  <c r="AJ3" i="10"/>
  <c r="AX10" i="10"/>
  <c r="BA10" i="10"/>
  <c r="BD10" i="10"/>
  <c r="AY7" i="10"/>
  <c r="BB7" i="10"/>
  <c r="BE7" i="10"/>
  <c r="AE3" i="10"/>
  <c r="BI16" i="10"/>
  <c r="BH7" i="10"/>
  <c r="BI25" i="10"/>
  <c r="BI20" i="10"/>
  <c r="AZ26" i="10"/>
  <c r="BC26" i="10"/>
  <c r="BF26" i="10"/>
  <c r="BI26" i="10"/>
  <c r="BH19" i="10"/>
  <c r="AK5" i="10"/>
  <c r="AZ30" i="10"/>
  <c r="BC30" i="10"/>
  <c r="BF30" i="10"/>
  <c r="BI30" i="10"/>
  <c r="BG7" i="10"/>
  <c r="AE6" i="10"/>
  <c r="AE14" i="10"/>
  <c r="AN28" i="10"/>
  <c r="BH16" i="10"/>
  <c r="BH30" i="10"/>
  <c r="BH32" i="10"/>
  <c r="BI19" i="10"/>
  <c r="AY26" i="10"/>
  <c r="BB26" i="10"/>
  <c r="BE26" i="10"/>
  <c r="BH26" i="10"/>
  <c r="BH5" i="10"/>
  <c r="BG15" i="10"/>
  <c r="AZ15" i="10"/>
  <c r="BC15" i="10"/>
  <c r="BF15" i="10"/>
  <c r="BI15" i="10"/>
  <c r="AH4" i="10"/>
  <c r="AE18" i="10"/>
  <c r="AZ22" i="10"/>
  <c r="BC22" i="10"/>
  <c r="BF22" i="10"/>
  <c r="BI22" i="10"/>
  <c r="AZ11" i="10"/>
  <c r="BC11" i="10"/>
  <c r="BF11" i="10"/>
  <c r="BI11" i="10"/>
  <c r="AZ18" i="10"/>
  <c r="BC18" i="10"/>
  <c r="BF18" i="10"/>
  <c r="BI18" i="10"/>
  <c r="BI12" i="10"/>
  <c r="AZ13" i="10"/>
  <c r="BC13" i="10"/>
  <c r="BF13" i="10"/>
  <c r="BI13" i="10"/>
  <c r="AX25" i="10"/>
  <c r="BA25" i="10"/>
  <c r="BD25" i="10"/>
  <c r="BK25" i="10"/>
  <c r="AE26" i="10"/>
  <c r="AN8" i="10"/>
  <c r="BH22" i="10"/>
  <c r="AN24" i="10"/>
  <c r="AY25" i="10"/>
  <c r="BB25" i="10"/>
  <c r="BE25" i="10"/>
  <c r="BH25" i="10"/>
  <c r="BI3" i="10"/>
  <c r="AX17" i="10"/>
  <c r="BA17" i="10"/>
  <c r="BD17" i="10"/>
  <c r="BG17" i="10"/>
  <c r="AK29" i="10"/>
  <c r="AZ31" i="10"/>
  <c r="BC31" i="10"/>
  <c r="BF31" i="10"/>
  <c r="BI31" i="10"/>
  <c r="AZ5" i="10"/>
  <c r="BC5" i="10"/>
  <c r="BF5" i="10"/>
  <c r="BI5" i="10"/>
  <c r="BI8" i="10"/>
  <c r="AH25" i="10"/>
  <c r="AY6" i="10"/>
  <c r="BB6" i="10"/>
  <c r="BE6" i="10"/>
  <c r="BH6" i="10"/>
  <c r="AZ10" i="10"/>
  <c r="BC10" i="10"/>
  <c r="BF10" i="10"/>
  <c r="BI10" i="10"/>
  <c r="AH16" i="10"/>
  <c r="AX16" i="10"/>
  <c r="BA16" i="10"/>
  <c r="BD16" i="10"/>
  <c r="BG16" i="10"/>
  <c r="BJ16" i="10"/>
  <c r="AN19" i="10"/>
  <c r="AH24" i="10"/>
  <c r="AN27" i="10"/>
  <c r="AN4" i="10"/>
  <c r="AX8" i="10"/>
  <c r="BA8" i="10"/>
  <c r="BD8" i="10"/>
  <c r="AX9" i="10"/>
  <c r="BA9" i="10"/>
  <c r="BD9" i="10"/>
  <c r="BG9" i="10"/>
  <c r="BH10" i="10"/>
  <c r="AX12" i="10"/>
  <c r="BA12" i="10"/>
  <c r="BD12" i="10"/>
  <c r="BK12" i="10"/>
  <c r="AK13" i="10"/>
  <c r="BH15" i="10"/>
  <c r="AK25" i="10"/>
  <c r="AX32" i="10"/>
  <c r="BA32" i="10"/>
  <c r="BD32" i="10"/>
  <c r="AN3" i="10"/>
  <c r="AH5" i="10"/>
  <c r="AN7" i="10"/>
  <c r="AN15" i="10"/>
  <c r="BI21" i="10"/>
  <c r="BH28" i="10"/>
  <c r="AX5" i="10"/>
  <c r="BA5" i="10"/>
  <c r="BD5" i="10"/>
  <c r="BG5" i="10"/>
  <c r="AY18" i="10"/>
  <c r="BB18" i="10"/>
  <c r="BE18" i="10"/>
  <c r="BH18" i="10"/>
  <c r="AX28" i="10"/>
  <c r="BA28" i="10"/>
  <c r="BD28" i="10"/>
  <c r="BK28" i="10"/>
  <c r="AX31" i="10"/>
  <c r="BA31" i="10"/>
  <c r="BD31" i="10"/>
  <c r="BG31" i="10"/>
  <c r="BJ31" i="10"/>
  <c r="BG21" i="10"/>
  <c r="BJ21" i="10"/>
  <c r="BK21" i="10"/>
  <c r="AK4" i="10"/>
  <c r="AZ9" i="10"/>
  <c r="BC9" i="10"/>
  <c r="BF9" i="10"/>
  <c r="BI9" i="10"/>
  <c r="BG23" i="10"/>
  <c r="BJ23" i="10"/>
  <c r="BK23" i="10"/>
  <c r="BG10" i="10"/>
  <c r="BG13" i="10"/>
  <c r="BG22" i="10"/>
  <c r="BJ22" i="10"/>
  <c r="BK22" i="10"/>
  <c r="BG19" i="10"/>
  <c r="BK19" i="10"/>
  <c r="BG30" i="10"/>
  <c r="BJ30" i="10"/>
  <c r="BK30" i="10"/>
  <c r="BG3" i="10"/>
  <c r="BG20" i="10"/>
  <c r="BK24" i="10"/>
  <c r="BG24" i="10"/>
  <c r="BJ24" i="10"/>
  <c r="BK32" i="10"/>
  <c r="BG32" i="10"/>
  <c r="BJ32" i="10"/>
  <c r="BK11" i="10"/>
  <c r="BG11" i="10"/>
  <c r="BJ11" i="10"/>
  <c r="AZ14" i="10"/>
  <c r="BC14" i="10"/>
  <c r="BF14" i="10"/>
  <c r="BI14" i="10"/>
  <c r="BG18" i="10"/>
  <c r="BK18" i="10"/>
  <c r="BG26" i="10"/>
  <c r="BJ26" i="10"/>
  <c r="BK26" i="10"/>
  <c r="AY8" i="10"/>
  <c r="BB8" i="10"/>
  <c r="BE8" i="10"/>
  <c r="BH8" i="10"/>
  <c r="AK8" i="10"/>
  <c r="AX4" i="10"/>
  <c r="BA4" i="10"/>
  <c r="BD4" i="10"/>
  <c r="AE5" i="10"/>
  <c r="BG6" i="10"/>
  <c r="BK6" i="10"/>
  <c r="BK31" i="10"/>
  <c r="AX29" i="10"/>
  <c r="BA29" i="10"/>
  <c r="BD29" i="10"/>
  <c r="AH7" i="10"/>
  <c r="AN10" i="10"/>
  <c r="AY13" i="10"/>
  <c r="BB13" i="10"/>
  <c r="BE13" i="10"/>
  <c r="BH13" i="10"/>
  <c r="AN14" i="10"/>
  <c r="AH15" i="10"/>
  <c r="BK15" i="10"/>
  <c r="AY17" i="10"/>
  <c r="BB17" i="10"/>
  <c r="BE17" i="10"/>
  <c r="BH17" i="10"/>
  <c r="AN18" i="10"/>
  <c r="AH19" i="10"/>
  <c r="AH23" i="10"/>
  <c r="BK27" i="10"/>
  <c r="AY29" i="10"/>
  <c r="BB29" i="10"/>
  <c r="BE29" i="10"/>
  <c r="BH29" i="10"/>
  <c r="AK16" i="10"/>
  <c r="AK28" i="10"/>
  <c r="AE29" i="10"/>
  <c r="AY4" i="10"/>
  <c r="BB4" i="10"/>
  <c r="BE4" i="10"/>
  <c r="BH4" i="10"/>
  <c r="AN17" i="10"/>
  <c r="AY20" i="10"/>
  <c r="BB20" i="10"/>
  <c r="BE20" i="10"/>
  <c r="BH20" i="10"/>
  <c r="AY24" i="10"/>
  <c r="BB24" i="10"/>
  <c r="BE24" i="10"/>
  <c r="BH24" i="10"/>
  <c r="AN25" i="10"/>
  <c r="AZ17" i="10"/>
  <c r="BC17" i="10"/>
  <c r="BF17" i="10"/>
  <c r="BI17" i="10"/>
  <c r="AK24" i="10"/>
  <c r="AK7" i="10"/>
  <c r="AE8" i="10"/>
  <c r="AK15" i="10"/>
  <c r="AK19" i="10"/>
  <c r="AK23" i="10"/>
  <c r="AE24" i="10"/>
  <c r="AZ24" i="10"/>
  <c r="BC24" i="10"/>
  <c r="BF24" i="10"/>
  <c r="BI24" i="10"/>
  <c r="AE28" i="10"/>
  <c r="AZ28" i="10"/>
  <c r="BC28" i="10"/>
  <c r="BF28" i="10"/>
  <c r="BI28" i="10"/>
  <c r="AY3" i="10"/>
  <c r="BB3" i="10"/>
  <c r="BE3" i="10"/>
  <c r="BH3" i="10"/>
  <c r="AN16" i="10"/>
  <c r="AY23" i="10"/>
  <c r="BB23" i="10"/>
  <c r="BE23" i="10"/>
  <c r="BH23" i="10"/>
  <c r="AZ4" i="10"/>
  <c r="BC4" i="10"/>
  <c r="BF4" i="10"/>
  <c r="BI4" i="10"/>
  <c r="AZ7" i="10"/>
  <c r="BC7" i="10"/>
  <c r="BF7" i="10"/>
  <c r="BI7" i="10"/>
  <c r="BJ7" i="10"/>
  <c r="AK14" i="10"/>
  <c r="AX14" i="10"/>
  <c r="BA14" i="10"/>
  <c r="BD14" i="10"/>
  <c r="AZ23" i="10"/>
  <c r="BC23" i="10"/>
  <c r="BF23" i="10"/>
  <c r="BI23" i="10"/>
  <c r="BJ15" i="10"/>
  <c r="BJ19" i="10"/>
  <c r="BJ6" i="10"/>
  <c r="BJ18" i="10"/>
  <c r="BK5" i="10"/>
  <c r="BK8" i="10"/>
  <c r="BK16" i="10"/>
  <c r="BG25" i="10"/>
  <c r="BJ25" i="10"/>
  <c r="BJ5" i="10"/>
  <c r="BG12" i="10"/>
  <c r="BJ12" i="10"/>
  <c r="BG8" i="10"/>
  <c r="BJ8" i="10"/>
  <c r="BK10" i="10"/>
  <c r="BK9" i="10"/>
  <c r="BJ10" i="10"/>
  <c r="BK20" i="10"/>
  <c r="BG28" i="10"/>
  <c r="BJ28" i="10"/>
  <c r="BJ3" i="10"/>
  <c r="BK4" i="10"/>
  <c r="BG4" i="10"/>
  <c r="BJ4" i="10"/>
  <c r="BK7" i="10"/>
  <c r="BJ17" i="10"/>
  <c r="BG14" i="10"/>
  <c r="BJ14" i="10"/>
  <c r="BK14" i="10"/>
  <c r="BK17" i="10"/>
  <c r="BJ13" i="10"/>
  <c r="BK3" i="10"/>
  <c r="BK29" i="10"/>
  <c r="BG29" i="10"/>
  <c r="BJ29" i="10"/>
  <c r="BK13" i="10"/>
  <c r="BJ20" i="10"/>
  <c r="BJ9" i="10"/>
  <c r="AY33" i="9"/>
  <c r="AX33" i="9"/>
  <c r="AW33" i="9"/>
  <c r="AY32" i="9"/>
  <c r="AX32" i="9"/>
  <c r="AW32" i="9"/>
  <c r="AY31" i="9"/>
  <c r="AX31" i="9"/>
  <c r="AW31" i="9"/>
  <c r="AM31" i="9"/>
  <c r="AL31" i="9"/>
  <c r="AJ31" i="9"/>
  <c r="AI31" i="9"/>
  <c r="AK31" i="9"/>
  <c r="AG31" i="9"/>
  <c r="AF31" i="9"/>
  <c r="AH31" i="9"/>
  <c r="AD31" i="9"/>
  <c r="AC31" i="9"/>
  <c r="AE31" i="9"/>
  <c r="AY30" i="9"/>
  <c r="AX30" i="9"/>
  <c r="AW30" i="9"/>
  <c r="AM30" i="9"/>
  <c r="AL30" i="9"/>
  <c r="AN30" i="9"/>
  <c r="AJ30" i="9"/>
  <c r="AI30" i="9"/>
  <c r="BA29" i="9"/>
  <c r="BD29" i="9"/>
  <c r="BG29" i="9"/>
  <c r="AG30" i="9"/>
  <c r="AF30" i="9"/>
  <c r="AH30" i="9"/>
  <c r="AD30" i="9"/>
  <c r="AC30" i="9"/>
  <c r="AZ29" i="9"/>
  <c r="BC29" i="9"/>
  <c r="BF29" i="9"/>
  <c r="BI29" i="9"/>
  <c r="BL29" i="9"/>
  <c r="AY29" i="9"/>
  <c r="AX29" i="9"/>
  <c r="AW29" i="9"/>
  <c r="AN29" i="9"/>
  <c r="AM29" i="9"/>
  <c r="AL29" i="9"/>
  <c r="BA32" i="9"/>
  <c r="BD32" i="9"/>
  <c r="BG32" i="9"/>
  <c r="BJ32" i="9"/>
  <c r="AJ29" i="9"/>
  <c r="AI29" i="9"/>
  <c r="BB29" i="9"/>
  <c r="BE29" i="9"/>
  <c r="BH29" i="9"/>
  <c r="BK29" i="9"/>
  <c r="AG29" i="9"/>
  <c r="AF29" i="9"/>
  <c r="AD29" i="9"/>
  <c r="AC29" i="9"/>
  <c r="AE29" i="9"/>
  <c r="AY28" i="9"/>
  <c r="AX28" i="9"/>
  <c r="AW28" i="9"/>
  <c r="AM28" i="9"/>
  <c r="AL28" i="9"/>
  <c r="AN28" i="9"/>
  <c r="AK28" i="9"/>
  <c r="AJ28" i="9"/>
  <c r="AI28" i="9"/>
  <c r="AZ30" i="9"/>
  <c r="BC30" i="9"/>
  <c r="BF30" i="9"/>
  <c r="BI30" i="9"/>
  <c r="BL30" i="9"/>
  <c r="AG28" i="9"/>
  <c r="AF28" i="9"/>
  <c r="AH28" i="9"/>
  <c r="AD28" i="9"/>
  <c r="AC28" i="9"/>
  <c r="BB24" i="9"/>
  <c r="BE24" i="9"/>
  <c r="BH24" i="9"/>
  <c r="AY27" i="9"/>
  <c r="AX27" i="9"/>
  <c r="AW27" i="9"/>
  <c r="AM27" i="9"/>
  <c r="AL27" i="9"/>
  <c r="AN27" i="9"/>
  <c r="AJ27" i="9"/>
  <c r="AI27" i="9"/>
  <c r="BA30" i="9"/>
  <c r="BD30" i="9"/>
  <c r="BG30" i="9"/>
  <c r="BJ30" i="9"/>
  <c r="AG27" i="9"/>
  <c r="AF27" i="9"/>
  <c r="BB27" i="9"/>
  <c r="BE27" i="9"/>
  <c r="BH27" i="9"/>
  <c r="BK27" i="9"/>
  <c r="AD27" i="9"/>
  <c r="AC27" i="9"/>
  <c r="AZ25" i="9"/>
  <c r="BC25" i="9"/>
  <c r="BF25" i="9"/>
  <c r="BI25" i="9"/>
  <c r="BL25" i="9"/>
  <c r="BB26" i="9"/>
  <c r="BE26" i="9"/>
  <c r="BH26" i="9"/>
  <c r="BK26" i="9"/>
  <c r="BA26" i="9"/>
  <c r="BD26" i="9"/>
  <c r="BG26" i="9"/>
  <c r="AY26" i="9"/>
  <c r="AX26" i="9"/>
  <c r="AW26" i="9"/>
  <c r="AM26" i="9"/>
  <c r="AL26" i="9"/>
  <c r="BA33" i="9"/>
  <c r="BD33" i="9"/>
  <c r="BG33" i="9"/>
  <c r="BJ33" i="9"/>
  <c r="AJ26" i="9"/>
  <c r="AI26" i="9"/>
  <c r="AK26" i="9"/>
  <c r="AG26" i="9"/>
  <c r="AF26" i="9"/>
  <c r="AH26" i="9"/>
  <c r="AE26" i="9"/>
  <c r="AD26" i="9"/>
  <c r="AC26" i="9"/>
  <c r="BA25" i="9"/>
  <c r="BD25" i="9"/>
  <c r="BG25" i="9"/>
  <c r="BJ25" i="9"/>
  <c r="AY25" i="9"/>
  <c r="AX25" i="9"/>
  <c r="AW25" i="9"/>
  <c r="AM25" i="9"/>
  <c r="AL25" i="9"/>
  <c r="AN25" i="9"/>
  <c r="AK25" i="9"/>
  <c r="AJ25" i="9"/>
  <c r="AI25" i="9"/>
  <c r="AZ31" i="9"/>
  <c r="BC31" i="9"/>
  <c r="BF31" i="9"/>
  <c r="BI31" i="9"/>
  <c r="BL31" i="9"/>
  <c r="AG25" i="9"/>
  <c r="AF25" i="9"/>
  <c r="AH25" i="9"/>
  <c r="AD25" i="9"/>
  <c r="AC25" i="9"/>
  <c r="BB25" i="9"/>
  <c r="BE25" i="9"/>
  <c r="BH25" i="9"/>
  <c r="BA24" i="9"/>
  <c r="BD24" i="9"/>
  <c r="BG24" i="9"/>
  <c r="BJ24" i="9"/>
  <c r="AZ24" i="9"/>
  <c r="BC24" i="9"/>
  <c r="BF24" i="9"/>
  <c r="AY24" i="9"/>
  <c r="AX24" i="9"/>
  <c r="AW24" i="9"/>
  <c r="AM24" i="9"/>
  <c r="AL24" i="9"/>
  <c r="AN24" i="9"/>
  <c r="AJ24" i="9"/>
  <c r="AI24" i="9"/>
  <c r="AK24" i="9"/>
  <c r="AG24" i="9"/>
  <c r="AF24" i="9"/>
  <c r="BB28" i="9"/>
  <c r="BE28" i="9"/>
  <c r="BH28" i="9"/>
  <c r="BK28" i="9"/>
  <c r="AD24" i="9"/>
  <c r="AC24" i="9"/>
  <c r="AZ26" i="9"/>
  <c r="BC26" i="9"/>
  <c r="BF26" i="9"/>
  <c r="AY23" i="9"/>
  <c r="AX23" i="9"/>
  <c r="AW23" i="9"/>
  <c r="AY22" i="9"/>
  <c r="AX22" i="9"/>
  <c r="AW22" i="9"/>
  <c r="AY21" i="9"/>
  <c r="AX21" i="9"/>
  <c r="AW21" i="9"/>
  <c r="AN21" i="9"/>
  <c r="AM21" i="9"/>
  <c r="AL21" i="9"/>
  <c r="BA21" i="9"/>
  <c r="BD21" i="9"/>
  <c r="BG21" i="9"/>
  <c r="BJ21" i="9"/>
  <c r="AJ21" i="9"/>
  <c r="AI21" i="9"/>
  <c r="AK21" i="9"/>
  <c r="AG21" i="9"/>
  <c r="AF21" i="9"/>
  <c r="AZ16" i="9"/>
  <c r="BC16" i="9"/>
  <c r="BF16" i="9"/>
  <c r="AD21" i="9"/>
  <c r="AC21" i="9"/>
  <c r="AE21" i="9"/>
  <c r="AY20" i="9"/>
  <c r="AX20" i="9"/>
  <c r="AW20" i="9"/>
  <c r="AM20" i="9"/>
  <c r="AL20" i="9"/>
  <c r="BB21" i="9"/>
  <c r="BE21" i="9"/>
  <c r="BH21" i="9"/>
  <c r="BK21" i="9"/>
  <c r="AJ20" i="9"/>
  <c r="AI20" i="9"/>
  <c r="AZ19" i="9"/>
  <c r="BC19" i="9"/>
  <c r="BF19" i="9"/>
  <c r="AG20" i="9"/>
  <c r="AF20" i="9"/>
  <c r="AH20" i="9"/>
  <c r="AD20" i="9"/>
  <c r="AC20" i="9"/>
  <c r="AE20" i="9"/>
  <c r="AY19" i="9"/>
  <c r="AX19" i="9"/>
  <c r="AW19" i="9"/>
  <c r="AM19" i="9"/>
  <c r="AL19" i="9"/>
  <c r="AZ22" i="9"/>
  <c r="BC22" i="9"/>
  <c r="BF22" i="9"/>
  <c r="BI22" i="9"/>
  <c r="BL22" i="9"/>
  <c r="AJ19" i="9"/>
  <c r="AI19" i="9"/>
  <c r="BA19" i="9"/>
  <c r="BD19" i="9"/>
  <c r="BG19" i="9"/>
  <c r="BJ19" i="9"/>
  <c r="AG19" i="9"/>
  <c r="AF19" i="9"/>
  <c r="AH19" i="9"/>
  <c r="AD19" i="9"/>
  <c r="AC19" i="9"/>
  <c r="AE19" i="9"/>
  <c r="BB18" i="9"/>
  <c r="BE18" i="9"/>
  <c r="BH18" i="9"/>
  <c r="AY18" i="9"/>
  <c r="AX18" i="9"/>
  <c r="AW18" i="9"/>
  <c r="AM18" i="9"/>
  <c r="AL18" i="9"/>
  <c r="BA22" i="9"/>
  <c r="BD22" i="9"/>
  <c r="BG22" i="9"/>
  <c r="AJ18" i="9"/>
  <c r="AI18" i="9"/>
  <c r="BB19" i="9"/>
  <c r="BE19" i="9"/>
  <c r="BH19" i="9"/>
  <c r="BK19" i="9"/>
  <c r="AG18" i="9"/>
  <c r="AF18" i="9"/>
  <c r="AZ17" i="9"/>
  <c r="BC17" i="9"/>
  <c r="BF17" i="9"/>
  <c r="BI17" i="9"/>
  <c r="AD18" i="9"/>
  <c r="AC18" i="9"/>
  <c r="AE18" i="9"/>
  <c r="BA17" i="9"/>
  <c r="BD17" i="9"/>
  <c r="BG17" i="9"/>
  <c r="AY17" i="9"/>
  <c r="AX17" i="9"/>
  <c r="AW17" i="9"/>
  <c r="AM17" i="9"/>
  <c r="AL17" i="9"/>
  <c r="AN17" i="9"/>
  <c r="AJ17" i="9"/>
  <c r="AI17" i="9"/>
  <c r="AZ20" i="9"/>
  <c r="BC20" i="9"/>
  <c r="BF20" i="9"/>
  <c r="BI20" i="9"/>
  <c r="BL20" i="9"/>
  <c r="AH17" i="9"/>
  <c r="AG17" i="9"/>
  <c r="AF17" i="9"/>
  <c r="AD17" i="9"/>
  <c r="AC17" i="9"/>
  <c r="BB14" i="9"/>
  <c r="BE14" i="9"/>
  <c r="BH14" i="9"/>
  <c r="BB16" i="9"/>
  <c r="BE16" i="9"/>
  <c r="BH16" i="9"/>
  <c r="BK16" i="9"/>
  <c r="BA16" i="9"/>
  <c r="BD16" i="9"/>
  <c r="BG16" i="9"/>
  <c r="AY16" i="9"/>
  <c r="AX16" i="9"/>
  <c r="AW16" i="9"/>
  <c r="AM16" i="9"/>
  <c r="AL16" i="9"/>
  <c r="AZ23" i="9"/>
  <c r="BC23" i="9"/>
  <c r="BF23" i="9"/>
  <c r="AJ16" i="9"/>
  <c r="AI16" i="9"/>
  <c r="AK16" i="9"/>
  <c r="AG16" i="9"/>
  <c r="AF16" i="9"/>
  <c r="BB17" i="9"/>
  <c r="BE17" i="9"/>
  <c r="BH17" i="9"/>
  <c r="BK17" i="9"/>
  <c r="AE16" i="9"/>
  <c r="AD16" i="9"/>
  <c r="AC16" i="9"/>
  <c r="AZ15" i="9"/>
  <c r="BC15" i="9"/>
  <c r="BF15" i="9"/>
  <c r="BI15" i="9"/>
  <c r="AY15" i="9"/>
  <c r="AX15" i="9"/>
  <c r="AW15" i="9"/>
  <c r="AM15" i="9"/>
  <c r="AL15" i="9"/>
  <c r="BA23" i="9"/>
  <c r="BD23" i="9"/>
  <c r="BG23" i="9"/>
  <c r="AJ15" i="9"/>
  <c r="AI15" i="9"/>
  <c r="AK15" i="9"/>
  <c r="AG15" i="9"/>
  <c r="AF15" i="9"/>
  <c r="AZ18" i="9"/>
  <c r="BC18" i="9"/>
  <c r="BF18" i="9"/>
  <c r="BI18" i="9"/>
  <c r="BL18" i="9"/>
  <c r="AD15" i="9"/>
  <c r="AC15" i="9"/>
  <c r="BA15" i="9"/>
  <c r="BD15" i="9"/>
  <c r="BG15" i="9"/>
  <c r="BJ15" i="9"/>
  <c r="AZ14" i="9"/>
  <c r="BC14" i="9"/>
  <c r="BF14" i="9"/>
  <c r="BI14" i="9"/>
  <c r="AY14" i="9"/>
  <c r="AX14" i="9"/>
  <c r="AW14" i="9"/>
  <c r="AM14" i="9"/>
  <c r="AL14" i="9"/>
  <c r="AN14" i="9"/>
  <c r="AJ14" i="9"/>
  <c r="AI14" i="9"/>
  <c r="AZ21" i="9"/>
  <c r="BC21" i="9"/>
  <c r="BF21" i="9"/>
  <c r="BI21" i="9"/>
  <c r="BL21" i="9"/>
  <c r="AG14" i="9"/>
  <c r="AF14" i="9"/>
  <c r="BA18" i="9"/>
  <c r="BD18" i="9"/>
  <c r="BG18" i="9"/>
  <c r="BJ18" i="9"/>
  <c r="AD14" i="9"/>
  <c r="AC14" i="9"/>
  <c r="AE14" i="9"/>
  <c r="AY13" i="9"/>
  <c r="AX13" i="9"/>
  <c r="AW13" i="9"/>
  <c r="AY12" i="9"/>
  <c r="AX12" i="9"/>
  <c r="AW12" i="9"/>
  <c r="AY11" i="9"/>
  <c r="AX11" i="9"/>
  <c r="AW11" i="9"/>
  <c r="AM11" i="9"/>
  <c r="AL11" i="9"/>
  <c r="BA11" i="9"/>
  <c r="BD11" i="9"/>
  <c r="BG11" i="9"/>
  <c r="BJ11" i="9"/>
  <c r="AJ11" i="9"/>
  <c r="AI11" i="9"/>
  <c r="BB8" i="9"/>
  <c r="BE8" i="9"/>
  <c r="BH8" i="9"/>
  <c r="AG11" i="9"/>
  <c r="AF11" i="9"/>
  <c r="AH11" i="9"/>
  <c r="AD11" i="9"/>
  <c r="AC11" i="9"/>
  <c r="AE11" i="9"/>
  <c r="AY10" i="9"/>
  <c r="AX10" i="9"/>
  <c r="AW10" i="9"/>
  <c r="AM10" i="9"/>
  <c r="AL10" i="9"/>
  <c r="BB11" i="9"/>
  <c r="BE11" i="9"/>
  <c r="BH11" i="9"/>
  <c r="AK10" i="9"/>
  <c r="AJ10" i="9"/>
  <c r="AI10" i="9"/>
  <c r="AZ9" i="9"/>
  <c r="BC9" i="9"/>
  <c r="BF9" i="9"/>
  <c r="BI9" i="9"/>
  <c r="AG10" i="9"/>
  <c r="AF10" i="9"/>
  <c r="AH10" i="9"/>
  <c r="AD10" i="9"/>
  <c r="AC10" i="9"/>
  <c r="AE10" i="9"/>
  <c r="BA9" i="9"/>
  <c r="BD9" i="9"/>
  <c r="BG9" i="9"/>
  <c r="BJ9" i="9"/>
  <c r="AY9" i="9"/>
  <c r="AX9" i="9"/>
  <c r="AW9" i="9"/>
  <c r="AM9" i="9"/>
  <c r="AL9" i="9"/>
  <c r="AZ12" i="9"/>
  <c r="BC12" i="9"/>
  <c r="BF12" i="9"/>
  <c r="AJ9" i="9"/>
  <c r="AI9" i="9"/>
  <c r="AK9" i="9"/>
  <c r="AH9" i="9"/>
  <c r="AG9" i="9"/>
  <c r="AF9" i="9"/>
  <c r="AD9" i="9"/>
  <c r="AC9" i="9"/>
  <c r="AE9" i="9"/>
  <c r="AY8" i="9"/>
  <c r="AX8" i="9"/>
  <c r="AW8" i="9"/>
  <c r="AM8" i="9"/>
  <c r="AL8" i="9"/>
  <c r="AN8" i="9"/>
  <c r="AJ8" i="9"/>
  <c r="AI8" i="9"/>
  <c r="AK8" i="9"/>
  <c r="AG8" i="9"/>
  <c r="AF8" i="9"/>
  <c r="AH8" i="9"/>
  <c r="AD8" i="9"/>
  <c r="AC8" i="9"/>
  <c r="AE8" i="9"/>
  <c r="AY7" i="9"/>
  <c r="AX7" i="9"/>
  <c r="AW7" i="9"/>
  <c r="AM7" i="9"/>
  <c r="AL7" i="9"/>
  <c r="BB12" i="9"/>
  <c r="BE12" i="9"/>
  <c r="BH12" i="9"/>
  <c r="AJ7" i="9"/>
  <c r="AI7" i="9"/>
  <c r="AK7" i="9"/>
  <c r="AG7" i="9"/>
  <c r="AF7" i="9"/>
  <c r="AH7" i="9"/>
  <c r="AD7" i="9"/>
  <c r="AC7" i="9"/>
  <c r="AE7" i="9"/>
  <c r="BB6" i="9"/>
  <c r="BE6" i="9"/>
  <c r="BH6" i="9"/>
  <c r="AY6" i="9"/>
  <c r="AX6" i="9"/>
  <c r="AW6" i="9"/>
  <c r="AM6" i="9"/>
  <c r="AL6" i="9"/>
  <c r="AZ13" i="9"/>
  <c r="BC13" i="9"/>
  <c r="BF13" i="9"/>
  <c r="BI13" i="9"/>
  <c r="AJ6" i="9"/>
  <c r="AI6" i="9"/>
  <c r="BA10" i="9"/>
  <c r="BD10" i="9"/>
  <c r="BG10" i="9"/>
  <c r="BJ10" i="9"/>
  <c r="AG6" i="9"/>
  <c r="AF6" i="9"/>
  <c r="AH6" i="9"/>
  <c r="AD6" i="9"/>
  <c r="AC6" i="9"/>
  <c r="AE6" i="9"/>
  <c r="AZ5" i="9"/>
  <c r="BC5" i="9"/>
  <c r="BF5" i="9"/>
  <c r="BI5" i="9"/>
  <c r="AY5" i="9"/>
  <c r="AX5" i="9"/>
  <c r="AW5" i="9"/>
  <c r="AM5" i="9"/>
  <c r="AL5" i="9"/>
  <c r="BA13" i="9"/>
  <c r="BD13" i="9"/>
  <c r="BG13" i="9"/>
  <c r="BJ13" i="9"/>
  <c r="AJ5" i="9"/>
  <c r="AI5" i="9"/>
  <c r="BB10" i="9"/>
  <c r="BE10" i="9"/>
  <c r="BH10" i="9"/>
  <c r="AG5" i="9"/>
  <c r="AF5" i="9"/>
  <c r="AZ8" i="9"/>
  <c r="BC8" i="9"/>
  <c r="BF8" i="9"/>
  <c r="BI8" i="9"/>
  <c r="AD5" i="9"/>
  <c r="AC5" i="9"/>
  <c r="AE5" i="9"/>
  <c r="BA4" i="9"/>
  <c r="BD4" i="9"/>
  <c r="BG4" i="9"/>
  <c r="BJ4" i="9"/>
  <c r="AZ4" i="9"/>
  <c r="BC4" i="9"/>
  <c r="BF4" i="9"/>
  <c r="AY4" i="9"/>
  <c r="AX4" i="9"/>
  <c r="AW4" i="9"/>
  <c r="AM4" i="9"/>
  <c r="AL4" i="9"/>
  <c r="BB13" i="9"/>
  <c r="BE13" i="9"/>
  <c r="BH13" i="9"/>
  <c r="AJ4" i="9"/>
  <c r="AI4" i="9"/>
  <c r="AZ11" i="9"/>
  <c r="BC11" i="9"/>
  <c r="BF11" i="9"/>
  <c r="BI11" i="9"/>
  <c r="AH4" i="9"/>
  <c r="AG4" i="9"/>
  <c r="AF4" i="9"/>
  <c r="BA8" i="9"/>
  <c r="BD8" i="9"/>
  <c r="BG8" i="9"/>
  <c r="AD4" i="9"/>
  <c r="AC4" i="9"/>
  <c r="BB5" i="9"/>
  <c r="BE5" i="9"/>
  <c r="BH5" i="9"/>
  <c r="BA31" i="9"/>
  <c r="BD31" i="9"/>
  <c r="BG31" i="9"/>
  <c r="BJ31" i="9"/>
  <c r="BK10" i="9"/>
  <c r="AE15" i="9"/>
  <c r="AH16" i="9"/>
  <c r="BJ16" i="9"/>
  <c r="AH24" i="9"/>
  <c r="BI24" i="9"/>
  <c r="BL24" i="9"/>
  <c r="BK11" i="9"/>
  <c r="BB4" i="9"/>
  <c r="BE4" i="9"/>
  <c r="BH4" i="9"/>
  <c r="BK4" i="9"/>
  <c r="AZ6" i="9"/>
  <c r="BC6" i="9"/>
  <c r="BF6" i="9"/>
  <c r="BI6" i="9"/>
  <c r="BK8" i="9"/>
  <c r="BI23" i="9"/>
  <c r="BL23" i="9"/>
  <c r="BK25" i="9"/>
  <c r="BK13" i="9"/>
  <c r="BA14" i="9"/>
  <c r="BD14" i="9"/>
  <c r="BG14" i="9"/>
  <c r="BJ14" i="9"/>
  <c r="AK20" i="9"/>
  <c r="BI26" i="9"/>
  <c r="BL26" i="9"/>
  <c r="BJ26" i="9"/>
  <c r="BK5" i="9"/>
  <c r="BI12" i="9"/>
  <c r="BJ22" i="9"/>
  <c r="BL11" i="9"/>
  <c r="BI4" i="9"/>
  <c r="BL4" i="9"/>
  <c r="AZ7" i="9"/>
  <c r="BC7" i="9"/>
  <c r="BF7" i="9"/>
  <c r="BI7" i="9"/>
  <c r="BK18" i="9"/>
  <c r="BI16" i="9"/>
  <c r="BL16" i="9"/>
  <c r="BK6" i="9"/>
  <c r="BA7" i="9"/>
  <c r="BD7" i="9"/>
  <c r="BG7" i="9"/>
  <c r="BJ7" i="9"/>
  <c r="AN11" i="9"/>
  <c r="BB15" i="9"/>
  <c r="BE15" i="9"/>
  <c r="BH15" i="9"/>
  <c r="BK15" i="9"/>
  <c r="BL15" i="9"/>
  <c r="BJ17" i="9"/>
  <c r="BL17" i="9"/>
  <c r="AK18" i="9"/>
  <c r="AN26" i="9"/>
  <c r="AE27" i="9"/>
  <c r="AZ28" i="9"/>
  <c r="BC28" i="9"/>
  <c r="BF28" i="9"/>
  <c r="BI28" i="9"/>
  <c r="BL28" i="9"/>
  <c r="AK4" i="9"/>
  <c r="BB7" i="9"/>
  <c r="BE7" i="9"/>
  <c r="BH7" i="9"/>
  <c r="BK7" i="9"/>
  <c r="AN10" i="9"/>
  <c r="BJ23" i="9"/>
  <c r="AK5" i="9"/>
  <c r="BK12" i="9"/>
  <c r="AK17" i="9"/>
  <c r="AN19" i="9"/>
  <c r="AZ32" i="9"/>
  <c r="BC32" i="9"/>
  <c r="BF32" i="9"/>
  <c r="BI32" i="9"/>
  <c r="BL32" i="9"/>
  <c r="AN6" i="9"/>
  <c r="BK14" i="9"/>
  <c r="AN18" i="9"/>
  <c r="BI19" i="9"/>
  <c r="BL19" i="9"/>
  <c r="AH27" i="9"/>
  <c r="BA27" i="9"/>
  <c r="BD27" i="9"/>
  <c r="BG27" i="9"/>
  <c r="BJ27" i="9"/>
  <c r="BJ29" i="9"/>
  <c r="BJ8" i="9"/>
  <c r="BL8" i="9"/>
  <c r="BA20" i="9"/>
  <c r="BD20" i="9"/>
  <c r="BG20" i="9"/>
  <c r="BJ20" i="9"/>
  <c r="BB22" i="9"/>
  <c r="BE22" i="9"/>
  <c r="BH22" i="9"/>
  <c r="BK22" i="9"/>
  <c r="BK24" i="9"/>
  <c r="AN5" i="9"/>
  <c r="BL13" i="9"/>
  <c r="BL7" i="9"/>
  <c r="BL14" i="9"/>
  <c r="BB23" i="9"/>
  <c r="BE23" i="9"/>
  <c r="BH23" i="9"/>
  <c r="BK23" i="9"/>
  <c r="BA28" i="9"/>
  <c r="BD28" i="9"/>
  <c r="BG28" i="9"/>
  <c r="BJ28" i="9"/>
  <c r="BB31" i="9"/>
  <c r="BE31" i="9"/>
  <c r="BH31" i="9"/>
  <c r="BK31" i="9"/>
  <c r="AZ33" i="9"/>
  <c r="BC33" i="9"/>
  <c r="BF33" i="9"/>
  <c r="BI33" i="9"/>
  <c r="BL33" i="9"/>
  <c r="AE4" i="9"/>
  <c r="AH5" i="9"/>
  <c r="AK6" i="9"/>
  <c r="AN7" i="9"/>
  <c r="AK14" i="9"/>
  <c r="AN15" i="9"/>
  <c r="BB20" i="9"/>
  <c r="BE20" i="9"/>
  <c r="BH20" i="9"/>
  <c r="BK20" i="9"/>
  <c r="AH21" i="9"/>
  <c r="AE28" i="9"/>
  <c r="AH29" i="9"/>
  <c r="AK30" i="9"/>
  <c r="AN31" i="9"/>
  <c r="BB32" i="9"/>
  <c r="BE32" i="9"/>
  <c r="BH32" i="9"/>
  <c r="BK32" i="9"/>
  <c r="AN4" i="9"/>
  <c r="BA6" i="9"/>
  <c r="BD6" i="9"/>
  <c r="BG6" i="9"/>
  <c r="BJ6" i="9"/>
  <c r="BB9" i="9"/>
  <c r="BE9" i="9"/>
  <c r="BH9" i="9"/>
  <c r="BK9" i="9"/>
  <c r="BL9" i="9"/>
  <c r="AK11" i="9"/>
  <c r="AE17" i="9"/>
  <c r="AH18" i="9"/>
  <c r="AK19" i="9"/>
  <c r="AN20" i="9"/>
  <c r="AE25" i="9"/>
  <c r="AK27" i="9"/>
  <c r="AZ27" i="9"/>
  <c r="BC27" i="9"/>
  <c r="BF27" i="9"/>
  <c r="BI27" i="9"/>
  <c r="BL27" i="9"/>
  <c r="BB33" i="9"/>
  <c r="BE33" i="9"/>
  <c r="BH33" i="9"/>
  <c r="BK33" i="9"/>
  <c r="AN9" i="9"/>
  <c r="AH15" i="9"/>
  <c r="AE30" i="9"/>
  <c r="BB30" i="9"/>
  <c r="BE30" i="9"/>
  <c r="BH30" i="9"/>
  <c r="BK30" i="9"/>
  <c r="BA12" i="9"/>
  <c r="BD12" i="9"/>
  <c r="BG12" i="9"/>
  <c r="BJ12" i="9"/>
  <c r="BL12" i="9"/>
  <c r="AK29" i="9"/>
  <c r="BA5" i="9"/>
  <c r="BD5" i="9"/>
  <c r="BG5" i="9"/>
  <c r="BJ5" i="9"/>
  <c r="BL5" i="9"/>
  <c r="AZ10" i="9"/>
  <c r="BC10" i="9"/>
  <c r="BF10" i="9"/>
  <c r="BI10" i="9"/>
  <c r="AE24" i="9"/>
  <c r="AH14" i="9"/>
  <c r="AN16" i="9"/>
  <c r="BL10" i="9"/>
  <c r="BL6" i="9"/>
  <c r="AF19" i="8"/>
  <c r="AC19" i="8"/>
  <c r="AW12" i="8"/>
  <c r="AX12" i="8"/>
  <c r="AY12" i="8"/>
  <c r="AW13" i="8"/>
  <c r="AX13" i="8"/>
  <c r="AY13" i="8"/>
  <c r="AW14" i="8"/>
  <c r="AX14" i="8"/>
  <c r="AY14" i="8"/>
  <c r="AC11" i="2"/>
  <c r="Z11" i="2"/>
  <c r="Y11" i="2"/>
  <c r="X11" i="2"/>
  <c r="AN3" i="12"/>
  <c r="AN4" i="12"/>
  <c r="AN5" i="12"/>
  <c r="AN6" i="12"/>
  <c r="AN7" i="12"/>
  <c r="AN8" i="12"/>
  <c r="AN9" i="12"/>
  <c r="AN10" i="12"/>
  <c r="AN2" i="12"/>
  <c r="Z11" i="12"/>
  <c r="Y11" i="12"/>
  <c r="AD11" i="12"/>
  <c r="AG11" i="12"/>
  <c r="X11" i="12"/>
  <c r="W11" i="12"/>
  <c r="AC11" i="12"/>
  <c r="AF11" i="12"/>
  <c r="AB10" i="12"/>
  <c r="AA10" i="12"/>
  <c r="AE10" i="12"/>
  <c r="AH10" i="12"/>
  <c r="AK10" i="12"/>
  <c r="Z10" i="12"/>
  <c r="Y10" i="12"/>
  <c r="AD10" i="12"/>
  <c r="AG10" i="12"/>
  <c r="AJ10" i="12"/>
  <c r="X10" i="12"/>
  <c r="W10" i="12"/>
  <c r="AC10" i="12"/>
  <c r="AF10" i="12"/>
  <c r="AI10" i="12"/>
  <c r="V10" i="12"/>
  <c r="U10" i="12"/>
  <c r="T10" i="12"/>
  <c r="AE9" i="12"/>
  <c r="AH9" i="12"/>
  <c r="AK9" i="12"/>
  <c r="AC9" i="12"/>
  <c r="AF9" i="12"/>
  <c r="AI9" i="12"/>
  <c r="AB9" i="12"/>
  <c r="AA9" i="12"/>
  <c r="Z9" i="12"/>
  <c r="Y9" i="12"/>
  <c r="AD9" i="12"/>
  <c r="AG9" i="12"/>
  <c r="AJ9" i="12"/>
  <c r="X9" i="12"/>
  <c r="W9" i="12"/>
  <c r="V9" i="12"/>
  <c r="U9" i="12"/>
  <c r="T9" i="12"/>
  <c r="AC8" i="12"/>
  <c r="AF8" i="12"/>
  <c r="AI8" i="12"/>
  <c r="AB8" i="12"/>
  <c r="AA8" i="12"/>
  <c r="AE8" i="12"/>
  <c r="AH8" i="12"/>
  <c r="AK8" i="12"/>
  <c r="Z8" i="12"/>
  <c r="Y8" i="12"/>
  <c r="AD8" i="12"/>
  <c r="AG8" i="12"/>
  <c r="AJ8" i="12"/>
  <c r="X8" i="12"/>
  <c r="W8" i="12"/>
  <c r="V8" i="12"/>
  <c r="U8" i="12"/>
  <c r="T8" i="12"/>
  <c r="AE7" i="12"/>
  <c r="AH7" i="12"/>
  <c r="AK7" i="12"/>
  <c r="AD7" i="12"/>
  <c r="AG7" i="12"/>
  <c r="AJ7" i="12"/>
  <c r="AB7" i="12"/>
  <c r="AA7" i="12"/>
  <c r="Z7" i="12"/>
  <c r="Y7" i="12"/>
  <c r="X7" i="12"/>
  <c r="W7" i="12"/>
  <c r="AC7" i="12"/>
  <c r="AF7" i="12"/>
  <c r="AI7" i="12"/>
  <c r="V7" i="12"/>
  <c r="U7" i="12"/>
  <c r="T7" i="12"/>
  <c r="AD6" i="12"/>
  <c r="AG6" i="12"/>
  <c r="AJ6" i="12"/>
  <c r="AB6" i="12"/>
  <c r="AA6" i="12"/>
  <c r="AE6" i="12"/>
  <c r="AH6" i="12"/>
  <c r="AK6" i="12"/>
  <c r="Z6" i="12"/>
  <c r="Y6" i="12"/>
  <c r="X6" i="12"/>
  <c r="W6" i="12"/>
  <c r="AC6" i="12"/>
  <c r="V6" i="12"/>
  <c r="U6" i="12"/>
  <c r="T6" i="12"/>
  <c r="AE5" i="12"/>
  <c r="AH5" i="12"/>
  <c r="AK5" i="12"/>
  <c r="AB5" i="12"/>
  <c r="AA5" i="12"/>
  <c r="Z5" i="12"/>
  <c r="Y5" i="12"/>
  <c r="AD5" i="12"/>
  <c r="AG5" i="12"/>
  <c r="AJ5" i="12"/>
  <c r="X5" i="12"/>
  <c r="W5" i="12"/>
  <c r="AC5" i="12"/>
  <c r="AF5" i="12"/>
  <c r="AI5" i="12"/>
  <c r="V5" i="12"/>
  <c r="U5" i="12"/>
  <c r="T5" i="12"/>
  <c r="AE4" i="12"/>
  <c r="AH4" i="12"/>
  <c r="AK4" i="12"/>
  <c r="AD4" i="12"/>
  <c r="AG4" i="12"/>
  <c r="AJ4" i="12"/>
  <c r="AC4" i="12"/>
  <c r="AF4" i="12"/>
  <c r="AI4" i="12"/>
  <c r="AB4" i="12"/>
  <c r="AA4" i="12"/>
  <c r="Z4" i="12"/>
  <c r="Y4" i="12"/>
  <c r="X4" i="12"/>
  <c r="W4" i="12"/>
  <c r="V4" i="12"/>
  <c r="U4" i="12"/>
  <c r="T4" i="12"/>
  <c r="AC3" i="12"/>
  <c r="AF3" i="12"/>
  <c r="AI3" i="12"/>
  <c r="AB3" i="12"/>
  <c r="AA3" i="12"/>
  <c r="AE3" i="12"/>
  <c r="AH3" i="12"/>
  <c r="AK3" i="12"/>
  <c r="Z3" i="12"/>
  <c r="Y3" i="12"/>
  <c r="AD3" i="12"/>
  <c r="AG3" i="12"/>
  <c r="AJ3" i="12"/>
  <c r="X3" i="12"/>
  <c r="W3" i="12"/>
  <c r="V3" i="12"/>
  <c r="U3" i="12"/>
  <c r="T3" i="12"/>
  <c r="AE2" i="12"/>
  <c r="AH2" i="12"/>
  <c r="AK2" i="12"/>
  <c r="AD2" i="12"/>
  <c r="AG2" i="12"/>
  <c r="AJ2" i="12"/>
  <c r="AB2" i="12"/>
  <c r="AA2" i="12"/>
  <c r="Z2" i="12"/>
  <c r="Y2" i="12"/>
  <c r="X2" i="12"/>
  <c r="W2" i="12"/>
  <c r="AC2" i="12"/>
  <c r="AF2" i="12"/>
  <c r="AI2" i="12"/>
  <c r="V2" i="12"/>
  <c r="U2" i="12"/>
  <c r="T2" i="12"/>
  <c r="AL7" i="12"/>
  <c r="AM7" i="12"/>
  <c r="AM10" i="12"/>
  <c r="AL10" i="12"/>
  <c r="AO10" i="12"/>
  <c r="AM2" i="12"/>
  <c r="AL2" i="12"/>
  <c r="AO2" i="12"/>
  <c r="AM9" i="12"/>
  <c r="AL9" i="12"/>
  <c r="AO9" i="12"/>
  <c r="AM8" i="12"/>
  <c r="AL8" i="12"/>
  <c r="AO8" i="12"/>
  <c r="AM3" i="12"/>
  <c r="AL3" i="12"/>
  <c r="AO3" i="12"/>
  <c r="AM5" i="12"/>
  <c r="AL5" i="12"/>
  <c r="AO5" i="12"/>
  <c r="AM6" i="12"/>
  <c r="AL6" i="12"/>
  <c r="AO6" i="12"/>
  <c r="AM4" i="12"/>
  <c r="AL4" i="12"/>
  <c r="AO4" i="12"/>
  <c r="AO7" i="12"/>
  <c r="T6" i="6"/>
  <c r="U6" i="6"/>
  <c r="V6" i="6"/>
  <c r="T7" i="6"/>
  <c r="U7" i="6"/>
  <c r="V7" i="6"/>
  <c r="T8" i="6"/>
  <c r="U8" i="6"/>
  <c r="V8" i="6"/>
  <c r="T10" i="6"/>
  <c r="U10" i="6"/>
  <c r="V10" i="6"/>
  <c r="T9" i="3"/>
  <c r="U9" i="3"/>
  <c r="X11" i="3"/>
  <c r="R48" i="10"/>
  <c r="R47" i="10"/>
  <c r="C47" i="10"/>
  <c r="E47" i="10"/>
  <c r="R46" i="10"/>
  <c r="C46" i="10"/>
  <c r="E46" i="10"/>
  <c r="C45" i="10"/>
  <c r="E45" i="10"/>
  <c r="R49" i="9"/>
  <c r="R48" i="9"/>
  <c r="C48" i="9"/>
  <c r="E48" i="9"/>
  <c r="R47" i="9"/>
  <c r="C47" i="9"/>
  <c r="E47" i="9"/>
  <c r="R46" i="9"/>
  <c r="C46" i="9"/>
  <c r="E46" i="9"/>
  <c r="R49" i="8"/>
  <c r="Q49" i="8"/>
  <c r="R48" i="8"/>
  <c r="Q48" i="8"/>
  <c r="C48" i="8"/>
  <c r="E48" i="8"/>
  <c r="R47" i="8"/>
  <c r="Q47" i="8"/>
  <c r="C47" i="8"/>
  <c r="E47" i="8"/>
  <c r="R46" i="8"/>
  <c r="Q46" i="8"/>
  <c r="C46" i="8"/>
  <c r="E46" i="8"/>
  <c r="AY32" i="8"/>
  <c r="AX32" i="8"/>
  <c r="AW32" i="8"/>
  <c r="AY31" i="8"/>
  <c r="AX31" i="8"/>
  <c r="AW31" i="8"/>
  <c r="AY30" i="8"/>
  <c r="AX30" i="8"/>
  <c r="AW30" i="8"/>
  <c r="AM30" i="8"/>
  <c r="AL30" i="8"/>
  <c r="AN30" i="8"/>
  <c r="AJ30" i="8"/>
  <c r="AI30" i="8"/>
  <c r="AZ28" i="8"/>
  <c r="BC28" i="8"/>
  <c r="BF28" i="8"/>
  <c r="BM28" i="8"/>
  <c r="AG30" i="8"/>
  <c r="AF30" i="8"/>
  <c r="AH30" i="8"/>
  <c r="AD30" i="8"/>
  <c r="AC30" i="8"/>
  <c r="AE30" i="8"/>
  <c r="AY29" i="8"/>
  <c r="AX29" i="8"/>
  <c r="AW29" i="8"/>
  <c r="AM29" i="8"/>
  <c r="AL29" i="8"/>
  <c r="AZ31" i="8"/>
  <c r="BC31" i="8"/>
  <c r="BF31" i="8"/>
  <c r="AJ29" i="8"/>
  <c r="AI29" i="8"/>
  <c r="AK29" i="8"/>
  <c r="AG29" i="8"/>
  <c r="AF29" i="8"/>
  <c r="AD29" i="8"/>
  <c r="AC29" i="8"/>
  <c r="AE29" i="8"/>
  <c r="AY28" i="8"/>
  <c r="AX28" i="8"/>
  <c r="AW28" i="8"/>
  <c r="AM28" i="8"/>
  <c r="AL28" i="8"/>
  <c r="BA31" i="8"/>
  <c r="BD31" i="8"/>
  <c r="BG31" i="8"/>
  <c r="AJ28" i="8"/>
  <c r="AI28" i="8"/>
  <c r="BB28" i="8"/>
  <c r="BE28" i="8"/>
  <c r="BH28" i="8"/>
  <c r="AG28" i="8"/>
  <c r="AF28" i="8"/>
  <c r="AH28" i="8"/>
  <c r="AD28" i="8"/>
  <c r="AC28" i="8"/>
  <c r="AE28" i="8"/>
  <c r="AY27" i="8"/>
  <c r="AX27" i="8"/>
  <c r="AW27" i="8"/>
  <c r="AM27" i="8"/>
  <c r="AL27" i="8"/>
  <c r="BB31" i="8"/>
  <c r="BE31" i="8"/>
  <c r="BH31" i="8"/>
  <c r="BK31" i="8"/>
  <c r="AJ27" i="8"/>
  <c r="AI27" i="8"/>
  <c r="AZ29" i="8"/>
  <c r="BC29" i="8"/>
  <c r="BF29" i="8"/>
  <c r="AG27" i="8"/>
  <c r="AF27" i="8"/>
  <c r="BA26" i="8"/>
  <c r="BD26" i="8"/>
  <c r="BG26" i="8"/>
  <c r="AD27" i="8"/>
  <c r="AC27" i="8"/>
  <c r="AY26" i="8"/>
  <c r="AX26" i="8"/>
  <c r="AW26" i="8"/>
  <c r="AM26" i="8"/>
  <c r="AL26" i="8"/>
  <c r="AZ32" i="8"/>
  <c r="BC32" i="8"/>
  <c r="BF32" i="8"/>
  <c r="AJ26" i="8"/>
  <c r="AI26" i="8"/>
  <c r="AK26" i="8"/>
  <c r="AG26" i="8"/>
  <c r="AF26" i="8"/>
  <c r="BB26" i="8"/>
  <c r="BE26" i="8"/>
  <c r="BH26" i="8"/>
  <c r="BK26" i="8"/>
  <c r="AD26" i="8"/>
  <c r="AC26" i="8"/>
  <c r="AY25" i="8"/>
  <c r="AX25" i="8"/>
  <c r="AW25" i="8"/>
  <c r="AM25" i="8"/>
  <c r="AL25" i="8"/>
  <c r="BA32" i="8"/>
  <c r="BD32" i="8"/>
  <c r="BG32" i="8"/>
  <c r="AJ25" i="8"/>
  <c r="AI25" i="8"/>
  <c r="BB29" i="8"/>
  <c r="BE29" i="8"/>
  <c r="BH29" i="8"/>
  <c r="AG25" i="8"/>
  <c r="AF25" i="8"/>
  <c r="AZ27" i="8"/>
  <c r="BC27" i="8"/>
  <c r="BF27" i="8"/>
  <c r="AD25" i="8"/>
  <c r="AC25" i="8"/>
  <c r="BA24" i="8"/>
  <c r="BD24" i="8"/>
  <c r="BG24" i="8"/>
  <c r="AY24" i="8"/>
  <c r="AX24" i="8"/>
  <c r="AW24" i="8"/>
  <c r="AM24" i="8"/>
  <c r="AL24" i="8"/>
  <c r="AN24" i="8"/>
  <c r="AJ24" i="8"/>
  <c r="AI24" i="8"/>
  <c r="AK24" i="8"/>
  <c r="AG24" i="8"/>
  <c r="AF24" i="8"/>
  <c r="BA27" i="8"/>
  <c r="BD27" i="8"/>
  <c r="BG27" i="8"/>
  <c r="AD24" i="8"/>
  <c r="AC24" i="8"/>
  <c r="AZ23" i="8"/>
  <c r="BC23" i="8"/>
  <c r="BF23" i="8"/>
  <c r="AY23" i="8"/>
  <c r="AX23" i="8"/>
  <c r="AW23" i="8"/>
  <c r="AM23" i="8"/>
  <c r="AL23" i="8"/>
  <c r="AJ23" i="8"/>
  <c r="AI23" i="8"/>
  <c r="AK23" i="8"/>
  <c r="AG23" i="8"/>
  <c r="AF23" i="8"/>
  <c r="BB27" i="8"/>
  <c r="BE27" i="8"/>
  <c r="BH27" i="8"/>
  <c r="BK27" i="8"/>
  <c r="AD23" i="8"/>
  <c r="AC23" i="8"/>
  <c r="AY22" i="8"/>
  <c r="AX22" i="8"/>
  <c r="AW22" i="8"/>
  <c r="AY21" i="8"/>
  <c r="AX21" i="8"/>
  <c r="AW21" i="8"/>
  <c r="AY20" i="8"/>
  <c r="AX20" i="8"/>
  <c r="AW20" i="8"/>
  <c r="AM20" i="8"/>
  <c r="AL20" i="8"/>
  <c r="AJ20" i="8"/>
  <c r="AI20" i="8"/>
  <c r="AG20" i="8"/>
  <c r="AF20" i="8"/>
  <c r="AH20" i="8"/>
  <c r="AD20" i="8"/>
  <c r="AC20" i="8"/>
  <c r="AE20" i="8"/>
  <c r="AY19" i="8"/>
  <c r="AX19" i="8"/>
  <c r="AW19" i="8"/>
  <c r="AM19" i="8"/>
  <c r="AL19" i="8"/>
  <c r="BB20" i="8"/>
  <c r="BE20" i="8"/>
  <c r="BH20" i="8"/>
  <c r="BK20" i="8"/>
  <c r="AJ19" i="8"/>
  <c r="AI19" i="8"/>
  <c r="AG19" i="8"/>
  <c r="AH19" i="8"/>
  <c r="AD19" i="8"/>
  <c r="AE19" i="8"/>
  <c r="AY18" i="8"/>
  <c r="AX18" i="8"/>
  <c r="AW18" i="8"/>
  <c r="AM18" i="8"/>
  <c r="AL18" i="8"/>
  <c r="AJ18" i="8"/>
  <c r="AI18" i="8"/>
  <c r="AG18" i="8"/>
  <c r="AF18" i="8"/>
  <c r="BB15" i="8"/>
  <c r="BE15" i="8"/>
  <c r="BH15" i="8"/>
  <c r="AD18" i="8"/>
  <c r="AZ13" i="8"/>
  <c r="BC13" i="8"/>
  <c r="BF13" i="8"/>
  <c r="AY17" i="8"/>
  <c r="AX17" i="8"/>
  <c r="AW17" i="8"/>
  <c r="AM17" i="8"/>
  <c r="AL17" i="8"/>
  <c r="AJ17" i="8"/>
  <c r="AI17" i="8"/>
  <c r="AG17" i="8"/>
  <c r="AF17" i="8"/>
  <c r="AZ16" i="8"/>
  <c r="BC16" i="8"/>
  <c r="BF16" i="8"/>
  <c r="AD17" i="8"/>
  <c r="AC17" i="8"/>
  <c r="BA13" i="8"/>
  <c r="BD13" i="8"/>
  <c r="BG13" i="8"/>
  <c r="AY16" i="8"/>
  <c r="AX16" i="8"/>
  <c r="AW16" i="8"/>
  <c r="AM16" i="8"/>
  <c r="AL16" i="8"/>
  <c r="AN16" i="8"/>
  <c r="AJ16" i="8"/>
  <c r="AI16" i="8"/>
  <c r="AG16" i="8"/>
  <c r="AF16" i="8"/>
  <c r="BA16" i="8"/>
  <c r="BD16" i="8"/>
  <c r="BG16" i="8"/>
  <c r="BJ16" i="8"/>
  <c r="AD16" i="8"/>
  <c r="AC16" i="8"/>
  <c r="AE16" i="8"/>
  <c r="AY15" i="8"/>
  <c r="AX15" i="8"/>
  <c r="AW15" i="8"/>
  <c r="AM15" i="8"/>
  <c r="AL15" i="8"/>
  <c r="AJ15" i="8"/>
  <c r="AI15" i="8"/>
  <c r="AK15" i="8"/>
  <c r="AG15" i="8"/>
  <c r="AF15" i="8"/>
  <c r="AH15" i="8"/>
  <c r="AD15" i="8"/>
  <c r="AC15" i="8"/>
  <c r="AZ14" i="8"/>
  <c r="BC14" i="8"/>
  <c r="BF14" i="8"/>
  <c r="AM14" i="8"/>
  <c r="AL14" i="8"/>
  <c r="AN14" i="8"/>
  <c r="AJ14" i="8"/>
  <c r="AI14" i="8"/>
  <c r="BB19" i="8"/>
  <c r="BE19" i="8"/>
  <c r="BH19" i="8"/>
  <c r="AG14" i="8"/>
  <c r="AF14" i="8"/>
  <c r="AH14" i="8"/>
  <c r="AD14" i="8"/>
  <c r="AC14" i="8"/>
  <c r="AE14" i="8"/>
  <c r="BB13" i="8"/>
  <c r="BE13" i="8"/>
  <c r="BH13" i="8"/>
  <c r="AM13" i="8"/>
  <c r="AL13" i="8"/>
  <c r="BB22" i="8"/>
  <c r="BE22" i="8"/>
  <c r="BH22" i="8"/>
  <c r="AK13" i="8"/>
  <c r="AG13" i="8"/>
  <c r="BD17" i="8"/>
  <c r="BG17" i="8"/>
  <c r="AD13" i="8"/>
  <c r="AC13" i="8"/>
  <c r="AE13" i="8"/>
  <c r="AY11" i="8"/>
  <c r="AX11" i="8"/>
  <c r="AW11" i="8"/>
  <c r="AY10" i="8"/>
  <c r="AX10" i="8"/>
  <c r="AW10" i="8"/>
  <c r="AM10" i="8"/>
  <c r="AL10" i="8"/>
  <c r="BA10" i="8"/>
  <c r="BD10" i="8"/>
  <c r="BG10" i="8"/>
  <c r="AJ10" i="8"/>
  <c r="AK10" i="8"/>
  <c r="AG10" i="8"/>
  <c r="AZ5" i="8"/>
  <c r="BC5" i="8" s="1"/>
  <c r="BF5" i="8" s="1"/>
  <c r="AD10" i="8"/>
  <c r="AE10" i="8"/>
  <c r="AY9" i="8"/>
  <c r="AX9" i="8"/>
  <c r="AW9" i="8"/>
  <c r="AM9" i="8"/>
  <c r="AL9" i="8"/>
  <c r="AN9" i="8"/>
  <c r="AJ9" i="8"/>
  <c r="AI9" i="8"/>
  <c r="AK9" i="8"/>
  <c r="AG9" i="8"/>
  <c r="AF9" i="8"/>
  <c r="AH9" i="8"/>
  <c r="AD9" i="8"/>
  <c r="AE9" i="8"/>
  <c r="AY8" i="8"/>
  <c r="AX8" i="8"/>
  <c r="AW8" i="8"/>
  <c r="AM8" i="8"/>
  <c r="AL8" i="8"/>
  <c r="AZ11" i="8"/>
  <c r="BC11" i="8"/>
  <c r="BF11" i="8"/>
  <c r="AJ8" i="8"/>
  <c r="AI8" i="8"/>
  <c r="BA8" i="8"/>
  <c r="BD8" i="8"/>
  <c r="BG8" i="8"/>
  <c r="AG8" i="8"/>
  <c r="AF8" i="8"/>
  <c r="AH8" i="8"/>
  <c r="AD8" i="8"/>
  <c r="AE8" i="8"/>
  <c r="AY7" i="8"/>
  <c r="AX7" i="8"/>
  <c r="AW7" i="8"/>
  <c r="AM7" i="8"/>
  <c r="AL7" i="8"/>
  <c r="BA11" i="8"/>
  <c r="BD11" i="8"/>
  <c r="BG11" i="8"/>
  <c r="AJ7" i="8"/>
  <c r="AI7" i="8"/>
  <c r="AK7" i="8"/>
  <c r="AG7" i="8"/>
  <c r="AF7" i="8"/>
  <c r="AH7" i="8"/>
  <c r="AD7" i="8"/>
  <c r="AE7" i="8"/>
  <c r="AY6" i="8"/>
  <c r="AX6" i="8"/>
  <c r="AW6" i="8"/>
  <c r="AM6" i="8"/>
  <c r="AL6" i="8"/>
  <c r="AN6" i="8"/>
  <c r="AJ6" i="8"/>
  <c r="AI6" i="8"/>
  <c r="AK6" i="8"/>
  <c r="AG6" i="8"/>
  <c r="AF6" i="8"/>
  <c r="AH6" i="8"/>
  <c r="AD6" i="8"/>
  <c r="AC6" i="8"/>
  <c r="AE6" i="8"/>
  <c r="AY5" i="8"/>
  <c r="AX5" i="8"/>
  <c r="AW5" i="8"/>
  <c r="AM5" i="8"/>
  <c r="AL5" i="8"/>
  <c r="AZ12" i="8"/>
  <c r="BC12" i="8"/>
  <c r="BF12" i="8"/>
  <c r="AJ5" i="8"/>
  <c r="AI5" i="8"/>
  <c r="AK5" i="8"/>
  <c r="AG5" i="8"/>
  <c r="AF5" i="8"/>
  <c r="BB6" i="8"/>
  <c r="BE6" i="8"/>
  <c r="BH6" i="8"/>
  <c r="AD5" i="8"/>
  <c r="AE5" i="8"/>
  <c r="AY4" i="8"/>
  <c r="AX4" i="8"/>
  <c r="AW4" i="8"/>
  <c r="AM4" i="8"/>
  <c r="AL4" i="8"/>
  <c r="BA12" i="8"/>
  <c r="BD12" i="8"/>
  <c r="BG12" i="8"/>
  <c r="AJ4" i="8"/>
  <c r="AI4" i="8"/>
  <c r="BB9" i="8"/>
  <c r="BE9" i="8"/>
  <c r="BH9" i="8"/>
  <c r="BK9" i="8"/>
  <c r="AG4" i="8"/>
  <c r="AF4" i="8"/>
  <c r="AZ7" i="8"/>
  <c r="BC7" i="8"/>
  <c r="BF7" i="8"/>
  <c r="AD4" i="8"/>
  <c r="AE4" i="8"/>
  <c r="AZ3" i="8"/>
  <c r="BC3" i="8"/>
  <c r="BF3" i="8" s="1"/>
  <c r="BI3" i="8" s="1"/>
  <c r="AY3" i="8"/>
  <c r="AX3" i="8"/>
  <c r="AW3" i="8"/>
  <c r="AM3" i="8"/>
  <c r="BB12" i="8"/>
  <c r="BE12" i="8" s="1"/>
  <c r="BH12" i="8" s="1"/>
  <c r="AJ3" i="8"/>
  <c r="AZ10" i="8"/>
  <c r="BC10" i="8" s="1"/>
  <c r="BF10" i="8" s="1"/>
  <c r="AG3" i="8"/>
  <c r="BA7" i="8"/>
  <c r="BD7" i="8" s="1"/>
  <c r="BG7" i="8" s="1"/>
  <c r="AE3" i="8"/>
  <c r="BI32" i="8"/>
  <c r="BL32" i="8"/>
  <c r="BM32" i="8"/>
  <c r="BM13" i="8"/>
  <c r="BI27" i="8"/>
  <c r="BL27" i="8"/>
  <c r="BM27" i="8"/>
  <c r="BI29" i="8"/>
  <c r="BL29" i="8"/>
  <c r="BM29" i="8"/>
  <c r="BI31" i="8"/>
  <c r="BL31" i="8"/>
  <c r="BM31" i="8"/>
  <c r="BI23" i="8"/>
  <c r="BL23" i="8"/>
  <c r="BM23" i="8"/>
  <c r="AK27" i="8"/>
  <c r="BK19" i="8"/>
  <c r="BB5" i="8"/>
  <c r="BE5" i="8"/>
  <c r="BH5" i="8"/>
  <c r="BK22" i="8"/>
  <c r="BJ17" i="8"/>
  <c r="BI11" i="8"/>
  <c r="BI7" i="8"/>
  <c r="BK6" i="8"/>
  <c r="BB3" i="8"/>
  <c r="BE3" i="8"/>
  <c r="BH3" i="8"/>
  <c r="BK3" i="8"/>
  <c r="BA5" i="8"/>
  <c r="BD5" i="8"/>
  <c r="BG5" i="8"/>
  <c r="BJ5" i="8"/>
  <c r="AN4" i="8"/>
  <c r="BA3" i="8"/>
  <c r="BD3" i="8" s="1"/>
  <c r="BG3" i="8" s="1"/>
  <c r="BJ27" i="8"/>
  <c r="BJ32" i="8"/>
  <c r="AZ26" i="8"/>
  <c r="BC26" i="8"/>
  <c r="BF26" i="8"/>
  <c r="BK5" i="8"/>
  <c r="BB7" i="8"/>
  <c r="BE7" i="8" s="1"/>
  <c r="BH7" i="8" s="1"/>
  <c r="BK7" i="8" s="1"/>
  <c r="BK13" i="8"/>
  <c r="AZ15" i="8"/>
  <c r="BC15" i="8"/>
  <c r="BF15" i="8"/>
  <c r="AH18" i="8"/>
  <c r="BA15" i="8"/>
  <c r="BD15" i="8"/>
  <c r="BG15" i="8"/>
  <c r="BJ15" i="8"/>
  <c r="BI16" i="8"/>
  <c r="AZ4" i="8"/>
  <c r="BC4" i="8"/>
  <c r="BF4" i="8" s="1"/>
  <c r="BI4" i="8" s="1"/>
  <c r="AH3" i="8"/>
  <c r="AN20" i="8"/>
  <c r="AN28" i="8"/>
  <c r="BJ12" i="8"/>
  <c r="BB8" i="8"/>
  <c r="BE8" i="8"/>
  <c r="BH8" i="8"/>
  <c r="BK8" i="8"/>
  <c r="AK17" i="8"/>
  <c r="AK4" i="8"/>
  <c r="BB18" i="8"/>
  <c r="BE18" i="8"/>
  <c r="BH18" i="8"/>
  <c r="BK18" i="8"/>
  <c r="AK19" i="8"/>
  <c r="AH25" i="8"/>
  <c r="BK28" i="8"/>
  <c r="AZ6" i="8"/>
  <c r="BC6" i="8"/>
  <c r="BF6" i="8"/>
  <c r="BB10" i="8"/>
  <c r="BE10" i="8"/>
  <c r="BH10" i="8"/>
  <c r="BK10" i="8"/>
  <c r="BA6" i="8"/>
  <c r="BD6" i="8"/>
  <c r="BG6" i="8"/>
  <c r="BJ6" i="8"/>
  <c r="BI14" i="8"/>
  <c r="AK18" i="8"/>
  <c r="AE26" i="8"/>
  <c r="AN26" i="8"/>
  <c r="BJ31" i="8"/>
  <c r="BJ10" i="8"/>
  <c r="AH27" i="8"/>
  <c r="BJ8" i="8"/>
  <c r="AZ8" i="8"/>
  <c r="BC8" i="8"/>
  <c r="BF8" i="8"/>
  <c r="AN10" i="8"/>
  <c r="BB16" i="8"/>
  <c r="BE16" i="8"/>
  <c r="BH16" i="8"/>
  <c r="BK16" i="8"/>
  <c r="AH26" i="8"/>
  <c r="BI12" i="8"/>
  <c r="BJ13" i="8"/>
  <c r="AN3" i="8"/>
  <c r="AN5" i="8"/>
  <c r="BJ11" i="8"/>
  <c r="AE15" i="8"/>
  <c r="AE18" i="8"/>
  <c r="AE23" i="8"/>
  <c r="AE25" i="8"/>
  <c r="BA29" i="8"/>
  <c r="BD29" i="8"/>
  <c r="BG29" i="8"/>
  <c r="BJ29" i="8"/>
  <c r="AN13" i="8"/>
  <c r="AE17" i="8"/>
  <c r="AN18" i="8"/>
  <c r="AN19" i="8"/>
  <c r="AE24" i="8"/>
  <c r="BJ26" i="8"/>
  <c r="AN27" i="8"/>
  <c r="AH10" i="8"/>
  <c r="AH16" i="8"/>
  <c r="AH17" i="8"/>
  <c r="AK20" i="8"/>
  <c r="AZ20" i="8"/>
  <c r="BC20" i="8"/>
  <c r="BF20" i="8"/>
  <c r="BA23" i="8"/>
  <c r="BD23" i="8"/>
  <c r="BG23" i="8"/>
  <c r="BJ23" i="8"/>
  <c r="AH24" i="8"/>
  <c r="BK29" i="8"/>
  <c r="BA25" i="8"/>
  <c r="BD25" i="8"/>
  <c r="BG25" i="8"/>
  <c r="BJ25" i="8"/>
  <c r="AN29" i="8"/>
  <c r="AK3" i="8"/>
  <c r="BK15" i="8"/>
  <c r="AZ18" i="8"/>
  <c r="BC18" i="8"/>
  <c r="BF18" i="8"/>
  <c r="BB23" i="8"/>
  <c r="BE23" i="8"/>
  <c r="BH23" i="8"/>
  <c r="BK23" i="8"/>
  <c r="BB24" i="8"/>
  <c r="BE24" i="8"/>
  <c r="BH24" i="8"/>
  <c r="BK24" i="8"/>
  <c r="AK28" i="8"/>
  <c r="BI28" i="8"/>
  <c r="BL28" i="8"/>
  <c r="BI13" i="8"/>
  <c r="BJ24" i="8"/>
  <c r="AK25" i="8"/>
  <c r="BA4" i="8"/>
  <c r="BD4" i="8"/>
  <c r="BG4" i="8" s="1"/>
  <c r="BJ4" i="8" s="1"/>
  <c r="AZ9" i="8"/>
  <c r="BC9" i="8"/>
  <c r="BF9" i="8"/>
  <c r="BB11" i="8"/>
  <c r="BE11" i="8"/>
  <c r="BH11" i="8"/>
  <c r="BK11" i="8"/>
  <c r="AZ17" i="8"/>
  <c r="BC17" i="8"/>
  <c r="BF17" i="8"/>
  <c r="BA20" i="8"/>
  <c r="BD20" i="8"/>
  <c r="BG20" i="8"/>
  <c r="BJ20" i="8"/>
  <c r="AZ21" i="8"/>
  <c r="BC21" i="8"/>
  <c r="BF21" i="8"/>
  <c r="AZ25" i="8"/>
  <c r="BC25" i="8"/>
  <c r="BF25" i="8"/>
  <c r="BA28" i="8"/>
  <c r="BD28" i="8"/>
  <c r="BG28" i="8"/>
  <c r="BJ28" i="8"/>
  <c r="BB4" i="8"/>
  <c r="BE4" i="8" s="1"/>
  <c r="BH4" i="8" s="1"/>
  <c r="AH5" i="8"/>
  <c r="AN7" i="8"/>
  <c r="BA9" i="8"/>
  <c r="BD9" i="8"/>
  <c r="BG9" i="8"/>
  <c r="BJ9" i="8"/>
  <c r="AH13" i="8"/>
  <c r="AK14" i="8"/>
  <c r="AN15" i="8"/>
  <c r="BA21" i="8"/>
  <c r="BD21" i="8"/>
  <c r="BG21" i="8"/>
  <c r="BJ21" i="8"/>
  <c r="AZ22" i="8"/>
  <c r="BC22" i="8"/>
  <c r="BF22" i="8"/>
  <c r="AN23" i="8"/>
  <c r="AH29" i="8"/>
  <c r="AK30" i="8"/>
  <c r="AZ30" i="8"/>
  <c r="BC30" i="8"/>
  <c r="BF30" i="8"/>
  <c r="BA14" i="8"/>
  <c r="BD14" i="8"/>
  <c r="BG14" i="8"/>
  <c r="BJ14" i="8"/>
  <c r="AZ19" i="8"/>
  <c r="BC19" i="8"/>
  <c r="BF19" i="8"/>
  <c r="BB21" i="8"/>
  <c r="BE21" i="8"/>
  <c r="BH21" i="8"/>
  <c r="BK21" i="8"/>
  <c r="BA22" i="8"/>
  <c r="BD22" i="8"/>
  <c r="BG22" i="8"/>
  <c r="BJ22" i="8"/>
  <c r="BB25" i="8"/>
  <c r="BE25" i="8"/>
  <c r="BH25" i="8"/>
  <c r="BK25" i="8"/>
  <c r="BA30" i="8"/>
  <c r="BD30" i="8"/>
  <c r="BG30" i="8"/>
  <c r="BJ30" i="8"/>
  <c r="AK8" i="8"/>
  <c r="BB14" i="8"/>
  <c r="BE14" i="8"/>
  <c r="BH14" i="8"/>
  <c r="BK14" i="8"/>
  <c r="AK16" i="8"/>
  <c r="AN17" i="8"/>
  <c r="BA19" i="8"/>
  <c r="BD19" i="8"/>
  <c r="BG19" i="8"/>
  <c r="BJ19" i="8"/>
  <c r="AH23" i="8"/>
  <c r="AZ24" i="8"/>
  <c r="BC24" i="8"/>
  <c r="BF24" i="8"/>
  <c r="AN25" i="8"/>
  <c r="BB30" i="8"/>
  <c r="BE30" i="8"/>
  <c r="BH30" i="8"/>
  <c r="BK30" i="8"/>
  <c r="AH4" i="8"/>
  <c r="AE27" i="8"/>
  <c r="BB32" i="8"/>
  <c r="BE32" i="8"/>
  <c r="BH32" i="8"/>
  <c r="BK32" i="8"/>
  <c r="AN8" i="8"/>
  <c r="BA18" i="8"/>
  <c r="BD18" i="8"/>
  <c r="BG18" i="8"/>
  <c r="BJ18" i="8"/>
  <c r="BI24" i="8"/>
  <c r="BL24" i="8"/>
  <c r="BM24" i="8"/>
  <c r="BI9" i="8"/>
  <c r="BL9" i="8"/>
  <c r="BM9" i="8"/>
  <c r="BI15" i="8"/>
  <c r="BL15" i="8"/>
  <c r="BM15" i="8"/>
  <c r="BI20" i="8"/>
  <c r="BL20" i="8"/>
  <c r="BM20" i="8"/>
  <c r="BI25" i="8"/>
  <c r="BL25" i="8"/>
  <c r="BM25" i="8"/>
  <c r="BI8" i="8"/>
  <c r="BL8" i="8"/>
  <c r="BM8" i="8"/>
  <c r="BI18" i="8"/>
  <c r="BL18" i="8"/>
  <c r="BM18" i="8"/>
  <c r="BI21" i="8"/>
  <c r="BL21" i="8"/>
  <c r="BM21" i="8"/>
  <c r="BI26" i="8"/>
  <c r="BL26" i="8"/>
  <c r="BM26" i="8"/>
  <c r="BM16" i="8"/>
  <c r="BI19" i="8"/>
  <c r="BL19" i="8"/>
  <c r="BM19" i="8"/>
  <c r="BI30" i="8"/>
  <c r="BL30" i="8"/>
  <c r="BM30" i="8"/>
  <c r="BL16" i="8"/>
  <c r="BM14" i="8"/>
  <c r="BI17" i="8"/>
  <c r="BL17" i="8"/>
  <c r="BM17" i="8"/>
  <c r="BI6" i="8"/>
  <c r="BL6" i="8"/>
  <c r="BM6" i="8"/>
  <c r="BM11" i="8"/>
  <c r="BI22" i="8"/>
  <c r="BL22" i="8"/>
  <c r="BM22" i="8"/>
  <c r="BL14" i="8"/>
  <c r="BL13" i="8"/>
  <c r="BL11" i="8"/>
  <c r="Z11" i="7"/>
  <c r="Y11" i="7"/>
  <c r="AD11" i="7"/>
  <c r="AG11" i="7"/>
  <c r="X11" i="7"/>
  <c r="AC11" i="7"/>
  <c r="AF11" i="7"/>
  <c r="AB10" i="7"/>
  <c r="AA10" i="7"/>
  <c r="AE10" i="7"/>
  <c r="Z10" i="7"/>
  <c r="Y10" i="7"/>
  <c r="AD10" i="7"/>
  <c r="AG10" i="7"/>
  <c r="X10" i="7"/>
  <c r="W10" i="7"/>
  <c r="AC10" i="7"/>
  <c r="AF10" i="7"/>
  <c r="V10" i="7"/>
  <c r="U10" i="7"/>
  <c r="T10" i="7"/>
  <c r="AB9" i="7"/>
  <c r="AA9" i="7"/>
  <c r="AE9" i="7"/>
  <c r="AH9" i="7"/>
  <c r="Z9" i="7"/>
  <c r="Y9" i="7"/>
  <c r="AD9" i="7"/>
  <c r="AG9" i="7"/>
  <c r="X9" i="7"/>
  <c r="W9" i="7"/>
  <c r="AC9" i="7"/>
  <c r="AF9" i="7"/>
  <c r="V9" i="7"/>
  <c r="U9" i="7"/>
  <c r="T9" i="7"/>
  <c r="AB7" i="7"/>
  <c r="AA7" i="7"/>
  <c r="AE7" i="7"/>
  <c r="AH7" i="7"/>
  <c r="Z7" i="7"/>
  <c r="Y7" i="7"/>
  <c r="AD7" i="7"/>
  <c r="AG7" i="7"/>
  <c r="X7" i="7"/>
  <c r="W7" i="7"/>
  <c r="AC7" i="7"/>
  <c r="AF7" i="7"/>
  <c r="V7" i="7"/>
  <c r="U7" i="7"/>
  <c r="T7" i="7"/>
  <c r="AB6" i="7"/>
  <c r="AA6" i="7"/>
  <c r="AE6" i="7"/>
  <c r="AH6" i="7"/>
  <c r="Z6" i="7"/>
  <c r="Y6" i="7"/>
  <c r="AD6" i="7"/>
  <c r="AG6" i="7"/>
  <c r="X6" i="7"/>
  <c r="W6" i="7"/>
  <c r="AC6" i="7"/>
  <c r="AF6" i="7"/>
  <c r="AN6" i="7"/>
  <c r="V6" i="7"/>
  <c r="U6" i="7"/>
  <c r="T6" i="7"/>
  <c r="AB4" i="7"/>
  <c r="AA4" i="7"/>
  <c r="AE4" i="7"/>
  <c r="AH4" i="7"/>
  <c r="Z4" i="7"/>
  <c r="Y4" i="7"/>
  <c r="AD4" i="7"/>
  <c r="AG4" i="7"/>
  <c r="X4" i="7"/>
  <c r="W4" i="7"/>
  <c r="AC4" i="7"/>
  <c r="AF4" i="7"/>
  <c r="V4" i="7"/>
  <c r="U4" i="7"/>
  <c r="T4" i="7"/>
  <c r="AB3" i="7"/>
  <c r="AA3" i="7"/>
  <c r="AE3" i="7"/>
  <c r="AH3" i="7"/>
  <c r="Z3" i="7"/>
  <c r="Y3" i="7"/>
  <c r="AD3" i="7"/>
  <c r="AG3" i="7"/>
  <c r="X3" i="7"/>
  <c r="W3" i="7"/>
  <c r="AC3" i="7"/>
  <c r="AF3" i="7"/>
  <c r="V3" i="7"/>
  <c r="U3" i="7"/>
  <c r="T3" i="7"/>
  <c r="Z11" i="6"/>
  <c r="Y11" i="6"/>
  <c r="AD11" i="6"/>
  <c r="AG11" i="6"/>
  <c r="X11" i="6"/>
  <c r="W11" i="6"/>
  <c r="AC11" i="6"/>
  <c r="AF11" i="6"/>
  <c r="AB10" i="6"/>
  <c r="AA10" i="6"/>
  <c r="AE10" i="6"/>
  <c r="AH10" i="6"/>
  <c r="AK10" i="6"/>
  <c r="Z10" i="6"/>
  <c r="Y10" i="6"/>
  <c r="AD10" i="6"/>
  <c r="AG10" i="6"/>
  <c r="AJ10" i="6"/>
  <c r="X10" i="6"/>
  <c r="W10" i="6"/>
  <c r="AC10" i="6"/>
  <c r="AF10" i="6"/>
  <c r="AI10" i="6"/>
  <c r="AB8" i="6"/>
  <c r="AA8" i="6"/>
  <c r="AE8" i="6"/>
  <c r="AH8" i="6"/>
  <c r="AK8" i="6"/>
  <c r="Z8" i="6"/>
  <c r="Y8" i="6"/>
  <c r="AD8" i="6"/>
  <c r="AG8" i="6"/>
  <c r="AJ8" i="6"/>
  <c r="X8" i="6"/>
  <c r="W8" i="6"/>
  <c r="AC8" i="6"/>
  <c r="AF8" i="6"/>
  <c r="AI8" i="6"/>
  <c r="AD7" i="6"/>
  <c r="AG7" i="6"/>
  <c r="AJ7" i="6"/>
  <c r="AB7" i="6"/>
  <c r="AA7" i="6"/>
  <c r="AE7" i="6"/>
  <c r="Z7" i="6"/>
  <c r="Y7" i="6"/>
  <c r="X7" i="6"/>
  <c r="W7" i="6"/>
  <c r="AC7" i="6"/>
  <c r="AF7" i="6"/>
  <c r="AB6" i="6"/>
  <c r="AA6" i="6"/>
  <c r="AE6" i="6"/>
  <c r="AH6" i="6"/>
  <c r="AK6" i="6"/>
  <c r="Z6" i="6"/>
  <c r="Y6" i="6"/>
  <c r="AD6" i="6"/>
  <c r="X6" i="6"/>
  <c r="W6" i="6"/>
  <c r="AC6" i="6"/>
  <c r="AF6" i="6"/>
  <c r="AI6" i="6"/>
  <c r="AB5" i="6"/>
  <c r="AA5" i="6"/>
  <c r="AE5" i="6"/>
  <c r="AH5" i="6"/>
  <c r="Z5" i="6"/>
  <c r="Y5" i="6"/>
  <c r="AD5" i="6"/>
  <c r="AG5" i="6"/>
  <c r="AJ5" i="6"/>
  <c r="X5" i="6"/>
  <c r="W5" i="6"/>
  <c r="AC5" i="6"/>
  <c r="AF5" i="6"/>
  <c r="V5" i="6"/>
  <c r="U5" i="6"/>
  <c r="T5" i="6"/>
  <c r="AB4" i="6"/>
  <c r="AA4" i="6"/>
  <c r="AE4" i="6"/>
  <c r="Z4" i="6"/>
  <c r="Y4" i="6"/>
  <c r="AD4" i="6"/>
  <c r="AG4" i="6"/>
  <c r="AJ4" i="6"/>
  <c r="X4" i="6"/>
  <c r="W4" i="6"/>
  <c r="AC4" i="6"/>
  <c r="AF4" i="6"/>
  <c r="U4" i="6"/>
  <c r="T4" i="6"/>
  <c r="AB3" i="6"/>
  <c r="AA3" i="6"/>
  <c r="AE3" i="6"/>
  <c r="AH3" i="6"/>
  <c r="AK3" i="6"/>
  <c r="Z3" i="6"/>
  <c r="Y3" i="6"/>
  <c r="AD3" i="6"/>
  <c r="AG3" i="6"/>
  <c r="AJ3" i="6"/>
  <c r="X3" i="6"/>
  <c r="W3" i="6"/>
  <c r="AC3" i="6"/>
  <c r="AF3" i="6"/>
  <c r="AI3" i="6"/>
  <c r="V3" i="6"/>
  <c r="U3" i="6"/>
  <c r="T3" i="6"/>
  <c r="AB2" i="6"/>
  <c r="AA2" i="6"/>
  <c r="AE2" i="6"/>
  <c r="Z2" i="6"/>
  <c r="Y2" i="6"/>
  <c r="AD2" i="6"/>
  <c r="AG2" i="6"/>
  <c r="AJ2" i="6"/>
  <c r="X2" i="6"/>
  <c r="AC2" i="6"/>
  <c r="AF2" i="6"/>
  <c r="U2" i="6"/>
  <c r="T2" i="6"/>
  <c r="Z11" i="5"/>
  <c r="Y11" i="5"/>
  <c r="AD11" i="5"/>
  <c r="AG11" i="5"/>
  <c r="X11" i="5"/>
  <c r="AC11" i="5"/>
  <c r="AF11" i="5"/>
  <c r="AE9" i="5"/>
  <c r="AH9" i="5"/>
  <c r="AB9" i="5"/>
  <c r="AA9" i="5"/>
  <c r="Z9" i="5"/>
  <c r="Y9" i="5"/>
  <c r="AD9" i="5"/>
  <c r="AG9" i="5"/>
  <c r="X9" i="5"/>
  <c r="W9" i="5"/>
  <c r="AC9" i="5"/>
  <c r="AF9" i="5"/>
  <c r="V9" i="5"/>
  <c r="U9" i="5"/>
  <c r="T9" i="5"/>
  <c r="AB7" i="5"/>
  <c r="AA7" i="5"/>
  <c r="AE7" i="5"/>
  <c r="AH7" i="5"/>
  <c r="Z7" i="5"/>
  <c r="Y7" i="5"/>
  <c r="AD7" i="5"/>
  <c r="AG7" i="5"/>
  <c r="AJ7" i="5"/>
  <c r="X7" i="5"/>
  <c r="W7" i="5"/>
  <c r="AC7" i="5"/>
  <c r="AF7" i="5"/>
  <c r="V7" i="5"/>
  <c r="U7" i="5"/>
  <c r="T7" i="5"/>
  <c r="AB2" i="5"/>
  <c r="AA2" i="5"/>
  <c r="AE2" i="5"/>
  <c r="AH2" i="5"/>
  <c r="Z2" i="5"/>
  <c r="Y2" i="5"/>
  <c r="AD2" i="5"/>
  <c r="AG2" i="5"/>
  <c r="X2" i="5"/>
  <c r="W2" i="5"/>
  <c r="AC2" i="5"/>
  <c r="AF2" i="5"/>
  <c r="AN2" i="5"/>
  <c r="V2" i="5"/>
  <c r="U2" i="5"/>
  <c r="T2" i="5"/>
  <c r="Z11" i="4"/>
  <c r="Y11" i="4"/>
  <c r="AD11" i="4"/>
  <c r="AG11" i="4"/>
  <c r="X11" i="4"/>
  <c r="AC11" i="4"/>
  <c r="AF11" i="4"/>
  <c r="AB10" i="4"/>
  <c r="AA10" i="4"/>
  <c r="AE10" i="4"/>
  <c r="AH10" i="4"/>
  <c r="Z10" i="4"/>
  <c r="Y10" i="4"/>
  <c r="AD10" i="4"/>
  <c r="AG10" i="4"/>
  <c r="X10" i="4"/>
  <c r="W10" i="4"/>
  <c r="AC10" i="4"/>
  <c r="AF10" i="4"/>
  <c r="V10" i="4"/>
  <c r="U10" i="4"/>
  <c r="T10" i="4"/>
  <c r="AB9" i="4"/>
  <c r="AA9" i="4"/>
  <c r="AE9" i="4"/>
  <c r="AH9" i="4"/>
  <c r="Z9" i="4"/>
  <c r="Y9" i="4"/>
  <c r="AD9" i="4"/>
  <c r="AG9" i="4"/>
  <c r="X9" i="4"/>
  <c r="W9" i="4"/>
  <c r="AC9" i="4"/>
  <c r="AF9" i="4"/>
  <c r="V9" i="4"/>
  <c r="U9" i="4"/>
  <c r="T9" i="4"/>
  <c r="AC8" i="4"/>
  <c r="AF8" i="4"/>
  <c r="AB8" i="4"/>
  <c r="AA8" i="4"/>
  <c r="AE8" i="4"/>
  <c r="AH8" i="4"/>
  <c r="Z8" i="4"/>
  <c r="Y8" i="4"/>
  <c r="AD8" i="4"/>
  <c r="AG8" i="4"/>
  <c r="X8" i="4"/>
  <c r="W8" i="4"/>
  <c r="V8" i="4"/>
  <c r="U8" i="4"/>
  <c r="T8" i="4"/>
  <c r="AB7" i="4"/>
  <c r="AA7" i="4"/>
  <c r="AE7" i="4"/>
  <c r="AH7" i="4"/>
  <c r="Z7" i="4"/>
  <c r="Y7" i="4"/>
  <c r="AD7" i="4"/>
  <c r="AG7" i="4"/>
  <c r="X7" i="4"/>
  <c r="W7" i="4"/>
  <c r="AC7" i="4"/>
  <c r="AF7" i="4"/>
  <c r="V7" i="4"/>
  <c r="U7" i="4"/>
  <c r="T7" i="4"/>
  <c r="AD6" i="4"/>
  <c r="AG6" i="4"/>
  <c r="AB6" i="4"/>
  <c r="AA6" i="4"/>
  <c r="AE6" i="4"/>
  <c r="AH6" i="4"/>
  <c r="Z6" i="4"/>
  <c r="Y6" i="4"/>
  <c r="X6" i="4"/>
  <c r="W6" i="4"/>
  <c r="AC6" i="4"/>
  <c r="AF6" i="4"/>
  <c r="V6" i="4"/>
  <c r="U6" i="4"/>
  <c r="T6" i="4"/>
  <c r="AB5" i="4"/>
  <c r="AA5" i="4"/>
  <c r="AE5" i="4"/>
  <c r="AH5" i="4"/>
  <c r="Z5" i="4"/>
  <c r="Y5" i="4"/>
  <c r="AD5" i="4"/>
  <c r="AG5" i="4"/>
  <c r="X5" i="4"/>
  <c r="W5" i="4"/>
  <c r="V5" i="4"/>
  <c r="U5" i="4"/>
  <c r="T5" i="4"/>
  <c r="Z11" i="3"/>
  <c r="AD11" i="3"/>
  <c r="AG11" i="3"/>
  <c r="AC11" i="3"/>
  <c r="AF11" i="3"/>
  <c r="AB9" i="3"/>
  <c r="AA9" i="3"/>
  <c r="AE9" i="3"/>
  <c r="AH9" i="3"/>
  <c r="Z9" i="3"/>
  <c r="Y9" i="3"/>
  <c r="AD9" i="3"/>
  <c r="AG9" i="3"/>
  <c r="X9" i="3"/>
  <c r="W9" i="3"/>
  <c r="AC9" i="3"/>
  <c r="AF9" i="3"/>
  <c r="V9" i="3"/>
  <c r="AB8" i="3"/>
  <c r="AA8" i="3"/>
  <c r="AE8" i="3"/>
  <c r="AH8" i="3"/>
  <c r="Z8" i="3"/>
  <c r="Y8" i="3"/>
  <c r="AD8" i="3"/>
  <c r="AG8" i="3"/>
  <c r="X8" i="3"/>
  <c r="W8" i="3"/>
  <c r="AC8" i="3"/>
  <c r="AF8" i="3"/>
  <c r="AN8" i="3"/>
  <c r="V8" i="3"/>
  <c r="U8" i="3"/>
  <c r="T8" i="3"/>
  <c r="AB7" i="3"/>
  <c r="AA7" i="3"/>
  <c r="AE7" i="3"/>
  <c r="AH7" i="3"/>
  <c r="Z7" i="3"/>
  <c r="Y7" i="3"/>
  <c r="AD7" i="3"/>
  <c r="AG7" i="3"/>
  <c r="X7" i="3"/>
  <c r="W7" i="3"/>
  <c r="AC7" i="3"/>
  <c r="AF7" i="3"/>
  <c r="V7" i="3"/>
  <c r="U7" i="3"/>
  <c r="T7" i="3"/>
  <c r="AE6" i="3"/>
  <c r="AH6" i="3"/>
  <c r="AB6" i="3"/>
  <c r="AA6" i="3"/>
  <c r="Z6" i="3"/>
  <c r="Y6" i="3"/>
  <c r="AD6" i="3"/>
  <c r="AG6" i="3"/>
  <c r="X6" i="3"/>
  <c r="W6" i="3"/>
  <c r="AC6" i="3"/>
  <c r="AF6" i="3"/>
  <c r="V6" i="3"/>
  <c r="U6" i="3"/>
  <c r="T6" i="3"/>
  <c r="AB5" i="3"/>
  <c r="AA5" i="3"/>
  <c r="AE5" i="3"/>
  <c r="Z5" i="3"/>
  <c r="Y5" i="3"/>
  <c r="AD5" i="3"/>
  <c r="AG5" i="3"/>
  <c r="X5" i="3"/>
  <c r="W5" i="3"/>
  <c r="AC5" i="3"/>
  <c r="AF5" i="3"/>
  <c r="V5" i="3"/>
  <c r="U5" i="3"/>
  <c r="T5" i="3"/>
  <c r="AB4" i="3"/>
  <c r="AA4" i="3"/>
  <c r="AE4" i="3"/>
  <c r="AH4" i="3"/>
  <c r="Z4" i="3"/>
  <c r="Y4" i="3"/>
  <c r="AD4" i="3"/>
  <c r="AG4" i="3"/>
  <c r="X4" i="3"/>
  <c r="W4" i="3"/>
  <c r="AC4" i="3"/>
  <c r="AF4" i="3"/>
  <c r="AN4" i="3"/>
  <c r="V4" i="3"/>
  <c r="U4" i="3"/>
  <c r="T4" i="3"/>
  <c r="AE3" i="3"/>
  <c r="AH3" i="3"/>
  <c r="AB3" i="3"/>
  <c r="AA3" i="3"/>
  <c r="Z3" i="3"/>
  <c r="Y3" i="3"/>
  <c r="AD3" i="3"/>
  <c r="AG3" i="3"/>
  <c r="X3" i="3"/>
  <c r="W3" i="3"/>
  <c r="AC3" i="3"/>
  <c r="AF3" i="3"/>
  <c r="V3" i="3"/>
  <c r="U3" i="3"/>
  <c r="T3" i="3"/>
  <c r="AB2" i="3"/>
  <c r="AA2" i="3"/>
  <c r="AE2" i="3"/>
  <c r="AH2" i="3"/>
  <c r="Z2" i="3"/>
  <c r="Y2" i="3"/>
  <c r="AD2" i="3"/>
  <c r="AG2" i="3"/>
  <c r="X2" i="3"/>
  <c r="W2" i="3"/>
  <c r="AC2" i="3"/>
  <c r="AF2" i="3"/>
  <c r="V2" i="3"/>
  <c r="U2" i="3"/>
  <c r="T2" i="3"/>
  <c r="AD11" i="2"/>
  <c r="AG11" i="2"/>
  <c r="AF11" i="2"/>
  <c r="AB9" i="2"/>
  <c r="AA9" i="2"/>
  <c r="AE9" i="2"/>
  <c r="AH9" i="2"/>
  <c r="AK9" i="2"/>
  <c r="Z9" i="2"/>
  <c r="Y9" i="2"/>
  <c r="AD9" i="2"/>
  <c r="AG9" i="2"/>
  <c r="X9" i="2"/>
  <c r="W9" i="2"/>
  <c r="AC9" i="2"/>
  <c r="AF9" i="2"/>
  <c r="V9" i="2"/>
  <c r="U9" i="2"/>
  <c r="T9" i="2"/>
  <c r="AB8" i="2"/>
  <c r="AA8" i="2"/>
  <c r="AE8" i="2"/>
  <c r="AH8" i="2"/>
  <c r="Z8" i="2"/>
  <c r="Y8" i="2"/>
  <c r="AD8" i="2"/>
  <c r="AG8" i="2"/>
  <c r="X8" i="2"/>
  <c r="W8" i="2"/>
  <c r="AC8" i="2"/>
  <c r="AF8" i="2"/>
  <c r="V8" i="2"/>
  <c r="U8" i="2"/>
  <c r="T8" i="2"/>
  <c r="AB7" i="2"/>
  <c r="AA7" i="2"/>
  <c r="AE7" i="2"/>
  <c r="AH7" i="2"/>
  <c r="Z7" i="2"/>
  <c r="Y7" i="2"/>
  <c r="AD7" i="2"/>
  <c r="AG7" i="2"/>
  <c r="X7" i="2"/>
  <c r="W7" i="2"/>
  <c r="AC7" i="2"/>
  <c r="AF7" i="2"/>
  <c r="V7" i="2"/>
  <c r="U7" i="2"/>
  <c r="T7" i="2"/>
  <c r="AB6" i="2"/>
  <c r="AA6" i="2"/>
  <c r="AE6" i="2"/>
  <c r="AH6" i="2"/>
  <c r="Z6" i="2"/>
  <c r="Y6" i="2"/>
  <c r="AD6" i="2"/>
  <c r="AG6" i="2"/>
  <c r="X6" i="2"/>
  <c r="W6" i="2"/>
  <c r="AC6" i="2"/>
  <c r="AF6" i="2"/>
  <c r="V6" i="2"/>
  <c r="U6" i="2"/>
  <c r="T6" i="2"/>
  <c r="AB5" i="2"/>
  <c r="AA5" i="2"/>
  <c r="AE5" i="2"/>
  <c r="AH5" i="2"/>
  <c r="AK5" i="2"/>
  <c r="Z5" i="2"/>
  <c r="Y5" i="2"/>
  <c r="AD5" i="2"/>
  <c r="AG5" i="2"/>
  <c r="X5" i="2"/>
  <c r="W5" i="2"/>
  <c r="AC5" i="2"/>
  <c r="AF5" i="2"/>
  <c r="V5" i="2"/>
  <c r="U5" i="2"/>
  <c r="T5" i="2"/>
  <c r="AB4" i="2"/>
  <c r="AA4" i="2"/>
  <c r="AE4" i="2"/>
  <c r="AH4" i="2"/>
  <c r="Z4" i="2"/>
  <c r="Y4" i="2"/>
  <c r="AD4" i="2"/>
  <c r="AG4" i="2"/>
  <c r="X4" i="2"/>
  <c r="W4" i="2"/>
  <c r="AC4" i="2"/>
  <c r="AF4" i="2"/>
  <c r="V4" i="2"/>
  <c r="U4" i="2"/>
  <c r="T4" i="2"/>
  <c r="AB3" i="2"/>
  <c r="AA3" i="2"/>
  <c r="AE3" i="2"/>
  <c r="AH3" i="2"/>
  <c r="Z3" i="2"/>
  <c r="Y3" i="2"/>
  <c r="AD3" i="2"/>
  <c r="AG3" i="2"/>
  <c r="X3" i="2"/>
  <c r="W3" i="2"/>
  <c r="AC3" i="2"/>
  <c r="AF3" i="2"/>
  <c r="V3" i="2"/>
  <c r="U3" i="2"/>
  <c r="T3" i="2"/>
  <c r="AB2" i="2"/>
  <c r="Z2" i="2"/>
  <c r="Y2" i="2"/>
  <c r="AD2" i="2"/>
  <c r="AG2" i="2"/>
  <c r="X2" i="2"/>
  <c r="W2" i="2"/>
  <c r="AC2" i="2"/>
  <c r="AF2" i="2"/>
  <c r="U2" i="2"/>
  <c r="T2" i="2"/>
  <c r="AC5" i="4"/>
  <c r="AF5" i="4"/>
  <c r="AN6" i="4"/>
  <c r="AI10" i="4"/>
  <c r="AN10" i="4"/>
  <c r="AI7" i="4"/>
  <c r="AN7" i="4"/>
  <c r="AN8" i="4"/>
  <c r="AN9" i="4"/>
  <c r="AM5" i="2"/>
  <c r="AI3" i="7"/>
  <c r="AN3" i="7"/>
  <c r="AN4" i="7"/>
  <c r="AN7" i="7"/>
  <c r="AN9" i="7"/>
  <c r="AN10" i="7"/>
  <c r="AN5" i="6"/>
  <c r="AI5" i="6"/>
  <c r="AK5" i="6"/>
  <c r="AI7" i="6"/>
  <c r="AN7" i="6"/>
  <c r="AN2" i="6"/>
  <c r="AN4" i="6"/>
  <c r="AI4" i="6"/>
  <c r="AL4" i="6"/>
  <c r="AN9" i="5"/>
  <c r="AI2" i="2"/>
  <c r="AM2" i="2"/>
  <c r="AM3" i="2"/>
  <c r="AI8" i="2"/>
  <c r="AM8" i="2"/>
  <c r="AM4" i="2"/>
  <c r="AI6" i="2"/>
  <c r="AM6" i="2"/>
  <c r="AM9" i="2"/>
  <c r="AM7" i="2"/>
  <c r="AN5" i="3"/>
  <c r="AN7" i="3"/>
  <c r="AN9" i="3"/>
  <c r="AI2" i="3"/>
  <c r="AN2" i="3"/>
  <c r="AN3" i="3"/>
  <c r="AJ10" i="7"/>
  <c r="AJ6" i="7"/>
  <c r="AI6" i="7"/>
  <c r="AJ4" i="7"/>
  <c r="AK3" i="7"/>
  <c r="AK4" i="7"/>
  <c r="AL4" i="7"/>
  <c r="AI7" i="7"/>
  <c r="AJ9" i="7"/>
  <c r="AK9" i="7"/>
  <c r="AI9" i="7"/>
  <c r="AK6" i="7"/>
  <c r="AJ7" i="7"/>
  <c r="AI4" i="7"/>
  <c r="AK7" i="7"/>
  <c r="AJ3" i="7"/>
  <c r="AI10" i="7"/>
  <c r="AN6" i="6"/>
  <c r="AN10" i="6"/>
  <c r="AN3" i="6"/>
  <c r="AL7" i="6"/>
  <c r="AN8" i="6"/>
  <c r="AM10" i="6"/>
  <c r="AI2" i="6"/>
  <c r="AL2" i="6"/>
  <c r="AL6" i="6"/>
  <c r="AM8" i="6"/>
  <c r="AK9" i="5"/>
  <c r="AK2" i="5"/>
  <c r="AN7" i="5"/>
  <c r="AI2" i="5"/>
  <c r="AL2" i="5"/>
  <c r="AJ9" i="5"/>
  <c r="AJ2" i="5"/>
  <c r="AI9" i="5"/>
  <c r="AL9" i="5"/>
  <c r="AI7" i="5"/>
  <c r="AM7" i="5"/>
  <c r="AJ10" i="4"/>
  <c r="AJ8" i="4"/>
  <c r="AJ6" i="4"/>
  <c r="AK9" i="4"/>
  <c r="AI9" i="4"/>
  <c r="AJ5" i="4"/>
  <c r="AJ7" i="4"/>
  <c r="AK7" i="4"/>
  <c r="AK8" i="4"/>
  <c r="AK10" i="4"/>
  <c r="AK5" i="4"/>
  <c r="AK6" i="4"/>
  <c r="AI8" i="4"/>
  <c r="AM8" i="4"/>
  <c r="AI6" i="4"/>
  <c r="AJ9" i="4"/>
  <c r="AJ5" i="3"/>
  <c r="AK4" i="3"/>
  <c r="AJ4" i="3"/>
  <c r="AK3" i="3"/>
  <c r="AI7" i="3"/>
  <c r="AI3" i="3"/>
  <c r="AI8" i="3"/>
  <c r="AJ2" i="3"/>
  <c r="AI5" i="3"/>
  <c r="AJ7" i="3"/>
  <c r="AI9" i="3"/>
  <c r="AJ3" i="3"/>
  <c r="AI4" i="3"/>
  <c r="AJ8" i="3"/>
  <c r="AK2" i="3"/>
  <c r="AK7" i="3"/>
  <c r="AJ9" i="3"/>
  <c r="AK9" i="3"/>
  <c r="AK8" i="3"/>
  <c r="AJ9" i="2"/>
  <c r="AN9" i="2"/>
  <c r="AK3" i="2"/>
  <c r="AI9" i="2"/>
  <c r="AK8" i="2"/>
  <c r="AJ8" i="2"/>
  <c r="AK7" i="2"/>
  <c r="AJ7" i="2"/>
  <c r="AI7" i="2"/>
  <c r="AK6" i="2"/>
  <c r="AN6" i="2"/>
  <c r="AJ6" i="2"/>
  <c r="AJ5" i="2"/>
  <c r="AI5" i="2"/>
  <c r="AJ4" i="2"/>
  <c r="AI4" i="2"/>
  <c r="AL4" i="2"/>
  <c r="AJ3" i="2"/>
  <c r="AI3" i="2"/>
  <c r="AJ2" i="2"/>
  <c r="AL8" i="6"/>
  <c r="AL3" i="6"/>
  <c r="AM3" i="6"/>
  <c r="AM6" i="6"/>
  <c r="AL9" i="3"/>
  <c r="AM4" i="3"/>
  <c r="AM5" i="3"/>
  <c r="AL5" i="3"/>
  <c r="AN5" i="4"/>
  <c r="AI5" i="4"/>
  <c r="AM5" i="4"/>
  <c r="AL10" i="4"/>
  <c r="AL8" i="4"/>
  <c r="AM7" i="4"/>
  <c r="AN4" i="2"/>
  <c r="AO4" i="2"/>
  <c r="AN2" i="2"/>
  <c r="AL3" i="2"/>
  <c r="AN3" i="2"/>
  <c r="AN8" i="2"/>
  <c r="AL5" i="2"/>
  <c r="AL9" i="2"/>
  <c r="AO9" i="2"/>
  <c r="AL6" i="7"/>
  <c r="AM3" i="7"/>
  <c r="AM4" i="7"/>
  <c r="AO4" i="7"/>
  <c r="AL10" i="7"/>
  <c r="AL3" i="7"/>
  <c r="AM7" i="7"/>
  <c r="AL9" i="7"/>
  <c r="AM9" i="7"/>
  <c r="AL7" i="7"/>
  <c r="AO7" i="7"/>
  <c r="AM6" i="7"/>
  <c r="AM10" i="7"/>
  <c r="AM5" i="6"/>
  <c r="AM7" i="6"/>
  <c r="AO7" i="6"/>
  <c r="AM4" i="6"/>
  <c r="AO4" i="6"/>
  <c r="AL10" i="6"/>
  <c r="AO10" i="6"/>
  <c r="AL5" i="6"/>
  <c r="AO3" i="6"/>
  <c r="AM2" i="6"/>
  <c r="AO2" i="6"/>
  <c r="AO6" i="6"/>
  <c r="AO8" i="6"/>
  <c r="AL7" i="5"/>
  <c r="AO7" i="5"/>
  <c r="AM2" i="5"/>
  <c r="AO2" i="5"/>
  <c r="AM9" i="5"/>
  <c r="AO9" i="5"/>
  <c r="AL7" i="4"/>
  <c r="AL6" i="4"/>
  <c r="AL5" i="4"/>
  <c r="AO5" i="4"/>
  <c r="AL9" i="4"/>
  <c r="AM10" i="4"/>
  <c r="AO10" i="4"/>
  <c r="AM9" i="4"/>
  <c r="AO8" i="4"/>
  <c r="AO7" i="4"/>
  <c r="AM6" i="4"/>
  <c r="AO4" i="4"/>
  <c r="AO3" i="4"/>
  <c r="AM3" i="3"/>
  <c r="AM9" i="3"/>
  <c r="AO9" i="3"/>
  <c r="AM2" i="3"/>
  <c r="AL7" i="3"/>
  <c r="AL3" i="3"/>
  <c r="AL4" i="3"/>
  <c r="AO4" i="3"/>
  <c r="AM8" i="3"/>
  <c r="AM7" i="3"/>
  <c r="AL2" i="3"/>
  <c r="AO2" i="3"/>
  <c r="AO5" i="3"/>
  <c r="AL8" i="3"/>
  <c r="AL8" i="2"/>
  <c r="AL6" i="2"/>
  <c r="AO6" i="2"/>
  <c r="AL2" i="2"/>
  <c r="AO2" i="2"/>
  <c r="AN7" i="2"/>
  <c r="AL7" i="2"/>
  <c r="AN5" i="2"/>
  <c r="AO5" i="2"/>
  <c r="AO3" i="2"/>
  <c r="AO6" i="4"/>
  <c r="AO9" i="4"/>
  <c r="AO8" i="2"/>
  <c r="AO7" i="2"/>
  <c r="AO3" i="3"/>
  <c r="AO3" i="7"/>
  <c r="AO10" i="7"/>
  <c r="AO6" i="7"/>
  <c r="AO9" i="7"/>
  <c r="AO5" i="6"/>
  <c r="AO7" i="3"/>
  <c r="AO8" i="3"/>
  <c r="AO4" i="17" l="1"/>
  <c r="AO3" i="17"/>
  <c r="AO2" i="17"/>
  <c r="BL26" i="16"/>
  <c r="BL3" i="16"/>
  <c r="BK23" i="16"/>
  <c r="BJ23" i="16"/>
  <c r="BL24" i="16"/>
  <c r="BL23" i="16"/>
  <c r="BJ14" i="16"/>
  <c r="BK14" i="16"/>
  <c r="BG13" i="16"/>
  <c r="BL13" i="16"/>
  <c r="BJ18" i="16"/>
  <c r="BK18" i="16"/>
  <c r="BJ17" i="16"/>
  <c r="BK17" i="16"/>
  <c r="BL20" i="16"/>
  <c r="BK19" i="16"/>
  <c r="BJ19" i="16"/>
  <c r="BH15" i="16"/>
  <c r="BL15" i="16"/>
  <c r="BL5" i="16"/>
  <c r="BG12" i="16"/>
  <c r="BL12" i="16"/>
  <c r="BK10" i="16"/>
  <c r="BJ10" i="16"/>
  <c r="BK11" i="16"/>
  <c r="BJ11" i="16"/>
  <c r="BL11" i="16"/>
  <c r="BK8" i="16"/>
  <c r="BJ8" i="16"/>
  <c r="BL9" i="16"/>
  <c r="BL6" i="16"/>
  <c r="BK5" i="16"/>
  <c r="BJ5" i="16"/>
  <c r="BH7" i="16"/>
  <c r="BL7" i="16"/>
  <c r="BL4" i="16"/>
  <c r="BK4" i="16"/>
  <c r="BJ4" i="16"/>
  <c r="BK3" i="16"/>
  <c r="BJ3" i="16"/>
  <c r="BK12" i="8"/>
  <c r="BL12" i="8" s="1"/>
  <c r="BM12" i="8"/>
  <c r="BM10" i="8"/>
  <c r="BI10" i="8"/>
  <c r="BL10" i="8" s="1"/>
  <c r="BI5" i="8"/>
  <c r="BL5" i="8" s="1"/>
  <c r="BM5" i="8"/>
  <c r="BJ7" i="8"/>
  <c r="BL7" i="8" s="1"/>
  <c r="BM7" i="8"/>
  <c r="BM3" i="8"/>
  <c r="BJ3" i="8"/>
  <c r="BL3" i="8" s="1"/>
  <c r="BK4" i="8"/>
  <c r="BL4" i="8" s="1"/>
  <c r="BM4" i="8"/>
  <c r="BJ25" i="16"/>
  <c r="BG16" i="16"/>
  <c r="BG9" i="16"/>
  <c r="BM14" i="16" l="1"/>
  <c r="BK25" i="16"/>
  <c r="BM25" i="16" s="1"/>
  <c r="BM19" i="16"/>
  <c r="BJ26" i="16"/>
  <c r="BK26" i="16"/>
  <c r="BK24" i="16"/>
  <c r="BJ24" i="16"/>
  <c r="BM23" i="16"/>
  <c r="BM17" i="16"/>
  <c r="BJ20" i="16"/>
  <c r="BK20" i="16"/>
  <c r="BJ22" i="16"/>
  <c r="BK22" i="16"/>
  <c r="BK15" i="16"/>
  <c r="BJ15" i="16"/>
  <c r="BM18" i="16"/>
  <c r="BJ21" i="16"/>
  <c r="BK21" i="16"/>
  <c r="BJ13" i="16"/>
  <c r="BK13" i="16"/>
  <c r="BJ16" i="16"/>
  <c r="BK16" i="16"/>
  <c r="BM11" i="16"/>
  <c r="BM10" i="16"/>
  <c r="BK12" i="16"/>
  <c r="BJ12" i="16"/>
  <c r="BM8" i="16"/>
  <c r="BJ9" i="16"/>
  <c r="BK9" i="16"/>
  <c r="BM5" i="16"/>
  <c r="BK6" i="16"/>
  <c r="BJ6" i="16"/>
  <c r="BJ7" i="16"/>
  <c r="BK7" i="16"/>
  <c r="BM3" i="16"/>
  <c r="BM4" i="16"/>
  <c r="BM24" i="16" l="1"/>
  <c r="BM12" i="16"/>
  <c r="BM20" i="16"/>
  <c r="BM26" i="16"/>
  <c r="BM15" i="16"/>
  <c r="BM22" i="16"/>
  <c r="BM16" i="16"/>
  <c r="BM13" i="16"/>
  <c r="BM21" i="16"/>
  <c r="BM9" i="16"/>
  <c r="BM6" i="16"/>
  <c r="BM7" i="16"/>
</calcChain>
</file>

<file path=xl/comments1.xml><?xml version="1.0" encoding="utf-8"?>
<comments xmlns="http://schemas.openxmlformats.org/spreadsheetml/2006/main">
  <authors>
    <author>Author</author>
  </authors>
  <commentList>
    <comment ref="AR4" authorId="0" shapeId="0">
      <text>
        <r>
          <rPr>
            <b/>
            <sz val="10"/>
            <color indexed="81"/>
            <rFont val="Calibri"/>
          </rPr>
          <t>The protein value is calculated based on the original standard curve.  Check the abs readings you get with your standards to make sure they fall on the curve.  If not, the curve will have to be adjusted.</t>
        </r>
      </text>
    </comment>
  </commentList>
</comments>
</file>

<file path=xl/sharedStrings.xml><?xml version="1.0" encoding="utf-8"?>
<sst xmlns="http://schemas.openxmlformats.org/spreadsheetml/2006/main" count="928" uniqueCount="92">
  <si>
    <t>Date</t>
  </si>
  <si>
    <t>Microplate readings</t>
  </si>
  <si>
    <t>Sample ID</t>
  </si>
  <si>
    <t>Dup 1 weight (mg)</t>
  </si>
  <si>
    <t>Dup 2 weight (mg)</t>
  </si>
  <si>
    <t>Dup 3 weight (mg)</t>
  </si>
  <si>
    <t>Dup 1 weight (ug)</t>
  </si>
  <si>
    <t>Dup 2 weight (ug)</t>
  </si>
  <si>
    <t>Dup 3 weight (ug)</t>
  </si>
  <si>
    <t>Dup 1 Average ABS at 490 nm</t>
  </si>
  <si>
    <t>St dev dup 1</t>
  </si>
  <si>
    <t>Dup 2 Average ABS at 490 nm</t>
  </si>
  <si>
    <t>St dev dup 2</t>
  </si>
  <si>
    <t>Dup 3 Average ABS at 490 nm</t>
  </si>
  <si>
    <t>st dev dup 3</t>
  </si>
  <si>
    <t>1. glucose (ug)</t>
  </si>
  <si>
    <t>2. glucose (ug)</t>
  </si>
  <si>
    <t>3. glucose (ug)</t>
  </si>
  <si>
    <t>1. glucose in sample</t>
  </si>
  <si>
    <t>2. glucose in sample</t>
  </si>
  <si>
    <t>3. glucose in sample</t>
  </si>
  <si>
    <t>1. glucose in plant</t>
  </si>
  <si>
    <t>2. glucose in plant</t>
  </si>
  <si>
    <t>3. glucose in plant</t>
  </si>
  <si>
    <t>average glucose in plant</t>
  </si>
  <si>
    <t>Std dev</t>
  </si>
  <si>
    <t>Redo if red</t>
  </si>
  <si>
    <t>A</t>
  </si>
  <si>
    <t>B</t>
  </si>
  <si>
    <t>C</t>
  </si>
  <si>
    <t>D</t>
  </si>
  <si>
    <t>E</t>
  </si>
  <si>
    <t>F</t>
  </si>
  <si>
    <t>G</t>
  </si>
  <si>
    <t>H</t>
  </si>
  <si>
    <t>glucose</t>
  </si>
  <si>
    <t>Samples and standards</t>
  </si>
  <si>
    <t>Raw absorbance data</t>
  </si>
  <si>
    <t>Triplicate Averages</t>
  </si>
  <si>
    <t>weight (mg)</t>
  </si>
  <si>
    <t>weight (ug)</t>
  </si>
  <si>
    <t>Average ABS</t>
  </si>
  <si>
    <t>ug protein</t>
  </si>
  <si>
    <t>total protein (ug)</t>
  </si>
  <si>
    <t>protein in sample</t>
  </si>
  <si>
    <t>Average 1-3</t>
  </si>
  <si>
    <t>St Dev 1-3</t>
  </si>
  <si>
    <t>Average 4-6</t>
  </si>
  <si>
    <t>St Dev 4-6</t>
  </si>
  <si>
    <t>Average 7-9</t>
  </si>
  <si>
    <t>St Dev 7-9</t>
  </si>
  <si>
    <t>Average 10-12</t>
  </si>
  <si>
    <t>St Dev 10-12</t>
  </si>
  <si>
    <t>Sample</t>
  </si>
  <si>
    <t>dup 1</t>
  </si>
  <si>
    <t>dup 2</t>
  </si>
  <si>
    <t>dup 3</t>
  </si>
  <si>
    <t>Average</t>
  </si>
  <si>
    <t>volume standard (ul)</t>
  </si>
  <si>
    <t>standard ug/ul</t>
  </si>
  <si>
    <t>volume h20 (ul)</t>
  </si>
  <si>
    <t>abs 595</t>
  </si>
  <si>
    <t>average abs</t>
  </si>
  <si>
    <t>Total glucose in plant</t>
  </si>
  <si>
    <t>26/2/17</t>
  </si>
  <si>
    <t>28/8/17</t>
  </si>
  <si>
    <t>16/3/17</t>
  </si>
  <si>
    <t>14/3/17</t>
  </si>
  <si>
    <t>20/3/17</t>
  </si>
  <si>
    <t>23/3/17</t>
  </si>
  <si>
    <t>Average (ug)</t>
  </si>
  <si>
    <t>Carb</t>
  </si>
  <si>
    <t>amount</t>
  </si>
  <si>
    <t>Avg ABS</t>
  </si>
  <si>
    <t>std Dev</t>
  </si>
  <si>
    <t>Protein</t>
  </si>
  <si>
    <t>AVG abs</t>
  </si>
  <si>
    <t>Run 1</t>
  </si>
  <si>
    <t>Run 2</t>
  </si>
  <si>
    <t>Run 3</t>
  </si>
  <si>
    <t>Run 4</t>
  </si>
  <si>
    <t>Run 5</t>
  </si>
  <si>
    <t>Run 6</t>
  </si>
  <si>
    <t>Run 7</t>
  </si>
  <si>
    <t>Baoming Points</t>
  </si>
  <si>
    <t>Douglas Points</t>
  </si>
  <si>
    <t>Preexisting Curve</t>
  </si>
  <si>
    <t>Douglas' points</t>
  </si>
  <si>
    <t>Standard curve</t>
  </si>
  <si>
    <t>blanks</t>
  </si>
  <si>
    <t>Standard Curve</t>
  </si>
  <si>
    <t>St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</si>
</sst>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5" x14ac:knownFonts="1">
    <font>
      <sz val="11"/>
      <color theme="1"/>
      <name val="Calibri"/>
      <family val="2"/>
      <scheme val="minor"/>
    </font>
    <font>
      <sz val="11"/>
      <color theme="1"/>
      <name val="Calibri"/>
      <family val="2"/>
      <scheme val="minor"/>
    </font>
    <font>
      <sz val="11"/>
      <name val="Calibri"/>
      <family val="2"/>
      <scheme val="minor"/>
    </font>
    <font>
      <sz val="12"/>
      <color rgb="FF000000"/>
      <name val="Calibri"/>
      <family val="2"/>
      <scheme val="minor"/>
    </font>
    <font>
      <b/>
      <sz val="10"/>
      <color indexed="81"/>
      <name val="Calibri"/>
    </font>
  </fonts>
  <fills count="9">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16" fontId="0" fillId="0" borderId="0" xfId="0" applyNumberFormat="1" applyBorder="1"/>
    <xf numFmtId="0" fontId="0" fillId="2" borderId="5" xfId="0" applyFill="1" applyBorder="1"/>
    <xf numFmtId="0" fontId="0" fillId="2" borderId="0" xfId="0" applyFill="1"/>
    <xf numFmtId="0" fontId="0" fillId="2" borderId="0" xfId="0" applyFill="1" applyBorder="1"/>
    <xf numFmtId="0" fontId="2" fillId="0" borderId="5" xfId="0" applyFont="1" applyFill="1" applyBorder="1"/>
    <xf numFmtId="0" fontId="2" fillId="0" borderId="0" xfId="0" applyFont="1" applyFill="1" applyBorder="1"/>
    <xf numFmtId="0" fontId="0" fillId="0" borderId="0" xfId="0" applyFill="1" applyBorder="1"/>
    <xf numFmtId="0" fontId="0" fillId="0" borderId="5" xfId="0" applyBorder="1"/>
    <xf numFmtId="0" fontId="0" fillId="0" borderId="0" xfId="0" applyBorder="1"/>
    <xf numFmtId="0" fontId="0" fillId="0" borderId="6" xfId="0"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0" borderId="5" xfId="0" applyFill="1" applyBorder="1"/>
    <xf numFmtId="0" fontId="0" fillId="0" borderId="5" xfId="0" applyFont="1" applyBorder="1"/>
    <xf numFmtId="0" fontId="0" fillId="0" borderId="0" xfId="0" applyFont="1" applyBorder="1"/>
    <xf numFmtId="0" fontId="0" fillId="0" borderId="7" xfId="0" applyNumberFormat="1" applyBorder="1"/>
    <xf numFmtId="0" fontId="0" fillId="0" borderId="4" xfId="0" applyNumberFormat="1" applyBorder="1" applyAlignment="1">
      <alignment wrapText="1"/>
    </xf>
    <xf numFmtId="0" fontId="0" fillId="0" borderId="0" xfId="0"/>
    <xf numFmtId="0" fontId="0" fillId="0" borderId="6" xfId="0" applyBorder="1"/>
    <xf numFmtId="0" fontId="0" fillId="0" borderId="0" xfId="0" applyBorder="1"/>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0" borderId="3" xfId="0" applyBorder="1"/>
    <xf numFmtId="0" fontId="0" fillId="0" borderId="1" xfId="0" applyBorder="1"/>
    <xf numFmtId="0" fontId="0" fillId="0" borderId="2" xfId="0" applyFill="1" applyBorder="1"/>
    <xf numFmtId="0" fontId="0" fillId="0" borderId="1" xfId="0" applyFill="1" applyBorder="1"/>
    <xf numFmtId="0" fontId="0" fillId="5" borderId="0" xfId="0" applyFill="1"/>
    <xf numFmtId="0" fontId="0" fillId="5" borderId="5" xfId="0" applyFill="1" applyBorder="1"/>
    <xf numFmtId="10" fontId="0" fillId="0" borderId="0" xfId="1" applyNumberFormat="1" applyFont="1"/>
    <xf numFmtId="10" fontId="0" fillId="0" borderId="6" xfId="1" applyNumberFormat="1" applyFont="1" applyBorder="1"/>
    <xf numFmtId="164" fontId="0" fillId="0" borderId="0" xfId="1" applyNumberFormat="1" applyFont="1" applyBorder="1"/>
    <xf numFmtId="0" fontId="0" fillId="6" borderId="0" xfId="0" applyFill="1"/>
    <xf numFmtId="0" fontId="0" fillId="4" borderId="0" xfId="0" applyFill="1"/>
    <xf numFmtId="0" fontId="0" fillId="0" borderId="6" xfId="0" applyFill="1" applyBorder="1"/>
    <xf numFmtId="0" fontId="3" fillId="0" borderId="0" xfId="0" applyFont="1"/>
    <xf numFmtId="0" fontId="0" fillId="0" borderId="0" xfId="0" applyFill="1"/>
    <xf numFmtId="0" fontId="0" fillId="0" borderId="0" xfId="0" applyNumberFormat="1"/>
    <xf numFmtId="14" fontId="0" fillId="0" borderId="0" xfId="0" applyNumberFormat="1" applyBorder="1"/>
    <xf numFmtId="0" fontId="0" fillId="0" borderId="2" xfId="0" applyNumberFormat="1" applyFill="1" applyBorder="1"/>
    <xf numFmtId="0" fontId="0" fillId="0" borderId="0" xfId="0"/>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5" borderId="0" xfId="0" applyFill="1"/>
    <xf numFmtId="0" fontId="0" fillId="5" borderId="5" xfId="0" applyFill="1" applyBorder="1"/>
    <xf numFmtId="0" fontId="0" fillId="6" borderId="0" xfId="0" applyFill="1"/>
    <xf numFmtId="0" fontId="0" fillId="4" borderId="0" xfId="0" applyFill="1"/>
    <xf numFmtId="0" fontId="3" fillId="0" borderId="0" xfId="0" applyFont="1"/>
    <xf numFmtId="0" fontId="0" fillId="0" borderId="0" xfId="0" applyFill="1"/>
    <xf numFmtId="0" fontId="0" fillId="0" borderId="3" xfId="0" applyBorder="1" applyAlignment="1">
      <alignment wrapText="1"/>
    </xf>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4" xfId="0" applyBorder="1" applyAlignment="1">
      <alignment wrapText="1"/>
    </xf>
    <xf numFmtId="0" fontId="0" fillId="2" borderId="0" xfId="0" applyFill="1"/>
    <xf numFmtId="0" fontId="0" fillId="0" borderId="6" xfId="0" applyBorder="1"/>
    <xf numFmtId="0" fontId="2" fillId="0" borderId="0" xfId="0" applyFont="1" applyFill="1" applyBorder="1"/>
    <xf numFmtId="0" fontId="0" fillId="0" borderId="0" xfId="0" applyBorder="1"/>
    <xf numFmtId="0" fontId="0" fillId="0" borderId="0" xfId="0" applyFont="1" applyBorder="1"/>
    <xf numFmtId="0" fontId="0" fillId="0" borderId="0" xfId="0" applyFill="1" applyBorder="1"/>
    <xf numFmtId="16" fontId="0" fillId="0" borderId="0" xfId="0" applyNumberFormat="1" applyBorder="1"/>
    <xf numFmtId="0" fontId="0" fillId="2" borderId="5" xfId="0" applyFill="1" applyBorder="1"/>
    <xf numFmtId="0" fontId="0" fillId="0" borderId="5" xfId="0" applyBorder="1"/>
    <xf numFmtId="0" fontId="2" fillId="0" borderId="5" xfId="0" applyFont="1" applyFill="1" applyBorder="1"/>
    <xf numFmtId="0" fontId="0" fillId="0" borderId="5" xfId="0" applyFill="1" applyBorder="1"/>
    <xf numFmtId="0" fontId="0" fillId="0" borderId="5" xfId="0" applyFont="1"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2" borderId="0" xfId="0" applyFill="1" applyBorder="1"/>
    <xf numFmtId="0" fontId="0" fillId="0" borderId="0" xfId="1" applyNumberFormat="1" applyFont="1"/>
    <xf numFmtId="0" fontId="0" fillId="7" borderId="0" xfId="0" applyFill="1" applyAlignment="1">
      <alignment vertical="center"/>
    </xf>
    <xf numFmtId="0" fontId="0" fillId="8" borderId="0" xfId="0" applyFill="1" applyAlignment="1">
      <alignment vertical="center"/>
    </xf>
    <xf numFmtId="0" fontId="0" fillId="8" borderId="0" xfId="0" applyFill="1"/>
    <xf numFmtId="9" fontId="0" fillId="0" borderId="0" xfId="0" applyNumberFormat="1"/>
    <xf numFmtId="3" fontId="0" fillId="0" borderId="0" xfId="0" applyNumberFormat="1" applyFill="1" applyBorder="1"/>
    <xf numFmtId="0" fontId="0" fillId="0" borderId="0" xfId="0" applyAlignment="1">
      <alignment horizontal="center"/>
    </xf>
    <xf numFmtId="0" fontId="0" fillId="0" borderId="0" xfId="0" applyAlignment="1">
      <alignment horizontal="center" vertical="center"/>
    </xf>
  </cellXfs>
  <cellStyles count="2">
    <cellStyle name="Normal" xfId="0" builtinId="0"/>
    <cellStyle name="Percent" xfId="1" builtinId="5"/>
  </cellStyles>
  <dxfs count="176">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Baoming</c:v>
          </c:tx>
          <c:spPr>
            <a:ln w="25400" cap="rnd">
              <a:noFill/>
              <a:round/>
            </a:ln>
            <a:effectLst/>
          </c:spPr>
          <c:marker>
            <c:symbol val="circle"/>
            <c:size val="5"/>
            <c:spPr>
              <a:solidFill>
                <a:schemeClr val="accent1"/>
              </a:solidFill>
              <a:ln w="9525">
                <a:solidFill>
                  <a:schemeClr val="accent1"/>
                </a:solidFill>
              </a:ln>
              <a:effectLst/>
            </c:spPr>
          </c:marker>
          <c:xVal>
            <c:numRef>
              <c:f>'Carb 1'!$C$20:$C$56</c:f>
              <c:numCache>
                <c:formatCode>General</c:formatCode>
                <c:ptCount val="37"/>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numCache>
            </c:numRef>
          </c:xVal>
          <c:yVal>
            <c:numRef>
              <c:f>'Carb 1'!$D$20:$D$56</c:f>
              <c:numCache>
                <c:formatCode>General</c:formatCode>
                <c:ptCount val="37"/>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numCache>
            </c:numRef>
          </c:yVal>
          <c:smooth val="0"/>
          <c:extLst>
            <c:ext xmlns:c16="http://schemas.microsoft.com/office/drawing/2014/chart" uri="{C3380CC4-5D6E-409C-BE32-E72D297353CC}">
              <c16:uniqueId val="{00000000-B256-4E59-92AD-31ADA8948A4D}"/>
            </c:ext>
          </c:extLst>
        </c:ser>
        <c:ser>
          <c:idx val="1"/>
          <c:order val="1"/>
          <c:tx>
            <c:strRef>
              <c:f>'Carb 1'!$E$19</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'Carb 1'!$E$20:$E$23</c:f>
              <c:numCache>
                <c:formatCode>General</c:formatCode>
                <c:ptCount val="4"/>
                <c:pt idx="0">
                  <c:v>30</c:v>
                </c:pt>
                <c:pt idx="1">
                  <c:v>30</c:v>
                </c:pt>
                <c:pt idx="2">
                  <c:v>0</c:v>
                </c:pt>
                <c:pt idx="3">
                  <c:v>0</c:v>
                </c:pt>
              </c:numCache>
            </c:numRef>
          </c:xVal>
          <c:yVal>
            <c:numRef>
              <c:f>'Carb 1'!$F$20:$F$23</c:f>
              <c:numCache>
                <c:formatCode>General</c:formatCode>
                <c:ptCount val="4"/>
                <c:pt idx="0">
                  <c:v>0.78013333333333323</c:v>
                </c:pt>
                <c:pt idx="1">
                  <c:v>0.59493333333333331</c:v>
                </c:pt>
                <c:pt idx="2">
                  <c:v>5.3333333333333337E-2</c:v>
                </c:pt>
                <c:pt idx="3">
                  <c:v>5.5199999999999999E-2</c:v>
                </c:pt>
              </c:numCache>
            </c:numRef>
          </c:yVal>
          <c:smooth val="0"/>
          <c:extLst>
            <c:ext xmlns:c16="http://schemas.microsoft.com/office/drawing/2014/chart" uri="{C3380CC4-5D6E-409C-BE32-E72D297353CC}">
              <c16:uniqueId val="{00000001-B256-4E59-92AD-31ADA8948A4D}"/>
            </c:ext>
          </c:extLst>
        </c:ser>
        <c:dLbls>
          <c:showLegendKey val="0"/>
          <c:showVal val="0"/>
          <c:showCatName val="0"/>
          <c:showSerName val="0"/>
          <c:showPercent val="0"/>
          <c:showBubbleSize val="0"/>
        </c:dLbls>
        <c:axId val="577138504"/>
        <c:axId val="577138832"/>
      </c:scatterChart>
      <c:valAx>
        <c:axId val="577138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832"/>
        <c:crosses val="autoZero"/>
        <c:crossBetween val="midCat"/>
      </c:valAx>
      <c:valAx>
        <c:axId val="5771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3722659667541555E-4"/>
                  <c:y val="-0.184044911052785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10'!$O$20:$O$73</c:f>
              <c:numCache>
                <c:formatCode>General</c:formatCode>
                <c:ptCount val="54"/>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15</c:v>
                </c:pt>
                <c:pt idx="16">
                  <c:v>15</c:v>
                </c:pt>
                <c:pt idx="17">
                  <c:v>15</c:v>
                </c:pt>
                <c:pt idx="18">
                  <c:v>30</c:v>
                </c:pt>
                <c:pt idx="19">
                  <c:v>30</c:v>
                </c:pt>
                <c:pt idx="20">
                  <c:v>30</c:v>
                </c:pt>
                <c:pt idx="21">
                  <c:v>30</c:v>
                </c:pt>
                <c:pt idx="22">
                  <c:v>30</c:v>
                </c:pt>
                <c:pt idx="23">
                  <c:v>30</c:v>
                </c:pt>
                <c:pt idx="24">
                  <c:v>30</c:v>
                </c:pt>
                <c:pt idx="25">
                  <c:v>30</c:v>
                </c:pt>
                <c:pt idx="26">
                  <c:v>30</c:v>
                </c:pt>
                <c:pt idx="48">
                  <c:v>75</c:v>
                </c:pt>
                <c:pt idx="49">
                  <c:v>75</c:v>
                </c:pt>
                <c:pt idx="50">
                  <c:v>75</c:v>
                </c:pt>
                <c:pt idx="51">
                  <c:v>75</c:v>
                </c:pt>
                <c:pt idx="52">
                  <c:v>75</c:v>
                </c:pt>
                <c:pt idx="53">
                  <c:v>75</c:v>
                </c:pt>
              </c:numCache>
            </c:numRef>
          </c:xVal>
          <c:yVal>
            <c:numRef>
              <c:f>'Carb 10'!$P$20:$P$73</c:f>
              <c:numCache>
                <c:formatCode>General</c:formatCode>
                <c:ptCount val="54"/>
                <c:pt idx="0">
                  <c:v>7.9799999999999996E-2</c:v>
                </c:pt>
                <c:pt idx="1">
                  <c:v>7.9500000000000001E-2</c:v>
                </c:pt>
                <c:pt idx="2">
                  <c:v>7.9200000000000007E-2</c:v>
                </c:pt>
                <c:pt idx="3">
                  <c:v>6.3700000000000007E-2</c:v>
                </c:pt>
                <c:pt idx="4">
                  <c:v>6.3600000000000004E-2</c:v>
                </c:pt>
                <c:pt idx="5">
                  <c:v>6.4100000000000004E-2</c:v>
                </c:pt>
                <c:pt idx="6">
                  <c:v>5.3199999999999997E-2</c:v>
                </c:pt>
                <c:pt idx="7">
                  <c:v>5.3499999999999999E-2</c:v>
                </c:pt>
                <c:pt idx="8">
                  <c:v>5.2999999999999999E-2</c:v>
                </c:pt>
                <c:pt idx="9">
                  <c:v>0.29670000000000002</c:v>
                </c:pt>
                <c:pt idx="10">
                  <c:v>0.32090000000000002</c:v>
                </c:pt>
                <c:pt idx="11">
                  <c:v>0.3029</c:v>
                </c:pt>
                <c:pt idx="12">
                  <c:v>0.4002</c:v>
                </c:pt>
                <c:pt idx="13">
                  <c:v>0.40820000000000001</c:v>
                </c:pt>
                <c:pt idx="14">
                  <c:v>0.40920000000000001</c:v>
                </c:pt>
                <c:pt idx="15">
                  <c:v>0.31359999999999999</c:v>
                </c:pt>
                <c:pt idx="16">
                  <c:v>0.31569999999999998</c:v>
                </c:pt>
                <c:pt idx="17">
                  <c:v>0.33079999999999998</c:v>
                </c:pt>
                <c:pt idx="18">
                  <c:v>0.57020000000000004</c:v>
                </c:pt>
                <c:pt idx="19">
                  <c:v>0.60170000000000001</c:v>
                </c:pt>
                <c:pt idx="20">
                  <c:v>0.58109999999999995</c:v>
                </c:pt>
                <c:pt idx="21">
                  <c:v>0.5474</c:v>
                </c:pt>
                <c:pt idx="22">
                  <c:v>0.57440000000000002</c:v>
                </c:pt>
                <c:pt idx="23">
                  <c:v>0.55610000000000004</c:v>
                </c:pt>
                <c:pt idx="24">
                  <c:v>0.57250000000000001</c:v>
                </c:pt>
                <c:pt idx="25">
                  <c:v>0.59379999999999999</c:v>
                </c:pt>
                <c:pt idx="26">
                  <c:v>0.59289999999999998</c:v>
                </c:pt>
                <c:pt idx="48">
                  <c:v>1.3576999999999999</c:v>
                </c:pt>
                <c:pt idx="49">
                  <c:v>1.3696999999999999</c:v>
                </c:pt>
                <c:pt idx="50">
                  <c:v>1.4056</c:v>
                </c:pt>
                <c:pt idx="51">
                  <c:v>1.3882000000000001</c:v>
                </c:pt>
                <c:pt idx="52">
                  <c:v>1.425</c:v>
                </c:pt>
                <c:pt idx="53">
                  <c:v>1.3839999999999999</c:v>
                </c:pt>
              </c:numCache>
            </c:numRef>
          </c:yVal>
          <c:smooth val="0"/>
          <c:extLst>
            <c:ext xmlns:c16="http://schemas.microsoft.com/office/drawing/2014/chart" uri="{C3380CC4-5D6E-409C-BE32-E72D297353CC}">
              <c16:uniqueId val="{00000000-59CF-4215-A7C6-D167AA0C407C}"/>
            </c:ext>
          </c:extLst>
        </c:ser>
        <c:dLbls>
          <c:showLegendKey val="0"/>
          <c:showVal val="0"/>
          <c:showCatName val="0"/>
          <c:showSerName val="0"/>
          <c:showPercent val="0"/>
          <c:showBubbleSize val="0"/>
        </c:dLbls>
        <c:axId val="480717808"/>
        <c:axId val="480718792"/>
      </c:scatterChart>
      <c:valAx>
        <c:axId val="48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8792"/>
        <c:crosses val="autoZero"/>
        <c:crossBetween val="midCat"/>
      </c:valAx>
      <c:valAx>
        <c:axId val="48071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1'!$T$51:$U$51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'Prot 1'!$T$52:$T$79</c:f>
              <c:numCache>
                <c:formatCode>General</c:formatCode>
                <c:ptCount val="28"/>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1'!$U$52:$U$78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EBC-48C7-B579-00F4C254E7F9}"/>
            </c:ext>
          </c:extLst>
        </c:ser>
        <c:ser>
          <c:idx val="1"/>
          <c:order val="1"/>
          <c:tx>
            <c:strRef>
              <c:f>'Prot 1'!$W$51:$X$51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1'!$W$52:$W$60</c:f>
              <c:numCache>
                <c:formatCode>General</c:formatCode>
                <c:ptCount val="9"/>
                <c:pt idx="0">
                  <c:v>0</c:v>
                </c:pt>
                <c:pt idx="1">
                  <c:v>0</c:v>
                </c:pt>
                <c:pt idx="2">
                  <c:v>0</c:v>
                </c:pt>
                <c:pt idx="3">
                  <c:v>0.5</c:v>
                </c:pt>
                <c:pt idx="4">
                  <c:v>0.5</c:v>
                </c:pt>
                <c:pt idx="5">
                  <c:v>0.5</c:v>
                </c:pt>
                <c:pt idx="6">
                  <c:v>2</c:v>
                </c:pt>
                <c:pt idx="7">
                  <c:v>2</c:v>
                </c:pt>
                <c:pt idx="8">
                  <c:v>2</c:v>
                </c:pt>
              </c:numCache>
            </c:numRef>
          </c:xVal>
          <c:yVal>
            <c:numRef>
              <c:f>'Prot 1'!$X$52:$X$60</c:f>
              <c:numCache>
                <c:formatCode>General</c:formatCode>
                <c:ptCount val="9"/>
                <c:pt idx="0">
                  <c:v>0.115</c:v>
                </c:pt>
                <c:pt idx="1">
                  <c:v>0.11899999999999999</c:v>
                </c:pt>
                <c:pt idx="2">
                  <c:v>0.115</c:v>
                </c:pt>
                <c:pt idx="3">
                  <c:v>0.115</c:v>
                </c:pt>
                <c:pt idx="4">
                  <c:v>8.4000000000000005E-2</c:v>
                </c:pt>
                <c:pt idx="5">
                  <c:v>8.4000000000000005E-2</c:v>
                </c:pt>
                <c:pt idx="6">
                  <c:v>0.121</c:v>
                </c:pt>
                <c:pt idx="7">
                  <c:v>0.11</c:v>
                </c:pt>
                <c:pt idx="8">
                  <c:v>0.13300000000000001</c:v>
                </c:pt>
              </c:numCache>
            </c:numRef>
          </c:yVal>
          <c:smooth val="0"/>
          <c:extLst>
            <c:ext xmlns:c16="http://schemas.microsoft.com/office/drawing/2014/chart" uri="{C3380CC4-5D6E-409C-BE32-E72D297353CC}">
              <c16:uniqueId val="{00000001-8EBC-48C7-B579-00F4C254E7F9}"/>
            </c:ext>
          </c:extLst>
        </c:ser>
        <c:dLbls>
          <c:showLegendKey val="0"/>
          <c:showVal val="0"/>
          <c:showCatName val="0"/>
          <c:showSerName val="0"/>
          <c:showPercent val="0"/>
          <c:showBubbleSize val="0"/>
        </c:dLbls>
        <c:axId val="497666280"/>
        <c:axId val="497666608"/>
      </c:scatterChart>
      <c:valAx>
        <c:axId val="49766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608"/>
        <c:crosses val="autoZero"/>
        <c:crossBetween val="midCat"/>
      </c:valAx>
      <c:valAx>
        <c:axId val="49766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2'!$U$41:$V$41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2'!$U$42:$U$68</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2'!$V$42:$V$68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A53A-4380-B792-16E6440D05C0}"/>
            </c:ext>
          </c:extLst>
        </c:ser>
        <c:ser>
          <c:idx val="1"/>
          <c:order val="1"/>
          <c:tx>
            <c:strRef>
              <c:f>'Prot 2'!$X$41:$Y$41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2'!$X$42:$X$56</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2'!$Y$42:$Y$56</c:f>
              <c:numCache>
                <c:formatCode>General</c:formatCode>
                <c:ptCount val="15"/>
                <c:pt idx="0">
                  <c:v>0.13300000000000001</c:v>
                </c:pt>
                <c:pt idx="1">
                  <c:v>0.14399999999999999</c:v>
                </c:pt>
                <c:pt idx="2">
                  <c:v>0.14499999999999999</c:v>
                </c:pt>
                <c:pt idx="3">
                  <c:v>0.128</c:v>
                </c:pt>
                <c:pt idx="4">
                  <c:v>0.13900000000000001</c:v>
                </c:pt>
                <c:pt idx="5">
                  <c:v>0.14299999999999999</c:v>
                </c:pt>
                <c:pt idx="6">
                  <c:v>0.13700000000000001</c:v>
                </c:pt>
                <c:pt idx="7">
                  <c:v>0.13800000000000001</c:v>
                </c:pt>
                <c:pt idx="8">
                  <c:v>0.14799999999999999</c:v>
                </c:pt>
                <c:pt idx="9">
                  <c:v>0.224</c:v>
                </c:pt>
                <c:pt idx="10">
                  <c:v>0.224</c:v>
                </c:pt>
                <c:pt idx="11">
                  <c:v>0.253</c:v>
                </c:pt>
                <c:pt idx="12">
                  <c:v>0.224</c:v>
                </c:pt>
                <c:pt idx="13">
                  <c:v>0.246</c:v>
                </c:pt>
                <c:pt idx="14">
                  <c:v>0.24099999999999999</c:v>
                </c:pt>
              </c:numCache>
            </c:numRef>
          </c:yVal>
          <c:smooth val="0"/>
          <c:extLst>
            <c:ext xmlns:c16="http://schemas.microsoft.com/office/drawing/2014/chart" uri="{C3380CC4-5D6E-409C-BE32-E72D297353CC}">
              <c16:uniqueId val="{00000001-A53A-4380-B792-16E6440D05C0}"/>
            </c:ext>
          </c:extLst>
        </c:ser>
        <c:dLbls>
          <c:showLegendKey val="0"/>
          <c:showVal val="0"/>
          <c:showCatName val="0"/>
          <c:showSerName val="0"/>
          <c:showPercent val="0"/>
          <c:showBubbleSize val="0"/>
        </c:dLbls>
        <c:axId val="572143464"/>
        <c:axId val="572139856"/>
      </c:scatterChart>
      <c:valAx>
        <c:axId val="572143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39856"/>
        <c:crosses val="autoZero"/>
        <c:crossBetween val="midCat"/>
      </c:valAx>
      <c:valAx>
        <c:axId val="57213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43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 3'!$W$44:$X$44</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3'!$W$45:$W$71</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3'!$X$45:$X$71</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C85-48FB-8BE7-0512CFE0627C}"/>
            </c:ext>
          </c:extLst>
        </c:ser>
        <c:ser>
          <c:idx val="1"/>
          <c:order val="1"/>
          <c:tx>
            <c:strRef>
              <c:f>'Prot 3'!$Z$44:$AA$44</c:f>
              <c:strCache>
                <c:ptCount val="1"/>
                <c:pt idx="0">
                  <c:v>Douglas' points</c:v>
                </c:pt>
              </c:strCache>
            </c:strRef>
          </c:tx>
          <c:spPr>
            <a:ln w="19050" cap="rnd">
              <a:noFill/>
              <a:round/>
            </a:ln>
            <a:effectLst/>
          </c:spPr>
          <c:marker>
            <c:symbol val="circle"/>
            <c:size val="5"/>
            <c:spPr>
              <a:solidFill>
                <a:schemeClr val="accent2"/>
              </a:solidFill>
              <a:ln w="9525">
                <a:solidFill>
                  <a:schemeClr val="accent2"/>
                </a:solidFill>
              </a:ln>
              <a:effectLst/>
            </c:spPr>
          </c:marker>
          <c:xVal>
            <c:numRef>
              <c:f>'Prot 3'!$Z$45:$Z$59</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3'!$AA$45:$AA$59</c:f>
              <c:numCache>
                <c:formatCode>General</c:formatCode>
                <c:ptCount val="15"/>
                <c:pt idx="0">
                  <c:v>0.14499999999999999</c:v>
                </c:pt>
                <c:pt idx="1">
                  <c:v>0.14499999999999999</c:v>
                </c:pt>
                <c:pt idx="2">
                  <c:v>0.14699999999999999</c:v>
                </c:pt>
                <c:pt idx="3">
                  <c:v>0.14899999999999999</c:v>
                </c:pt>
                <c:pt idx="4">
                  <c:v>0.14499999999999999</c:v>
                </c:pt>
                <c:pt idx="5">
                  <c:v>0.14599999999999999</c:v>
                </c:pt>
                <c:pt idx="6">
                  <c:v>0.13400000000000001</c:v>
                </c:pt>
                <c:pt idx="7">
                  <c:v>0.13700000000000001</c:v>
                </c:pt>
                <c:pt idx="8">
                  <c:v>0.14799999999999999</c:v>
                </c:pt>
                <c:pt idx="9">
                  <c:v>0.255</c:v>
                </c:pt>
                <c:pt idx="10">
                  <c:v>0.27500000000000002</c:v>
                </c:pt>
                <c:pt idx="11">
                  <c:v>0.27300000000000002</c:v>
                </c:pt>
                <c:pt idx="12">
                  <c:v>0.23599999999999999</c:v>
                </c:pt>
                <c:pt idx="13">
                  <c:v>0.255</c:v>
                </c:pt>
                <c:pt idx="14">
                  <c:v>0.26</c:v>
                </c:pt>
              </c:numCache>
            </c:numRef>
          </c:yVal>
          <c:smooth val="0"/>
          <c:extLst>
            <c:ext xmlns:c16="http://schemas.microsoft.com/office/drawing/2014/chart" uri="{C3380CC4-5D6E-409C-BE32-E72D297353CC}">
              <c16:uniqueId val="{00000001-8C85-48FB-8BE7-0512CFE0627C}"/>
            </c:ext>
          </c:extLst>
        </c:ser>
        <c:dLbls>
          <c:showLegendKey val="0"/>
          <c:showVal val="0"/>
          <c:showCatName val="0"/>
          <c:showSerName val="0"/>
          <c:showPercent val="0"/>
          <c:showBubbleSize val="0"/>
        </c:dLbls>
        <c:axId val="574737480"/>
        <c:axId val="574733544"/>
      </c:scatterChart>
      <c:valAx>
        <c:axId val="574737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3544"/>
        <c:crosses val="autoZero"/>
        <c:crossBetween val="midCat"/>
      </c:valAx>
      <c:valAx>
        <c:axId val="57473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74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669750656167978"/>
                  <c:y val="-0.1608121901428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'Prot 4a'!$A$37:$A$44</c:f>
              <c:numCache>
                <c:formatCode>General</c:formatCode>
                <c:ptCount val="8"/>
                <c:pt idx="0">
                  <c:v>0.3</c:v>
                </c:pt>
                <c:pt idx="1">
                  <c:v>0.5</c:v>
                </c:pt>
                <c:pt idx="2">
                  <c:v>0.8</c:v>
                </c:pt>
                <c:pt idx="3">
                  <c:v>1</c:v>
                </c:pt>
                <c:pt idx="4">
                  <c:v>1.3</c:v>
                </c:pt>
                <c:pt idx="5">
                  <c:v>1.6</c:v>
                </c:pt>
                <c:pt idx="6">
                  <c:v>2</c:v>
                </c:pt>
                <c:pt idx="7">
                  <c:v>0</c:v>
                </c:pt>
              </c:numCache>
            </c:numRef>
          </c:xVal>
          <c:yVal>
            <c:numRef>
              <c:f>'Prot 4a'!$Q$37:$Q$44</c:f>
              <c:numCache>
                <c:formatCode>General</c:formatCode>
                <c:ptCount val="8"/>
                <c:pt idx="0">
                  <c:v>0.17986666666666665</c:v>
                </c:pt>
                <c:pt idx="1">
                  <c:v>0.17845999999999998</c:v>
                </c:pt>
                <c:pt idx="2">
                  <c:v>0.20786666666666664</c:v>
                </c:pt>
                <c:pt idx="3">
                  <c:v>0.23580000000000001</c:v>
                </c:pt>
                <c:pt idx="4">
                  <c:v>0.25838333333333335</c:v>
                </c:pt>
                <c:pt idx="5">
                  <c:v>0.27551666666666669</c:v>
                </c:pt>
                <c:pt idx="6">
                  <c:v>0.29790666666666665</c:v>
                </c:pt>
                <c:pt idx="7">
                  <c:v>0.16083333333333333</c:v>
                </c:pt>
              </c:numCache>
            </c:numRef>
          </c:yVal>
          <c:smooth val="0"/>
          <c:extLst>
            <c:ext xmlns:c16="http://schemas.microsoft.com/office/drawing/2014/chart" uri="{C3380CC4-5D6E-409C-BE32-E72D297353CC}">
              <c16:uniqueId val="{00000000-23F2-4DF2-B4C6-2EEE55E78EEA}"/>
            </c:ext>
          </c:extLst>
        </c:ser>
        <c:dLbls>
          <c:showLegendKey val="0"/>
          <c:showVal val="0"/>
          <c:showCatName val="0"/>
          <c:showSerName val="0"/>
          <c:showPercent val="0"/>
          <c:showBubbleSize val="0"/>
        </c:dLbls>
        <c:axId val="507083248"/>
        <c:axId val="210310672"/>
      </c:scatterChart>
      <c:valAx>
        <c:axId val="50708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0672"/>
        <c:crosses val="autoZero"/>
        <c:crossBetween val="midCat"/>
      </c:valAx>
      <c:valAx>
        <c:axId val="2103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83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8027055993000876"/>
                  <c:y val="-0.18913823272090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4'!$C$18:$C$56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4'!$D$18:$D$56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38A-480D-A385-6B625976CE76}"/>
            </c:ext>
          </c:extLst>
        </c:ser>
        <c:ser>
          <c:idx val="1"/>
          <c:order val="1"/>
          <c:tx>
            <c:strRef>
              <c:f>'Carb 4'!$E$17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4'!$E$18:$E$21</c:f>
              <c:numCache>
                <c:formatCode>General</c:formatCode>
                <c:ptCount val="4"/>
                <c:pt idx="0">
                  <c:v>30</c:v>
                </c:pt>
                <c:pt idx="1">
                  <c:v>30</c:v>
                </c:pt>
                <c:pt idx="2">
                  <c:v>0</c:v>
                </c:pt>
                <c:pt idx="3">
                  <c:v>0</c:v>
                </c:pt>
              </c:numCache>
            </c:numRef>
          </c:xVal>
          <c:yVal>
            <c:numRef>
              <c:f>'Carb 4'!$F$18:$F$21</c:f>
              <c:numCache>
                <c:formatCode>General</c:formatCode>
                <c:ptCount val="4"/>
                <c:pt idx="0">
                  <c:v>0.81720000000000004</c:v>
                </c:pt>
                <c:pt idx="1">
                  <c:v>0.87196666666666667</c:v>
                </c:pt>
                <c:pt idx="2">
                  <c:v>0.31560000000000005</c:v>
                </c:pt>
                <c:pt idx="3">
                  <c:v>0.31429999999999997</c:v>
                </c:pt>
              </c:numCache>
            </c:numRef>
          </c:yVal>
          <c:smooth val="0"/>
          <c:extLst>
            <c:ext xmlns:c16="http://schemas.microsoft.com/office/drawing/2014/chart" uri="{C3380CC4-5D6E-409C-BE32-E72D297353CC}">
              <c16:uniqueId val="{00000003-C38A-480D-A385-6B625976CE76}"/>
            </c:ext>
          </c:extLst>
        </c:ser>
        <c:dLbls>
          <c:showLegendKey val="0"/>
          <c:showVal val="0"/>
          <c:showCatName val="0"/>
          <c:showSerName val="0"/>
          <c:showPercent val="0"/>
          <c:showBubbleSize val="0"/>
        </c:dLbls>
        <c:axId val="487887800"/>
        <c:axId val="487888128"/>
      </c:scatterChart>
      <c:valAx>
        <c:axId val="487887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8128"/>
        <c:crosses val="autoZero"/>
        <c:crossBetween val="midCat"/>
      </c:valAx>
      <c:valAx>
        <c:axId val="4878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7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2'!$H$16:$I$16</c:f>
              <c:strCache>
                <c:ptCount val="1"/>
                <c:pt idx="0">
                  <c:v>Baoming Points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7193722659667545"/>
                  <c:y val="-0.177763196267133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2'!$H$17:$H$55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2'!$I$17:$I$55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2CF-420D-8E19-684A90C145B1}"/>
            </c:ext>
          </c:extLst>
        </c:ser>
        <c:ser>
          <c:idx val="1"/>
          <c:order val="1"/>
          <c:tx>
            <c:strRef>
              <c:f>'Carb 2'!$J$16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2'!$J$17:$J$20</c:f>
              <c:numCache>
                <c:formatCode>General</c:formatCode>
                <c:ptCount val="4"/>
                <c:pt idx="0">
                  <c:v>30</c:v>
                </c:pt>
                <c:pt idx="1">
                  <c:v>30</c:v>
                </c:pt>
                <c:pt idx="2">
                  <c:v>0</c:v>
                </c:pt>
                <c:pt idx="3">
                  <c:v>0</c:v>
                </c:pt>
              </c:numCache>
            </c:numRef>
          </c:xVal>
          <c:yVal>
            <c:numRef>
              <c:f>'Carb 2'!$K$17:$K$20</c:f>
              <c:numCache>
                <c:formatCode>General</c:formatCode>
                <c:ptCount val="4"/>
                <c:pt idx="0">
                  <c:v>0.72453333333333336</c:v>
                </c:pt>
                <c:pt idx="1">
                  <c:v>0.58130000000000004</c:v>
                </c:pt>
                <c:pt idx="2">
                  <c:v>0.18860000000000002</c:v>
                </c:pt>
                <c:pt idx="3">
                  <c:v>0.1123</c:v>
                </c:pt>
              </c:numCache>
            </c:numRef>
          </c:yVal>
          <c:smooth val="0"/>
          <c:extLst>
            <c:ext xmlns:c16="http://schemas.microsoft.com/office/drawing/2014/chart" uri="{C3380CC4-5D6E-409C-BE32-E72D297353CC}">
              <c16:uniqueId val="{00000004-C2CF-420D-8E19-684A90C145B1}"/>
            </c:ext>
          </c:extLst>
        </c:ser>
        <c:dLbls>
          <c:showLegendKey val="0"/>
          <c:showVal val="0"/>
          <c:showCatName val="0"/>
          <c:showSerName val="0"/>
          <c:showPercent val="0"/>
          <c:showBubbleSize val="0"/>
        </c:dLbls>
        <c:axId val="493362824"/>
        <c:axId val="493357904"/>
      </c:scatterChart>
      <c:valAx>
        <c:axId val="49336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57904"/>
        <c:crosses val="autoZero"/>
        <c:crossBetween val="midCat"/>
      </c:valAx>
      <c:valAx>
        <c:axId val="4933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62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3'!$D$17:$E$17</c:f>
              <c:strCache>
                <c:ptCount val="1"/>
                <c:pt idx="0">
                  <c:v>Baoming Points</c:v>
                </c:pt>
              </c:strCache>
            </c:strRef>
          </c:tx>
          <c:spPr>
            <a:ln w="25400" cap="rnd">
              <a:noFill/>
              <a:round/>
            </a:ln>
            <a:effectLst/>
          </c:spPr>
          <c:marker>
            <c:symbol val="circle"/>
            <c:size val="5"/>
            <c:spPr>
              <a:solidFill>
                <a:schemeClr val="accent1"/>
              </a:solidFill>
              <a:ln w="9525">
                <a:solidFill>
                  <a:schemeClr val="accent1"/>
                </a:solidFill>
              </a:ln>
              <a:effectLst/>
            </c:spPr>
          </c:marker>
          <c:xVal>
            <c:numRef>
              <c:f>'Carb 3'!$D$18:$D$56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3'!$E$18:$E$56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2EB3-4ACF-BAA7-6380C876C38D}"/>
            </c:ext>
          </c:extLst>
        </c:ser>
        <c:ser>
          <c:idx val="1"/>
          <c:order val="1"/>
          <c:tx>
            <c:strRef>
              <c:f>'Carb 3'!$F$17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3'!$F$18:$F$21</c:f>
              <c:numCache>
                <c:formatCode>General</c:formatCode>
                <c:ptCount val="4"/>
                <c:pt idx="0">
                  <c:v>30</c:v>
                </c:pt>
                <c:pt idx="1">
                  <c:v>30</c:v>
                </c:pt>
                <c:pt idx="2">
                  <c:v>0</c:v>
                </c:pt>
                <c:pt idx="3">
                  <c:v>0</c:v>
                </c:pt>
              </c:numCache>
            </c:numRef>
          </c:xVal>
          <c:yVal>
            <c:numRef>
              <c:f>'Carb 3'!$G$18:$G$21</c:f>
              <c:numCache>
                <c:formatCode>General</c:formatCode>
                <c:ptCount val="4"/>
                <c:pt idx="0">
                  <c:v>0.64356666666666662</c:v>
                </c:pt>
                <c:pt idx="1">
                  <c:v>0.66509999999999991</c:v>
                </c:pt>
                <c:pt idx="2">
                  <c:v>0.10476666666666667</c:v>
                </c:pt>
                <c:pt idx="3">
                  <c:v>0.15423333333333333</c:v>
                </c:pt>
              </c:numCache>
            </c:numRef>
          </c:yVal>
          <c:smooth val="0"/>
          <c:extLst>
            <c:ext xmlns:c16="http://schemas.microsoft.com/office/drawing/2014/chart" uri="{C3380CC4-5D6E-409C-BE32-E72D297353CC}">
              <c16:uniqueId val="{00000001-2EB3-4ACF-BAA7-6380C876C38D}"/>
            </c:ext>
          </c:extLst>
        </c:ser>
        <c:dLbls>
          <c:showLegendKey val="0"/>
          <c:showVal val="0"/>
          <c:showCatName val="0"/>
          <c:showSerName val="0"/>
          <c:showPercent val="0"/>
          <c:showBubbleSize val="0"/>
        </c:dLbls>
        <c:axId val="583955728"/>
        <c:axId val="583950152"/>
      </c:scatterChart>
      <c:valAx>
        <c:axId val="58395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0152"/>
        <c:crosses val="autoZero"/>
        <c:crossBetween val="midCat"/>
      </c:valAx>
      <c:valAx>
        <c:axId val="58395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2705599300087482E-3"/>
                  <c:y val="-0.206151939340915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5'!$D$21:$D$59</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5'!$E$21:$E$59</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7C43-4B78-A66C-11E2470A15BD}"/>
            </c:ext>
          </c:extLst>
        </c:ser>
        <c:ser>
          <c:idx val="1"/>
          <c:order val="1"/>
          <c:tx>
            <c:strRef>
              <c:f>'Carb 5'!$F$20</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5'!$F$21:$F$24</c:f>
              <c:numCache>
                <c:formatCode>General</c:formatCode>
                <c:ptCount val="4"/>
                <c:pt idx="0">
                  <c:v>30</c:v>
                </c:pt>
                <c:pt idx="1">
                  <c:v>30</c:v>
                </c:pt>
                <c:pt idx="2">
                  <c:v>0</c:v>
                </c:pt>
                <c:pt idx="3">
                  <c:v>0</c:v>
                </c:pt>
              </c:numCache>
            </c:numRef>
          </c:xVal>
          <c:yVal>
            <c:numRef>
              <c:f>'Carb 5'!$G$21:$G$24</c:f>
              <c:numCache>
                <c:formatCode>General</c:formatCode>
                <c:ptCount val="4"/>
                <c:pt idx="0">
                  <c:v>0.6150000000000001</c:v>
                </c:pt>
                <c:pt idx="1">
                  <c:v>0.59766666666666668</c:v>
                </c:pt>
                <c:pt idx="2">
                  <c:v>7.6333333333333322E-2</c:v>
                </c:pt>
                <c:pt idx="3">
                  <c:v>9.4666666666666677E-2</c:v>
                </c:pt>
              </c:numCache>
            </c:numRef>
          </c:yVal>
          <c:smooth val="0"/>
          <c:extLst>
            <c:ext xmlns:c16="http://schemas.microsoft.com/office/drawing/2014/chart" uri="{C3380CC4-5D6E-409C-BE32-E72D297353CC}">
              <c16:uniqueId val="{00000004-7C43-4B78-A66C-11E2470A15BD}"/>
            </c:ext>
          </c:extLst>
        </c:ser>
        <c:dLbls>
          <c:showLegendKey val="0"/>
          <c:showVal val="0"/>
          <c:showCatName val="0"/>
          <c:showSerName val="0"/>
          <c:showPercent val="0"/>
          <c:showBubbleSize val="0"/>
        </c:dLbls>
        <c:axId val="574440896"/>
        <c:axId val="574443192"/>
      </c:scatterChart>
      <c:valAx>
        <c:axId val="57444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3192"/>
        <c:crosses val="autoZero"/>
        <c:crossBetween val="midCat"/>
      </c:valAx>
      <c:valAx>
        <c:axId val="57444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4715004374453193E-2"/>
                  <c:y val="-0.19605715952172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6'!$O$17:$O$55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6'!$P$17:$P$55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63D3-444A-B84C-78E0FE3C502F}"/>
            </c:ext>
          </c:extLst>
        </c:ser>
        <c:ser>
          <c:idx val="1"/>
          <c:order val="1"/>
          <c:tx>
            <c:strRef>
              <c:f>'Carb 6'!$Q$16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6'!$Q$17:$Q$20</c:f>
              <c:numCache>
                <c:formatCode>General</c:formatCode>
                <c:ptCount val="4"/>
                <c:pt idx="0">
                  <c:v>30</c:v>
                </c:pt>
                <c:pt idx="1">
                  <c:v>30</c:v>
                </c:pt>
                <c:pt idx="2">
                  <c:v>0</c:v>
                </c:pt>
                <c:pt idx="3">
                  <c:v>0</c:v>
                </c:pt>
              </c:numCache>
            </c:numRef>
          </c:xVal>
          <c:yVal>
            <c:numRef>
              <c:f>'Carb 6'!$R$17:$R$20</c:f>
              <c:numCache>
                <c:formatCode>General</c:formatCode>
                <c:ptCount val="4"/>
                <c:pt idx="0">
                  <c:v>0.68146666666666667</c:v>
                </c:pt>
                <c:pt idx="1">
                  <c:v>0.65859999999999996</c:v>
                </c:pt>
                <c:pt idx="2">
                  <c:v>0.12063333333333333</c:v>
                </c:pt>
                <c:pt idx="3">
                  <c:v>0.13819999999999999</c:v>
                </c:pt>
              </c:numCache>
            </c:numRef>
          </c:yVal>
          <c:smooth val="0"/>
          <c:extLst>
            <c:ext xmlns:c16="http://schemas.microsoft.com/office/drawing/2014/chart" uri="{C3380CC4-5D6E-409C-BE32-E72D297353CC}">
              <c16:uniqueId val="{00000028-63D3-444A-B84C-78E0FE3C502F}"/>
            </c:ext>
          </c:extLst>
        </c:ser>
        <c:dLbls>
          <c:showLegendKey val="0"/>
          <c:showVal val="0"/>
          <c:showCatName val="0"/>
          <c:showSerName val="0"/>
          <c:showPercent val="0"/>
          <c:showBubbleSize val="0"/>
        </c:dLbls>
        <c:axId val="503439864"/>
        <c:axId val="503438880"/>
      </c:scatterChart>
      <c:valAx>
        <c:axId val="503439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8880"/>
        <c:crosses val="autoZero"/>
        <c:crossBetween val="midCat"/>
      </c:valAx>
      <c:valAx>
        <c:axId val="5034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9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7'!$D$17:$D$55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7'!$E$17:$E$55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F996-47A8-BDC9-45EB03654B7D}"/>
            </c:ext>
          </c:extLst>
        </c:ser>
        <c:ser>
          <c:idx val="1"/>
          <c:order val="1"/>
          <c:tx>
            <c:strRef>
              <c:f>'Carb 7'!$F$16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7'!$F$17:$F$20</c:f>
              <c:numCache>
                <c:formatCode>General</c:formatCode>
                <c:ptCount val="4"/>
                <c:pt idx="0">
                  <c:v>30</c:v>
                </c:pt>
                <c:pt idx="1">
                  <c:v>30</c:v>
                </c:pt>
                <c:pt idx="2">
                  <c:v>0</c:v>
                </c:pt>
                <c:pt idx="3">
                  <c:v>0</c:v>
                </c:pt>
              </c:numCache>
            </c:numRef>
          </c:xVal>
          <c:yVal>
            <c:numRef>
              <c:f>'Carb 7'!$G$17:$G$20</c:f>
              <c:numCache>
                <c:formatCode>General</c:formatCode>
                <c:ptCount val="4"/>
                <c:pt idx="0">
                  <c:v>0.66366666666666674</c:v>
                </c:pt>
                <c:pt idx="1">
                  <c:v>0.63</c:v>
                </c:pt>
                <c:pt idx="2">
                  <c:v>0.13300000000000001</c:v>
                </c:pt>
                <c:pt idx="3">
                  <c:v>0.11633333333333333</c:v>
                </c:pt>
              </c:numCache>
            </c:numRef>
          </c:yVal>
          <c:smooth val="0"/>
          <c:extLst>
            <c:ext xmlns:c16="http://schemas.microsoft.com/office/drawing/2014/chart" uri="{C3380CC4-5D6E-409C-BE32-E72D297353CC}">
              <c16:uniqueId val="{00000003-F996-47A8-BDC9-45EB03654B7D}"/>
            </c:ext>
          </c:extLst>
        </c:ser>
        <c:dLbls>
          <c:showLegendKey val="0"/>
          <c:showVal val="0"/>
          <c:showCatName val="0"/>
          <c:showSerName val="0"/>
          <c:showPercent val="0"/>
          <c:showBubbleSize val="0"/>
        </c:dLbls>
        <c:axId val="577020496"/>
        <c:axId val="577017872"/>
      </c:scatterChart>
      <c:valAx>
        <c:axId val="5770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872"/>
        <c:crosses val="autoZero"/>
        <c:crossBetween val="midCat"/>
      </c:valAx>
      <c:valAx>
        <c:axId val="5770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1"/>
            <c:dispEq val="1"/>
            <c:trendlineLbl>
              <c:layout>
                <c:manualLayout>
                  <c:x val="6.3356955380577423E-2"/>
                  <c:y val="-0.201108923884514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8'!$O$20:$O$73</c:f>
              <c:numCache>
                <c:formatCode>General</c:formatCode>
                <c:ptCount val="54"/>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15</c:v>
                </c:pt>
                <c:pt idx="16">
                  <c:v>15</c:v>
                </c:pt>
                <c:pt idx="17">
                  <c:v>15</c:v>
                </c:pt>
                <c:pt idx="18">
                  <c:v>30</c:v>
                </c:pt>
                <c:pt idx="19">
                  <c:v>30</c:v>
                </c:pt>
                <c:pt idx="20">
                  <c:v>30</c:v>
                </c:pt>
                <c:pt idx="21">
                  <c:v>30</c:v>
                </c:pt>
                <c:pt idx="22">
                  <c:v>30</c:v>
                </c:pt>
                <c:pt idx="23">
                  <c:v>30</c:v>
                </c:pt>
                <c:pt idx="24">
                  <c:v>30</c:v>
                </c:pt>
                <c:pt idx="25">
                  <c:v>30</c:v>
                </c:pt>
                <c:pt idx="26">
                  <c:v>30</c:v>
                </c:pt>
                <c:pt idx="27">
                  <c:v>45</c:v>
                </c:pt>
                <c:pt idx="28">
                  <c:v>45</c:v>
                </c:pt>
                <c:pt idx="29">
                  <c:v>45</c:v>
                </c:pt>
                <c:pt idx="30">
                  <c:v>45</c:v>
                </c:pt>
                <c:pt idx="31">
                  <c:v>45</c:v>
                </c:pt>
                <c:pt idx="32">
                  <c:v>45</c:v>
                </c:pt>
                <c:pt idx="33">
                  <c:v>45</c:v>
                </c:pt>
                <c:pt idx="34">
                  <c:v>45</c:v>
                </c:pt>
                <c:pt idx="35">
                  <c:v>45</c:v>
                </c:pt>
                <c:pt idx="36">
                  <c:v>60</c:v>
                </c:pt>
                <c:pt idx="37">
                  <c:v>60</c:v>
                </c:pt>
                <c:pt idx="38">
                  <c:v>60</c:v>
                </c:pt>
                <c:pt idx="39">
                  <c:v>60</c:v>
                </c:pt>
                <c:pt idx="40">
                  <c:v>60</c:v>
                </c:pt>
                <c:pt idx="41">
                  <c:v>60</c:v>
                </c:pt>
                <c:pt idx="42">
                  <c:v>60</c:v>
                </c:pt>
                <c:pt idx="43">
                  <c:v>60</c:v>
                </c:pt>
                <c:pt idx="44">
                  <c:v>60</c:v>
                </c:pt>
                <c:pt idx="45">
                  <c:v>75</c:v>
                </c:pt>
                <c:pt idx="46">
                  <c:v>75</c:v>
                </c:pt>
                <c:pt idx="47">
                  <c:v>75</c:v>
                </c:pt>
                <c:pt idx="48">
                  <c:v>75</c:v>
                </c:pt>
                <c:pt idx="49">
                  <c:v>75</c:v>
                </c:pt>
                <c:pt idx="50">
                  <c:v>75</c:v>
                </c:pt>
                <c:pt idx="51">
                  <c:v>75</c:v>
                </c:pt>
                <c:pt idx="52">
                  <c:v>75</c:v>
                </c:pt>
                <c:pt idx="53">
                  <c:v>75</c:v>
                </c:pt>
              </c:numCache>
            </c:numRef>
          </c:xVal>
          <c:yVal>
            <c:numRef>
              <c:f>'Carb 8'!$P$20:$P$73</c:f>
              <c:numCache>
                <c:formatCode>General</c:formatCode>
                <c:ptCount val="54"/>
                <c:pt idx="0">
                  <c:v>0.06</c:v>
                </c:pt>
                <c:pt idx="1">
                  <c:v>5.7000000000000002E-2</c:v>
                </c:pt>
                <c:pt idx="2">
                  <c:v>5.8000000000000003E-2</c:v>
                </c:pt>
                <c:pt idx="3">
                  <c:v>4.8000000000000001E-2</c:v>
                </c:pt>
                <c:pt idx="4">
                  <c:v>4.5999999999999999E-2</c:v>
                </c:pt>
                <c:pt idx="5">
                  <c:v>4.7E-2</c:v>
                </c:pt>
                <c:pt idx="6">
                  <c:v>6.3E-2</c:v>
                </c:pt>
                <c:pt idx="7">
                  <c:v>6.3E-2</c:v>
                </c:pt>
                <c:pt idx="8">
                  <c:v>6.5000000000000002E-2</c:v>
                </c:pt>
                <c:pt idx="9">
                  <c:v>0.31</c:v>
                </c:pt>
                <c:pt idx="10">
                  <c:v>0.32500000000000001</c:v>
                </c:pt>
                <c:pt idx="11">
                  <c:v>0.32300000000000001</c:v>
                </c:pt>
                <c:pt idx="12">
                  <c:v>0.39500000000000002</c:v>
                </c:pt>
                <c:pt idx="13">
                  <c:v>0.39600000000000002</c:v>
                </c:pt>
                <c:pt idx="14">
                  <c:v>0.38900000000000001</c:v>
                </c:pt>
                <c:pt idx="15">
                  <c:v>0.312</c:v>
                </c:pt>
                <c:pt idx="16">
                  <c:v>0.32300000000000001</c:v>
                </c:pt>
                <c:pt idx="17">
                  <c:v>0.315</c:v>
                </c:pt>
                <c:pt idx="18">
                  <c:v>0.59</c:v>
                </c:pt>
                <c:pt idx="19">
                  <c:v>0.57999999999999996</c:v>
                </c:pt>
                <c:pt idx="20">
                  <c:v>0.59099999999999997</c:v>
                </c:pt>
                <c:pt idx="21">
                  <c:v>0.59399999999999997</c:v>
                </c:pt>
                <c:pt idx="22">
                  <c:v>0.58599999999999997</c:v>
                </c:pt>
                <c:pt idx="23">
                  <c:v>0.58199999999999996</c:v>
                </c:pt>
                <c:pt idx="24">
                  <c:v>0.56899999999999995</c:v>
                </c:pt>
                <c:pt idx="25">
                  <c:v>0.58199999999999996</c:v>
                </c:pt>
                <c:pt idx="26">
                  <c:v>0.58299999999999996</c:v>
                </c:pt>
                <c:pt idx="27">
                  <c:v>0.81</c:v>
                </c:pt>
                <c:pt idx="28">
                  <c:v>0.83799999999999997</c:v>
                </c:pt>
                <c:pt idx="29">
                  <c:v>0.84599999999999997</c:v>
                </c:pt>
                <c:pt idx="30">
                  <c:v>0.84799999999999998</c:v>
                </c:pt>
                <c:pt idx="31">
                  <c:v>0.85199999999999998</c:v>
                </c:pt>
                <c:pt idx="32">
                  <c:v>0.873</c:v>
                </c:pt>
                <c:pt idx="33">
                  <c:v>0.76900000000000002</c:v>
                </c:pt>
                <c:pt idx="34">
                  <c:v>0.76200000000000001</c:v>
                </c:pt>
                <c:pt idx="35">
                  <c:v>0.78</c:v>
                </c:pt>
                <c:pt idx="36">
                  <c:v>1.0229999999999999</c:v>
                </c:pt>
                <c:pt idx="37">
                  <c:v>1.0549999999999999</c:v>
                </c:pt>
                <c:pt idx="38">
                  <c:v>1.0569999999999999</c:v>
                </c:pt>
                <c:pt idx="39">
                  <c:v>1.0289999999999999</c:v>
                </c:pt>
                <c:pt idx="40">
                  <c:v>1.036</c:v>
                </c:pt>
                <c:pt idx="41">
                  <c:v>1.0409999999999999</c:v>
                </c:pt>
                <c:pt idx="42">
                  <c:v>1.0569999999999999</c:v>
                </c:pt>
                <c:pt idx="43">
                  <c:v>1.0740000000000001</c:v>
                </c:pt>
                <c:pt idx="44">
                  <c:v>1.0169999999999999</c:v>
                </c:pt>
                <c:pt idx="45">
                  <c:v>1.3109999999999999</c:v>
                </c:pt>
                <c:pt idx="46">
                  <c:v>1.3520000000000001</c:v>
                </c:pt>
                <c:pt idx="47">
                  <c:v>1.351</c:v>
                </c:pt>
                <c:pt idx="48">
                  <c:v>1.371</c:v>
                </c:pt>
                <c:pt idx="49">
                  <c:v>1.367</c:v>
                </c:pt>
                <c:pt idx="50">
                  <c:v>1.343</c:v>
                </c:pt>
                <c:pt idx="51">
                  <c:v>1.2889999999999999</c:v>
                </c:pt>
                <c:pt idx="52">
                  <c:v>1.244</c:v>
                </c:pt>
                <c:pt idx="53">
                  <c:v>1.276</c:v>
                </c:pt>
              </c:numCache>
            </c:numRef>
          </c:yVal>
          <c:smooth val="0"/>
          <c:extLst>
            <c:ext xmlns:c16="http://schemas.microsoft.com/office/drawing/2014/chart" uri="{C3380CC4-5D6E-409C-BE32-E72D297353CC}">
              <c16:uniqueId val="{00000000-CDD6-4A8B-A039-A12792E467E2}"/>
            </c:ext>
          </c:extLst>
        </c:ser>
        <c:dLbls>
          <c:showLegendKey val="0"/>
          <c:showVal val="0"/>
          <c:showCatName val="0"/>
          <c:showSerName val="0"/>
          <c:showPercent val="0"/>
          <c:showBubbleSize val="0"/>
        </c:dLbls>
        <c:axId val="358600632"/>
        <c:axId val="358597024"/>
      </c:scatterChart>
      <c:valAx>
        <c:axId val="35860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97024"/>
        <c:crosses val="autoZero"/>
        <c:crossBetween val="midCat"/>
      </c:valAx>
      <c:valAx>
        <c:axId val="3585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00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3159448818897636E-2"/>
                  <c:y val="-0.516919291338582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9'!$O$20:$O$61</c:f>
              <c:numCache>
                <c:formatCode>General</c:formatCode>
                <c:ptCount val="42"/>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30</c:v>
                </c:pt>
                <c:pt idx="16">
                  <c:v>30</c:v>
                </c:pt>
                <c:pt idx="17">
                  <c:v>30</c:v>
                </c:pt>
                <c:pt idx="18">
                  <c:v>30</c:v>
                </c:pt>
                <c:pt idx="19">
                  <c:v>30</c:v>
                </c:pt>
                <c:pt idx="20">
                  <c:v>30</c:v>
                </c:pt>
                <c:pt idx="21">
                  <c:v>45</c:v>
                </c:pt>
                <c:pt idx="22">
                  <c:v>45</c:v>
                </c:pt>
                <c:pt idx="23">
                  <c:v>45</c:v>
                </c:pt>
                <c:pt idx="24">
                  <c:v>45</c:v>
                </c:pt>
                <c:pt idx="25">
                  <c:v>45</c:v>
                </c:pt>
                <c:pt idx="26">
                  <c:v>45</c:v>
                </c:pt>
                <c:pt idx="27">
                  <c:v>60</c:v>
                </c:pt>
                <c:pt idx="28">
                  <c:v>60</c:v>
                </c:pt>
                <c:pt idx="29">
                  <c:v>60</c:v>
                </c:pt>
                <c:pt idx="30">
                  <c:v>60</c:v>
                </c:pt>
                <c:pt idx="31">
                  <c:v>60</c:v>
                </c:pt>
                <c:pt idx="32">
                  <c:v>60</c:v>
                </c:pt>
                <c:pt idx="33">
                  <c:v>75</c:v>
                </c:pt>
                <c:pt idx="34">
                  <c:v>75</c:v>
                </c:pt>
                <c:pt idx="35">
                  <c:v>75</c:v>
                </c:pt>
                <c:pt idx="36">
                  <c:v>75</c:v>
                </c:pt>
                <c:pt idx="37">
                  <c:v>75</c:v>
                </c:pt>
                <c:pt idx="38">
                  <c:v>75</c:v>
                </c:pt>
                <c:pt idx="39">
                  <c:v>75</c:v>
                </c:pt>
                <c:pt idx="40">
                  <c:v>75</c:v>
                </c:pt>
                <c:pt idx="41">
                  <c:v>75</c:v>
                </c:pt>
              </c:numCache>
            </c:numRef>
          </c:xVal>
          <c:yVal>
            <c:numRef>
              <c:f>'Carb 9'!$P$20:$P$61</c:f>
              <c:numCache>
                <c:formatCode>General</c:formatCode>
                <c:ptCount val="42"/>
                <c:pt idx="0">
                  <c:v>5.0999999999999997E-2</c:v>
                </c:pt>
                <c:pt idx="1">
                  <c:v>0.05</c:v>
                </c:pt>
                <c:pt idx="2">
                  <c:v>5.0999999999999997E-2</c:v>
                </c:pt>
                <c:pt idx="3">
                  <c:v>0.06</c:v>
                </c:pt>
                <c:pt idx="4">
                  <c:v>0.06</c:v>
                </c:pt>
                <c:pt idx="5">
                  <c:v>0.06</c:v>
                </c:pt>
                <c:pt idx="6">
                  <c:v>6.5000000000000002E-2</c:v>
                </c:pt>
                <c:pt idx="7">
                  <c:v>6.5000000000000002E-2</c:v>
                </c:pt>
                <c:pt idx="8">
                  <c:v>6.8000000000000005E-2</c:v>
                </c:pt>
                <c:pt idx="9">
                  <c:v>0.33900000000000002</c:v>
                </c:pt>
                <c:pt idx="10">
                  <c:v>0.34499999999999997</c:v>
                </c:pt>
                <c:pt idx="11">
                  <c:v>0.34399999999999997</c:v>
                </c:pt>
                <c:pt idx="12">
                  <c:v>0.32200000000000001</c:v>
                </c:pt>
                <c:pt idx="13">
                  <c:v>0.32900000000000001</c:v>
                </c:pt>
                <c:pt idx="14">
                  <c:v>0.32700000000000001</c:v>
                </c:pt>
                <c:pt idx="15">
                  <c:v>0.58599999999999997</c:v>
                </c:pt>
                <c:pt idx="16">
                  <c:v>0.57799999999999996</c:v>
                </c:pt>
                <c:pt idx="17">
                  <c:v>0.59299999999999997</c:v>
                </c:pt>
                <c:pt idx="18">
                  <c:v>0.59799999999999998</c:v>
                </c:pt>
                <c:pt idx="19">
                  <c:v>0.60499999999999998</c:v>
                </c:pt>
                <c:pt idx="20">
                  <c:v>0.58299999999999996</c:v>
                </c:pt>
                <c:pt idx="21">
                  <c:v>0.88</c:v>
                </c:pt>
                <c:pt idx="22">
                  <c:v>0.92</c:v>
                </c:pt>
                <c:pt idx="23">
                  <c:v>0.90300000000000002</c:v>
                </c:pt>
                <c:pt idx="24">
                  <c:v>0.86899999999999999</c:v>
                </c:pt>
                <c:pt idx="25">
                  <c:v>0.88200000000000001</c:v>
                </c:pt>
                <c:pt idx="26">
                  <c:v>0.878</c:v>
                </c:pt>
                <c:pt idx="27">
                  <c:v>1.1399999999999999</c:v>
                </c:pt>
                <c:pt idx="28">
                  <c:v>1.1719999999999999</c:v>
                </c:pt>
                <c:pt idx="29">
                  <c:v>1.1779999999999999</c:v>
                </c:pt>
                <c:pt idx="30">
                  <c:v>1.149</c:v>
                </c:pt>
                <c:pt idx="31">
                  <c:v>1.1160000000000001</c:v>
                </c:pt>
                <c:pt idx="32">
                  <c:v>1.137</c:v>
                </c:pt>
                <c:pt idx="33">
                  <c:v>1.395</c:v>
                </c:pt>
                <c:pt idx="34">
                  <c:v>1.4139999999999999</c:v>
                </c:pt>
                <c:pt idx="35">
                  <c:v>1.407</c:v>
                </c:pt>
                <c:pt idx="36">
                  <c:v>1.4330000000000001</c:v>
                </c:pt>
                <c:pt idx="37">
                  <c:v>1.4390000000000001</c:v>
                </c:pt>
                <c:pt idx="38">
                  <c:v>1.431</c:v>
                </c:pt>
                <c:pt idx="39">
                  <c:v>1.383</c:v>
                </c:pt>
                <c:pt idx="40">
                  <c:v>1.377</c:v>
                </c:pt>
                <c:pt idx="41">
                  <c:v>1.361</c:v>
                </c:pt>
              </c:numCache>
            </c:numRef>
          </c:yVal>
          <c:smooth val="0"/>
          <c:extLst>
            <c:ext xmlns:c16="http://schemas.microsoft.com/office/drawing/2014/chart" uri="{C3380CC4-5D6E-409C-BE32-E72D297353CC}">
              <c16:uniqueId val="{00000000-6A45-4A10-8563-CA2CF0671BE9}"/>
            </c:ext>
          </c:extLst>
        </c:ser>
        <c:dLbls>
          <c:showLegendKey val="0"/>
          <c:showVal val="0"/>
          <c:showCatName val="0"/>
          <c:showSerName val="0"/>
          <c:showPercent val="0"/>
          <c:showBubbleSize val="0"/>
        </c:dLbls>
        <c:axId val="402446112"/>
        <c:axId val="402447424"/>
      </c:scatterChart>
      <c:valAx>
        <c:axId val="40244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7424"/>
        <c:crosses val="autoZero"/>
        <c:crossBetween val="midCat"/>
      </c:valAx>
      <c:valAx>
        <c:axId val="4024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6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4762</xdr:colOff>
      <xdr:row>22</xdr:row>
      <xdr:rowOff>47625</xdr:rowOff>
    </xdr:from>
    <xdr:to>
      <xdr:col>14</xdr:col>
      <xdr:colOff>309562</xdr:colOff>
      <xdr:row>36</xdr:row>
      <xdr:rowOff>123825</xdr:rowOff>
    </xdr:to>
    <xdr:graphicFrame macro="">
      <xdr:nvGraphicFramePr>
        <xdr:cNvPr id="5" name="Chart 4">
          <a:extLst>
            <a:ext uri="{FF2B5EF4-FFF2-40B4-BE49-F238E27FC236}">
              <a16:creationId xmlns:a16="http://schemas.microsoft.com/office/drawing/2014/main" id="{2DD16C2A-D5F9-4B27-B741-6FD3CA13C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386602</xdr:colOff>
      <xdr:row>31</xdr:row>
      <xdr:rowOff>85165</xdr:rowOff>
    </xdr:from>
    <xdr:to>
      <xdr:col>25</xdr:col>
      <xdr:colOff>117661</xdr:colOff>
      <xdr:row>45</xdr:row>
      <xdr:rowOff>161365</xdr:rowOff>
    </xdr:to>
    <xdr:graphicFrame macro="">
      <xdr:nvGraphicFramePr>
        <xdr:cNvPr id="3" name="Chart 2">
          <a:extLst>
            <a:ext uri="{FF2B5EF4-FFF2-40B4-BE49-F238E27FC236}">
              <a16:creationId xmlns:a16="http://schemas.microsoft.com/office/drawing/2014/main" id="{335DABAB-8259-42AB-90EF-A622FA824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25</xdr:col>
      <xdr:colOff>224518</xdr:colOff>
      <xdr:row>47</xdr:row>
      <xdr:rowOff>16328</xdr:rowOff>
    </xdr:from>
    <xdr:to>
      <xdr:col>32</xdr:col>
      <xdr:colOff>510268</xdr:colOff>
      <xdr:row>61</xdr:row>
      <xdr:rowOff>92528</xdr:rowOff>
    </xdr:to>
    <xdr:graphicFrame macro="">
      <xdr:nvGraphicFramePr>
        <xdr:cNvPr id="4" name="Chart 3">
          <a:extLst>
            <a:ext uri="{FF2B5EF4-FFF2-40B4-BE49-F238E27FC236}">
              <a16:creationId xmlns:a16="http://schemas.microsoft.com/office/drawing/2014/main" id="{165CC29C-7DEF-401A-B95C-05DC5649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27</xdr:col>
      <xdr:colOff>469445</xdr:colOff>
      <xdr:row>41</xdr:row>
      <xdr:rowOff>70757</xdr:rowOff>
    </xdr:from>
    <xdr:to>
      <xdr:col>35</xdr:col>
      <xdr:colOff>142874</xdr:colOff>
      <xdr:row>55</xdr:row>
      <xdr:rowOff>146957</xdr:rowOff>
    </xdr:to>
    <xdr:graphicFrame macro="">
      <xdr:nvGraphicFramePr>
        <xdr:cNvPr id="4" name="Chart 3">
          <a:extLst>
            <a:ext uri="{FF2B5EF4-FFF2-40B4-BE49-F238E27FC236}">
              <a16:creationId xmlns:a16="http://schemas.microsoft.com/office/drawing/2014/main" id="{661AEFEE-42B8-450B-89F4-F7E0E861B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27</xdr:col>
      <xdr:colOff>523874</xdr:colOff>
      <xdr:row>40</xdr:row>
      <xdr:rowOff>70757</xdr:rowOff>
    </xdr:from>
    <xdr:to>
      <xdr:col>35</xdr:col>
      <xdr:colOff>197303</xdr:colOff>
      <xdr:row>54</xdr:row>
      <xdr:rowOff>146957</xdr:rowOff>
    </xdr:to>
    <xdr:graphicFrame macro="">
      <xdr:nvGraphicFramePr>
        <xdr:cNvPr id="4" name="Chart 3">
          <a:extLst>
            <a:ext uri="{FF2B5EF4-FFF2-40B4-BE49-F238E27FC236}">
              <a16:creationId xmlns:a16="http://schemas.microsoft.com/office/drawing/2014/main" id="{FFDEE048-E21D-46D2-A16E-ED30132B0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17</xdr:col>
      <xdr:colOff>502226</xdr:colOff>
      <xdr:row>33</xdr:row>
      <xdr:rowOff>117764</xdr:rowOff>
    </xdr:from>
    <xdr:to>
      <xdr:col>25</xdr:col>
      <xdr:colOff>225135</xdr:colOff>
      <xdr:row>48</xdr:row>
      <xdr:rowOff>3464</xdr:rowOff>
    </xdr:to>
    <xdr:graphicFrame macro="">
      <xdr:nvGraphicFramePr>
        <xdr:cNvPr id="2" name="Chart 1">
          <a:extLst>
            <a:ext uri="{FF2B5EF4-FFF2-40B4-BE49-F238E27FC236}">
              <a16:creationId xmlns:a16="http://schemas.microsoft.com/office/drawing/2014/main" id="{BDDB2050-4ED5-4973-B8CC-60A493112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481012</xdr:colOff>
      <xdr:row>27</xdr:row>
      <xdr:rowOff>19050</xdr:rowOff>
    </xdr:from>
    <xdr:to>
      <xdr:col>16</xdr:col>
      <xdr:colOff>176212</xdr:colOff>
      <xdr:row>41</xdr:row>
      <xdr:rowOff>95250</xdr:rowOff>
    </xdr:to>
    <xdr:graphicFrame macro="">
      <xdr:nvGraphicFramePr>
        <xdr:cNvPr id="2" name="Chart 1">
          <a:extLst>
            <a:ext uri="{FF2B5EF4-FFF2-40B4-BE49-F238E27FC236}">
              <a16:creationId xmlns:a16="http://schemas.microsoft.com/office/drawing/2014/main" id="{36FFDE43-7B65-428B-BE4F-CE07129BF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xdr:colOff>
      <xdr:row>18</xdr:row>
      <xdr:rowOff>161925</xdr:rowOff>
    </xdr:from>
    <xdr:to>
      <xdr:col>19</xdr:col>
      <xdr:colOff>342900</xdr:colOff>
      <xdr:row>33</xdr:row>
      <xdr:rowOff>47625</xdr:rowOff>
    </xdr:to>
    <xdr:graphicFrame macro="">
      <xdr:nvGraphicFramePr>
        <xdr:cNvPr id="2" name="Chart 1">
          <a:extLst>
            <a:ext uri="{FF2B5EF4-FFF2-40B4-BE49-F238E27FC236}">
              <a16:creationId xmlns:a16="http://schemas.microsoft.com/office/drawing/2014/main" id="{475124A8-342D-4A4C-A605-BA4951C5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519112</xdr:colOff>
      <xdr:row>23</xdr:row>
      <xdr:rowOff>85725</xdr:rowOff>
    </xdr:from>
    <xdr:to>
      <xdr:col>16</xdr:col>
      <xdr:colOff>214312</xdr:colOff>
      <xdr:row>37</xdr:row>
      <xdr:rowOff>161925</xdr:rowOff>
    </xdr:to>
    <xdr:graphicFrame macro="">
      <xdr:nvGraphicFramePr>
        <xdr:cNvPr id="3" name="Chart 2">
          <a:extLst>
            <a:ext uri="{FF2B5EF4-FFF2-40B4-BE49-F238E27FC236}">
              <a16:creationId xmlns:a16="http://schemas.microsoft.com/office/drawing/2014/main" id="{C251B609-692D-44F2-BD80-7484A2520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519112</xdr:colOff>
      <xdr:row>17</xdr:row>
      <xdr:rowOff>85725</xdr:rowOff>
    </xdr:from>
    <xdr:to>
      <xdr:col>16</xdr:col>
      <xdr:colOff>214312</xdr:colOff>
      <xdr:row>31</xdr:row>
      <xdr:rowOff>161925</xdr:rowOff>
    </xdr:to>
    <xdr:graphicFrame macro="">
      <xdr:nvGraphicFramePr>
        <xdr:cNvPr id="2" name="Chart 1">
          <a:extLst>
            <a:ext uri="{FF2B5EF4-FFF2-40B4-BE49-F238E27FC236}">
              <a16:creationId xmlns:a16="http://schemas.microsoft.com/office/drawing/2014/main" id="{99004E21-6796-4EA6-A3FF-EE3CA5949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71437</xdr:colOff>
      <xdr:row>15</xdr:row>
      <xdr:rowOff>9525</xdr:rowOff>
    </xdr:from>
    <xdr:to>
      <xdr:col>11</xdr:col>
      <xdr:colOff>376237</xdr:colOff>
      <xdr:row>29</xdr:row>
      <xdr:rowOff>85725</xdr:rowOff>
    </xdr:to>
    <xdr:graphicFrame macro="">
      <xdr:nvGraphicFramePr>
        <xdr:cNvPr id="2" name="Chart 1">
          <a:extLst>
            <a:ext uri="{FF2B5EF4-FFF2-40B4-BE49-F238E27FC236}">
              <a16:creationId xmlns:a16="http://schemas.microsoft.com/office/drawing/2014/main" id="{937D0C9B-1AC4-4DF8-94C5-BFD5AA0DD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481012</xdr:colOff>
      <xdr:row>19</xdr:row>
      <xdr:rowOff>85725</xdr:rowOff>
    </xdr:from>
    <xdr:to>
      <xdr:col>16</xdr:col>
      <xdr:colOff>176212</xdr:colOff>
      <xdr:row>33</xdr:row>
      <xdr:rowOff>161925</xdr:rowOff>
    </xdr:to>
    <xdr:graphicFrame macro="">
      <xdr:nvGraphicFramePr>
        <xdr:cNvPr id="2" name="Chart 1">
          <a:extLst>
            <a:ext uri="{FF2B5EF4-FFF2-40B4-BE49-F238E27FC236}">
              <a16:creationId xmlns:a16="http://schemas.microsoft.com/office/drawing/2014/main" id="{D9D011A6-82AB-414A-AFF6-D55F54D4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345335</xdr:colOff>
      <xdr:row>47</xdr:row>
      <xdr:rowOff>163709</xdr:rowOff>
    </xdr:from>
    <xdr:to>
      <xdr:col>13</xdr:col>
      <xdr:colOff>46103</xdr:colOff>
      <xdr:row>62</xdr:row>
      <xdr:rowOff>166840</xdr:rowOff>
    </xdr:to>
    <xdr:graphicFrame macro="">
      <xdr:nvGraphicFramePr>
        <xdr:cNvPr id="2" name="Chart 1">
          <a:extLst>
            <a:ext uri="{FF2B5EF4-FFF2-40B4-BE49-F238E27FC236}">
              <a16:creationId xmlns:a16="http://schemas.microsoft.com/office/drawing/2014/main" id="{D7F19FAC-4756-4847-B0B7-369210997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125976</xdr:colOff>
      <xdr:row>41</xdr:row>
      <xdr:rowOff>133964</xdr:rowOff>
    </xdr:from>
    <xdr:to>
      <xdr:col>13</xdr:col>
      <xdr:colOff>181283</xdr:colOff>
      <xdr:row>56</xdr:row>
      <xdr:rowOff>111842</xdr:rowOff>
    </xdr:to>
    <xdr:graphicFrame macro="">
      <xdr:nvGraphicFramePr>
        <xdr:cNvPr id="4" name="Chart 3">
          <a:extLst>
            <a:ext uri="{FF2B5EF4-FFF2-40B4-BE49-F238E27FC236}">
              <a16:creationId xmlns:a16="http://schemas.microsoft.com/office/drawing/2014/main" id="{894877C1-3A5A-4636-8836-EA28B89DF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0"/>
  <sheetViews>
    <sheetView topLeftCell="B1" workbookViewId="0">
      <selection activeCell="F3" sqref="F3"/>
    </sheetView>
  </sheetViews>
  <sheetFormatPr defaultRowHeight="15" x14ac:dyDescent="0.25"/>
  <cols>
    <col min="1" max="14" width="9.140625" style="49"/>
    <col min="15" max="15" width="11.85546875" style="49" bestFit="1" customWidth="1"/>
    <col min="16" max="17" width="9.140625" style="49"/>
  </cols>
  <sheetData>
    <row r="2" spans="1:17" x14ac:dyDescent="0.25">
      <c r="A2" s="49" t="s">
        <v>71</v>
      </c>
      <c r="B2" s="49" t="s">
        <v>72</v>
      </c>
      <c r="F2" s="49" t="s">
        <v>73</v>
      </c>
      <c r="G2" s="49" t="s">
        <v>74</v>
      </c>
      <c r="H2" s="86">
        <v>0.25</v>
      </c>
      <c r="J2" s="49" t="s">
        <v>75</v>
      </c>
      <c r="O2" s="49" t="s">
        <v>76</v>
      </c>
      <c r="P2" s="49" t="s">
        <v>74</v>
      </c>
      <c r="Q2" s="86">
        <v>0.25</v>
      </c>
    </row>
    <row r="3" spans="1:17" x14ac:dyDescent="0.25">
      <c r="A3" s="88" t="s">
        <v>77</v>
      </c>
      <c r="B3" s="49">
        <v>30</v>
      </c>
      <c r="C3" s="49">
        <v>0.79500000000000004</v>
      </c>
      <c r="D3" s="49">
        <v>0.76549999999999996</v>
      </c>
      <c r="E3" s="49">
        <v>0.77990000000000004</v>
      </c>
      <c r="F3" s="54">
        <f>AVERAGE(C3:E3)</f>
        <v>0.78013333333333323</v>
      </c>
      <c r="G3" s="54">
        <f>STDEV(C3:E3)</f>
        <v>1.4751384115849418E-2</v>
      </c>
      <c r="H3" s="54">
        <f>0.25*F3</f>
        <v>0.19503333333333331</v>
      </c>
      <c r="J3" s="88" t="s">
        <v>77</v>
      </c>
      <c r="K3" s="49">
        <v>0</v>
      </c>
      <c r="L3" s="49">
        <v>0.115</v>
      </c>
      <c r="M3" s="49">
        <v>0.11899999999999999</v>
      </c>
      <c r="N3" s="49">
        <v>0.115</v>
      </c>
      <c r="O3" s="54">
        <f>AVERAGE(L3:N3)</f>
        <v>0.11633333333333333</v>
      </c>
      <c r="P3" s="54">
        <f>STDEV(L3:N3)</f>
        <v>2.3094010767584971E-3</v>
      </c>
      <c r="Q3" s="54">
        <f>0.25*O3</f>
        <v>2.9083333333333333E-2</v>
      </c>
    </row>
    <row r="4" spans="1:17" x14ac:dyDescent="0.25">
      <c r="A4" s="88"/>
      <c r="B4" s="49">
        <v>30</v>
      </c>
      <c r="C4" s="49">
        <v>0.60189999999999999</v>
      </c>
      <c r="D4" s="49">
        <v>0.59370000000000001</v>
      </c>
      <c r="E4" s="49">
        <v>0.58919999999999995</v>
      </c>
      <c r="F4" s="54">
        <f t="shared" ref="F4:F30" si="0">AVERAGE(C4:E4)</f>
        <v>0.59493333333333331</v>
      </c>
      <c r="G4" s="54">
        <f t="shared" ref="G4:G30" si="1">STDEV(C4:E4)</f>
        <v>6.4392028492146116E-3</v>
      </c>
      <c r="H4" s="54">
        <f t="shared" ref="H4:H30" si="2">0.25*F4</f>
        <v>0.14873333333333333</v>
      </c>
      <c r="J4" s="88"/>
      <c r="K4" s="49">
        <v>0.5</v>
      </c>
      <c r="L4" s="49">
        <v>0.115</v>
      </c>
      <c r="M4" s="49">
        <v>8.4000000000000005E-2</v>
      </c>
      <c r="N4" s="49">
        <v>8.4000000000000005E-2</v>
      </c>
      <c r="O4" s="54">
        <f t="shared" ref="O4:O20" si="3">AVERAGE(L4:N4)</f>
        <v>9.4333333333333338E-2</v>
      </c>
      <c r="P4" s="54">
        <f t="shared" ref="P4:P20" si="4">STDEV(L4:N4)</f>
        <v>1.7897858344878319E-2</v>
      </c>
      <c r="Q4" s="54">
        <f t="shared" ref="Q4:Q20" si="5">0.25*O4</f>
        <v>2.3583333333333335E-2</v>
      </c>
    </row>
    <row r="5" spans="1:17" x14ac:dyDescent="0.25">
      <c r="A5" s="88"/>
      <c r="B5" s="49">
        <v>0</v>
      </c>
      <c r="C5" s="49">
        <v>5.3400000000000003E-2</v>
      </c>
      <c r="D5" s="49">
        <v>5.3199999999999997E-2</v>
      </c>
      <c r="E5" s="49">
        <v>5.3400000000000003E-2</v>
      </c>
      <c r="F5" s="54">
        <f t="shared" si="0"/>
        <v>5.3333333333333337E-2</v>
      </c>
      <c r="G5" s="54">
        <f t="shared" si="1"/>
        <v>1.1547005383792845E-4</v>
      </c>
      <c r="H5" s="54">
        <f t="shared" si="2"/>
        <v>1.3333333333333334E-2</v>
      </c>
      <c r="J5" s="88"/>
      <c r="K5" s="49">
        <v>0.5</v>
      </c>
      <c r="O5" s="54" t="e">
        <f t="shared" si="3"/>
        <v>#DIV/0!</v>
      </c>
      <c r="P5" s="54" t="e">
        <f t="shared" si="4"/>
        <v>#DIV/0!</v>
      </c>
      <c r="Q5" s="54" t="e">
        <f t="shared" si="5"/>
        <v>#DIV/0!</v>
      </c>
    </row>
    <row r="6" spans="1:17" x14ac:dyDescent="0.25">
      <c r="A6" s="88"/>
      <c r="B6" s="49">
        <v>0</v>
      </c>
      <c r="C6" s="49">
        <v>5.5599999999999997E-2</v>
      </c>
      <c r="D6" s="49">
        <v>5.4699999999999999E-2</v>
      </c>
      <c r="E6" s="49">
        <v>5.5300000000000002E-2</v>
      </c>
      <c r="F6" s="54">
        <f t="shared" si="0"/>
        <v>5.5199999999999999E-2</v>
      </c>
      <c r="G6" s="54">
        <f t="shared" si="1"/>
        <v>4.582575694955835E-4</v>
      </c>
      <c r="H6" s="54">
        <f t="shared" si="2"/>
        <v>1.38E-2</v>
      </c>
      <c r="J6" s="88"/>
      <c r="K6" s="49">
        <v>2</v>
      </c>
      <c r="L6" s="49">
        <v>0.121</v>
      </c>
      <c r="M6" s="49">
        <v>0.11</v>
      </c>
      <c r="N6" s="49">
        <v>0.13300000000000001</v>
      </c>
      <c r="O6" s="54">
        <f t="shared" si="3"/>
        <v>0.12133333333333333</v>
      </c>
      <c r="P6" s="54">
        <f t="shared" si="4"/>
        <v>1.1503622617824935E-2</v>
      </c>
      <c r="Q6" s="54">
        <f t="shared" si="5"/>
        <v>3.0333333333333334E-2</v>
      </c>
    </row>
    <row r="7" spans="1:17" x14ac:dyDescent="0.25">
      <c r="A7" s="88" t="s">
        <v>78</v>
      </c>
      <c r="B7" s="49">
        <v>30</v>
      </c>
      <c r="C7" s="49">
        <v>0.7157</v>
      </c>
      <c r="D7" s="49">
        <v>0.72560000000000002</v>
      </c>
      <c r="E7" s="49">
        <v>0.73229999999999995</v>
      </c>
      <c r="F7" s="54">
        <f t="shared" si="0"/>
        <v>0.72453333333333336</v>
      </c>
      <c r="G7" s="54">
        <f t="shared" si="1"/>
        <v>8.3512474118141757E-3</v>
      </c>
      <c r="H7" s="54">
        <f t="shared" si="2"/>
        <v>0.18113333333333334</v>
      </c>
      <c r="J7" s="88"/>
      <c r="K7" s="49">
        <v>2</v>
      </c>
      <c r="O7" s="54" t="e">
        <f t="shared" si="3"/>
        <v>#DIV/0!</v>
      </c>
      <c r="P7" s="54" t="e">
        <f t="shared" si="4"/>
        <v>#DIV/0!</v>
      </c>
      <c r="Q7" s="54" t="e">
        <f t="shared" si="5"/>
        <v>#DIV/0!</v>
      </c>
    </row>
    <row r="8" spans="1:17" x14ac:dyDescent="0.25">
      <c r="A8" s="88"/>
      <c r="B8" s="49">
        <v>30</v>
      </c>
      <c r="C8" s="49">
        <v>0.58779999999999999</v>
      </c>
      <c r="D8" s="49">
        <v>0.5776</v>
      </c>
      <c r="E8" s="49">
        <v>0.57850000000000001</v>
      </c>
      <c r="F8" s="54">
        <f t="shared" si="0"/>
        <v>0.58130000000000004</v>
      </c>
      <c r="G8" s="54">
        <f t="shared" si="1"/>
        <v>5.6471231613981895E-3</v>
      </c>
      <c r="H8" s="54">
        <f t="shared" si="2"/>
        <v>0.14532500000000001</v>
      </c>
      <c r="J8" s="88"/>
      <c r="O8" s="54" t="e">
        <f t="shared" si="3"/>
        <v>#DIV/0!</v>
      </c>
      <c r="P8" s="54" t="e">
        <f t="shared" si="4"/>
        <v>#DIV/0!</v>
      </c>
      <c r="Q8" s="54" t="e">
        <f t="shared" si="5"/>
        <v>#DIV/0!</v>
      </c>
    </row>
    <row r="9" spans="1:17" x14ac:dyDescent="0.25">
      <c r="A9" s="88"/>
      <c r="B9" s="49">
        <v>0</v>
      </c>
      <c r="C9" s="49">
        <v>0.18920000000000001</v>
      </c>
      <c r="D9" s="49">
        <v>0.1867</v>
      </c>
      <c r="E9" s="49">
        <v>0.18990000000000001</v>
      </c>
      <c r="F9" s="54">
        <f t="shared" si="0"/>
        <v>0.18860000000000002</v>
      </c>
      <c r="G9" s="54">
        <f t="shared" si="1"/>
        <v>1.6822603841260757E-3</v>
      </c>
      <c r="H9" s="54">
        <f t="shared" si="2"/>
        <v>4.7150000000000004E-2</v>
      </c>
      <c r="J9" s="88" t="s">
        <v>78</v>
      </c>
      <c r="K9" s="49">
        <v>0</v>
      </c>
      <c r="L9" s="49">
        <v>0.13300000000000001</v>
      </c>
      <c r="M9" s="49">
        <v>0.14399999999999999</v>
      </c>
      <c r="N9" s="49">
        <v>0.14499999999999999</v>
      </c>
      <c r="O9" s="54">
        <f t="shared" si="3"/>
        <v>0.14066666666666669</v>
      </c>
      <c r="P9" s="54">
        <f t="shared" si="4"/>
        <v>6.6583281184793824E-3</v>
      </c>
      <c r="Q9" s="54">
        <f t="shared" si="5"/>
        <v>3.5166666666666672E-2</v>
      </c>
    </row>
    <row r="10" spans="1:17" x14ac:dyDescent="0.25">
      <c r="A10" s="88"/>
      <c r="B10" s="49">
        <v>0</v>
      </c>
      <c r="C10" s="49">
        <v>0.1105</v>
      </c>
      <c r="D10" s="49">
        <v>0.1139</v>
      </c>
      <c r="E10" s="49">
        <v>0.1125</v>
      </c>
      <c r="F10" s="54">
        <f t="shared" si="0"/>
        <v>0.1123</v>
      </c>
      <c r="G10" s="54">
        <f t="shared" si="1"/>
        <v>1.7088007490635064E-3</v>
      </c>
      <c r="H10" s="54">
        <f t="shared" si="2"/>
        <v>2.8074999999999999E-2</v>
      </c>
      <c r="J10" s="88"/>
      <c r="K10" s="49">
        <v>0</v>
      </c>
      <c r="O10" s="54" t="e">
        <f t="shared" si="3"/>
        <v>#DIV/0!</v>
      </c>
      <c r="P10" s="54" t="e">
        <f t="shared" si="4"/>
        <v>#DIV/0!</v>
      </c>
      <c r="Q10" s="54" t="e">
        <f t="shared" si="5"/>
        <v>#DIV/0!</v>
      </c>
    </row>
    <row r="11" spans="1:17" x14ac:dyDescent="0.25">
      <c r="A11" s="88" t="s">
        <v>79</v>
      </c>
      <c r="B11" s="49">
        <v>30</v>
      </c>
      <c r="C11" s="49">
        <v>0.63239999999999996</v>
      </c>
      <c r="D11" s="49">
        <v>0.64229999999999998</v>
      </c>
      <c r="E11" s="49">
        <v>0.65600000000000003</v>
      </c>
      <c r="F11" s="54">
        <f t="shared" si="0"/>
        <v>0.64356666666666662</v>
      </c>
      <c r="G11" s="54">
        <f t="shared" si="1"/>
        <v>1.1850879010998894E-2</v>
      </c>
      <c r="H11" s="54">
        <f t="shared" si="2"/>
        <v>0.16089166666666666</v>
      </c>
      <c r="J11" s="88"/>
      <c r="K11" s="49">
        <v>0.5</v>
      </c>
      <c r="L11" s="49">
        <v>0.128</v>
      </c>
      <c r="M11" s="49">
        <v>0.13900000000000001</v>
      </c>
      <c r="N11" s="49">
        <v>0.14299999999999999</v>
      </c>
      <c r="O11" s="54">
        <f t="shared" si="3"/>
        <v>0.13666666666666669</v>
      </c>
      <c r="P11" s="54">
        <f t="shared" si="4"/>
        <v>7.7674534651540244E-3</v>
      </c>
      <c r="Q11" s="54">
        <f t="shared" si="5"/>
        <v>3.4166666666666672E-2</v>
      </c>
    </row>
    <row r="12" spans="1:17" x14ac:dyDescent="0.25">
      <c r="A12" s="88"/>
      <c r="B12" s="49">
        <v>30</v>
      </c>
      <c r="C12" s="49">
        <v>0.66110000000000002</v>
      </c>
      <c r="D12" s="49">
        <v>0.66349999999999998</v>
      </c>
      <c r="E12" s="49">
        <v>0.67069999999999996</v>
      </c>
      <c r="F12" s="54">
        <f t="shared" si="0"/>
        <v>0.66509999999999991</v>
      </c>
      <c r="G12" s="54">
        <f t="shared" si="1"/>
        <v>4.9959983987186924E-3</v>
      </c>
      <c r="H12" s="54">
        <f t="shared" si="2"/>
        <v>0.16627499999999998</v>
      </c>
      <c r="J12" s="88"/>
      <c r="K12" s="49">
        <v>0.5</v>
      </c>
      <c r="L12" s="49">
        <v>0.13700000000000001</v>
      </c>
      <c r="M12" s="49">
        <v>0.13800000000000001</v>
      </c>
      <c r="N12" s="49">
        <v>0.14799999999999999</v>
      </c>
      <c r="O12" s="54">
        <f t="shared" si="3"/>
        <v>0.14100000000000001</v>
      </c>
      <c r="P12" s="54">
        <f t="shared" si="4"/>
        <v>6.0827625302982092E-3</v>
      </c>
      <c r="Q12" s="54">
        <f t="shared" si="5"/>
        <v>3.5250000000000004E-2</v>
      </c>
    </row>
    <row r="13" spans="1:17" x14ac:dyDescent="0.25">
      <c r="A13" s="88"/>
      <c r="B13" s="49">
        <v>0</v>
      </c>
      <c r="C13" s="49">
        <v>0.1038</v>
      </c>
      <c r="D13" s="49">
        <v>0.10589999999999999</v>
      </c>
      <c r="E13" s="49">
        <v>0.1046</v>
      </c>
      <c r="F13" s="54">
        <f t="shared" si="0"/>
        <v>0.10476666666666667</v>
      </c>
      <c r="G13" s="54">
        <f t="shared" si="1"/>
        <v>1.0598742063723052E-3</v>
      </c>
      <c r="H13" s="54">
        <f t="shared" si="2"/>
        <v>2.6191666666666669E-2</v>
      </c>
      <c r="J13" s="88"/>
      <c r="K13" s="49">
        <v>2</v>
      </c>
      <c r="L13" s="49">
        <v>0.224</v>
      </c>
      <c r="M13" s="49">
        <v>0.224</v>
      </c>
      <c r="N13" s="49">
        <v>0.253</v>
      </c>
      <c r="O13" s="54">
        <f t="shared" si="3"/>
        <v>0.23366666666666669</v>
      </c>
      <c r="P13" s="54">
        <f t="shared" si="4"/>
        <v>1.6743157806499147E-2</v>
      </c>
      <c r="Q13" s="54">
        <f t="shared" si="5"/>
        <v>5.8416666666666672E-2</v>
      </c>
    </row>
    <row r="14" spans="1:17" x14ac:dyDescent="0.25">
      <c r="A14" s="88"/>
      <c r="B14" s="49">
        <v>0</v>
      </c>
      <c r="C14" s="49">
        <v>0.1565</v>
      </c>
      <c r="D14" s="49">
        <v>0.1525</v>
      </c>
      <c r="E14" s="49">
        <v>0.1537</v>
      </c>
      <c r="F14" s="54">
        <f t="shared" si="0"/>
        <v>0.15423333333333333</v>
      </c>
      <c r="G14" s="54">
        <f t="shared" si="1"/>
        <v>2.0526405757787546E-3</v>
      </c>
      <c r="H14" s="54">
        <f t="shared" si="2"/>
        <v>3.8558333333333333E-2</v>
      </c>
      <c r="J14" s="88"/>
      <c r="K14" s="49">
        <v>2</v>
      </c>
      <c r="L14" s="49">
        <v>0.224</v>
      </c>
      <c r="M14" s="49">
        <v>0.246</v>
      </c>
      <c r="N14" s="49">
        <v>0.24099999999999999</v>
      </c>
      <c r="O14" s="54">
        <f t="shared" si="3"/>
        <v>0.23699999999999999</v>
      </c>
      <c r="P14" s="54">
        <f t="shared" si="4"/>
        <v>1.153256259467079E-2</v>
      </c>
      <c r="Q14" s="54">
        <f t="shared" si="5"/>
        <v>5.9249999999999997E-2</v>
      </c>
    </row>
    <row r="15" spans="1:17" x14ac:dyDescent="0.25">
      <c r="A15" s="88" t="s">
        <v>80</v>
      </c>
      <c r="B15" s="49">
        <v>30</v>
      </c>
      <c r="C15" s="49">
        <v>0.80689999999999995</v>
      </c>
      <c r="D15" s="49">
        <v>0.81540000000000001</v>
      </c>
      <c r="E15" s="49">
        <v>0.82930000000000004</v>
      </c>
      <c r="F15" s="54">
        <f t="shared" si="0"/>
        <v>0.81720000000000004</v>
      </c>
      <c r="G15" s="54">
        <f t="shared" si="1"/>
        <v>1.1307961796893414E-2</v>
      </c>
      <c r="H15" s="54">
        <f t="shared" si="2"/>
        <v>0.20430000000000001</v>
      </c>
      <c r="J15" s="88" t="s">
        <v>79</v>
      </c>
      <c r="K15" s="49">
        <v>0</v>
      </c>
      <c r="L15" s="49">
        <v>0.14499999999999999</v>
      </c>
      <c r="M15" s="49">
        <v>0.14499999999999999</v>
      </c>
      <c r="N15" s="49">
        <v>0.14699999999999999</v>
      </c>
      <c r="O15" s="54">
        <f t="shared" si="3"/>
        <v>0.14566666666666664</v>
      </c>
      <c r="P15" s="54">
        <f t="shared" si="4"/>
        <v>1.1547005383792527E-3</v>
      </c>
      <c r="Q15" s="54">
        <f t="shared" si="5"/>
        <v>3.641666666666666E-2</v>
      </c>
    </row>
    <row r="16" spans="1:17" x14ac:dyDescent="0.25">
      <c r="A16" s="88"/>
      <c r="B16" s="49">
        <v>30</v>
      </c>
      <c r="C16" s="49">
        <v>0.86270000000000002</v>
      </c>
      <c r="D16" s="49">
        <v>0.88</v>
      </c>
      <c r="E16" s="49">
        <v>0.87319999999999998</v>
      </c>
      <c r="F16" s="54">
        <f t="shared" si="0"/>
        <v>0.87196666666666667</v>
      </c>
      <c r="G16" s="54">
        <f t="shared" si="1"/>
        <v>8.7156946558110404E-3</v>
      </c>
      <c r="H16" s="54">
        <f t="shared" si="2"/>
        <v>0.21799166666666667</v>
      </c>
      <c r="J16" s="88"/>
      <c r="K16" s="49">
        <v>0</v>
      </c>
      <c r="O16" s="54" t="e">
        <f t="shared" si="3"/>
        <v>#DIV/0!</v>
      </c>
      <c r="P16" s="54" t="e">
        <f t="shared" si="4"/>
        <v>#DIV/0!</v>
      </c>
      <c r="Q16" s="54" t="e">
        <f t="shared" si="5"/>
        <v>#DIV/0!</v>
      </c>
    </row>
    <row r="17" spans="1:17" x14ac:dyDescent="0.25">
      <c r="A17" s="88"/>
      <c r="B17" s="49">
        <v>0</v>
      </c>
      <c r="C17" s="49">
        <v>0.31319999999999998</v>
      </c>
      <c r="D17" s="49">
        <v>0.31950000000000001</v>
      </c>
      <c r="E17" s="49">
        <v>0.31409999999999999</v>
      </c>
      <c r="F17" s="54">
        <f t="shared" si="0"/>
        <v>0.31560000000000005</v>
      </c>
      <c r="G17" s="54">
        <f t="shared" si="1"/>
        <v>3.4073450074801775E-3</v>
      </c>
      <c r="H17" s="54">
        <f t="shared" si="2"/>
        <v>7.8900000000000012E-2</v>
      </c>
      <c r="J17" s="88"/>
      <c r="K17" s="49">
        <v>0.5</v>
      </c>
      <c r="L17" s="49">
        <v>0.14899999999999999</v>
      </c>
      <c r="M17" s="49">
        <v>0.14499999999999999</v>
      </c>
      <c r="N17" s="49">
        <v>0.14599999999999999</v>
      </c>
      <c r="O17" s="54">
        <f t="shared" si="3"/>
        <v>0.14666666666666664</v>
      </c>
      <c r="P17" s="54">
        <f t="shared" si="4"/>
        <v>2.0816659994661348E-3</v>
      </c>
      <c r="Q17" s="54">
        <f t="shared" si="5"/>
        <v>3.666666666666666E-2</v>
      </c>
    </row>
    <row r="18" spans="1:17" x14ac:dyDescent="0.25">
      <c r="A18" s="88"/>
      <c r="B18" s="49">
        <v>0</v>
      </c>
      <c r="C18" s="49">
        <v>0.3135</v>
      </c>
      <c r="D18" s="49">
        <v>0.31180000000000002</v>
      </c>
      <c r="E18" s="49">
        <v>0.31759999999999999</v>
      </c>
      <c r="F18" s="54">
        <f t="shared" si="0"/>
        <v>0.31429999999999997</v>
      </c>
      <c r="G18" s="54">
        <f t="shared" si="1"/>
        <v>2.9816103031751018E-3</v>
      </c>
      <c r="H18" s="54">
        <f t="shared" si="2"/>
        <v>7.8574999999999992E-2</v>
      </c>
      <c r="J18" s="88"/>
      <c r="K18" s="49">
        <v>0.5</v>
      </c>
      <c r="L18" s="49">
        <v>0.13400000000000001</v>
      </c>
      <c r="M18" s="49">
        <v>0.13700000000000001</v>
      </c>
      <c r="N18" s="49">
        <v>0.14799999999999999</v>
      </c>
      <c r="O18" s="54">
        <f t="shared" si="3"/>
        <v>0.13966666666666669</v>
      </c>
      <c r="P18" s="54">
        <f t="shared" si="4"/>
        <v>7.3711147958319843E-3</v>
      </c>
      <c r="Q18" s="54">
        <f t="shared" si="5"/>
        <v>3.4916666666666672E-2</v>
      </c>
    </row>
    <row r="19" spans="1:17" x14ac:dyDescent="0.25">
      <c r="A19" s="88" t="s">
        <v>81</v>
      </c>
      <c r="B19" s="49">
        <v>30</v>
      </c>
      <c r="C19" s="49">
        <v>0.61599999999999999</v>
      </c>
      <c r="D19" s="49">
        <v>0.61299999999999999</v>
      </c>
      <c r="E19" s="49">
        <v>0.61599999999999999</v>
      </c>
      <c r="F19" s="54">
        <f t="shared" si="0"/>
        <v>0.6150000000000001</v>
      </c>
      <c r="G19" s="54">
        <f t="shared" si="1"/>
        <v>1.7320508075688787E-3</v>
      </c>
      <c r="H19" s="54">
        <f t="shared" si="2"/>
        <v>0.15375000000000003</v>
      </c>
      <c r="J19" s="88"/>
      <c r="K19" s="49">
        <v>2</v>
      </c>
      <c r="L19" s="49">
        <v>0.255</v>
      </c>
      <c r="M19" s="49">
        <v>0.27500000000000002</v>
      </c>
      <c r="N19" s="49">
        <v>0.27300000000000002</v>
      </c>
      <c r="O19" s="54">
        <f t="shared" si="3"/>
        <v>0.26766666666666666</v>
      </c>
      <c r="P19" s="54">
        <f t="shared" si="4"/>
        <v>1.1015141094572214E-2</v>
      </c>
      <c r="Q19" s="54">
        <f t="shared" si="5"/>
        <v>6.6916666666666666E-2</v>
      </c>
    </row>
    <row r="20" spans="1:17" x14ac:dyDescent="0.25">
      <c r="A20" s="88"/>
      <c r="B20" s="49">
        <v>30</v>
      </c>
      <c r="C20" s="49">
        <v>0.59799999999999998</v>
      </c>
      <c r="D20" s="49">
        <v>0.59799999999999998</v>
      </c>
      <c r="E20" s="49">
        <v>0.59699999999999998</v>
      </c>
      <c r="F20" s="54">
        <f t="shared" si="0"/>
        <v>0.59766666666666668</v>
      </c>
      <c r="G20" s="54">
        <f t="shared" si="1"/>
        <v>5.7735026918962634E-4</v>
      </c>
      <c r="H20" s="54">
        <f t="shared" si="2"/>
        <v>0.14941666666666667</v>
      </c>
      <c r="J20" s="88"/>
      <c r="K20" s="49">
        <v>2</v>
      </c>
      <c r="L20" s="49">
        <v>0.23599999999999999</v>
      </c>
      <c r="M20" s="49">
        <v>0.255</v>
      </c>
      <c r="N20" s="49">
        <v>0.26</v>
      </c>
      <c r="O20" s="54">
        <f t="shared" si="3"/>
        <v>0.25033333333333335</v>
      </c>
      <c r="P20" s="54">
        <f t="shared" si="4"/>
        <v>1.2662279942148398E-2</v>
      </c>
      <c r="Q20" s="54">
        <f t="shared" si="5"/>
        <v>6.2583333333333338E-2</v>
      </c>
    </row>
    <row r="21" spans="1:17" x14ac:dyDescent="0.25">
      <c r="A21" s="88"/>
      <c r="B21" s="49">
        <v>0</v>
      </c>
      <c r="C21" s="49">
        <v>7.5999999999999998E-2</v>
      </c>
      <c r="D21" s="49">
        <v>7.6999999999999999E-2</v>
      </c>
      <c r="E21" s="49">
        <v>7.5999999999999998E-2</v>
      </c>
      <c r="F21" s="54">
        <f>AVERAGE(C21:E21)</f>
        <v>7.6333333333333322E-2</v>
      </c>
      <c r="G21" s="54">
        <f t="shared" si="1"/>
        <v>5.7735026918962634E-4</v>
      </c>
      <c r="H21" s="54">
        <f>0.25*F21</f>
        <v>1.9083333333333331E-2</v>
      </c>
    </row>
    <row r="22" spans="1:17" x14ac:dyDescent="0.25">
      <c r="A22" s="88"/>
      <c r="B22" s="49">
        <v>0</v>
      </c>
      <c r="C22" s="49">
        <v>9.5000000000000001E-2</v>
      </c>
      <c r="D22" s="49">
        <v>9.4E-2</v>
      </c>
      <c r="E22" s="49">
        <v>9.5000000000000001E-2</v>
      </c>
      <c r="F22" s="54">
        <f t="shared" si="0"/>
        <v>9.4666666666666677E-2</v>
      </c>
      <c r="G22" s="54">
        <f t="shared" si="1"/>
        <v>5.7735026918962634E-4</v>
      </c>
      <c r="H22" s="54">
        <f t="shared" si="2"/>
        <v>2.3666666666666669E-2</v>
      </c>
    </row>
    <row r="23" spans="1:17" x14ac:dyDescent="0.25">
      <c r="A23" s="88" t="s">
        <v>82</v>
      </c>
      <c r="B23" s="49">
        <v>30</v>
      </c>
      <c r="C23" s="49">
        <v>0.67689999999999995</v>
      </c>
      <c r="D23" s="49">
        <v>0.68089999999999995</v>
      </c>
      <c r="E23" s="49">
        <v>0.68659999999999999</v>
      </c>
      <c r="F23" s="54">
        <f t="shared" si="0"/>
        <v>0.68146666666666667</v>
      </c>
      <c r="G23" s="54">
        <f t="shared" si="1"/>
        <v>4.8747649515985432E-3</v>
      </c>
      <c r="H23" s="54">
        <f t="shared" si="2"/>
        <v>0.17036666666666667</v>
      </c>
    </row>
    <row r="24" spans="1:17" x14ac:dyDescent="0.25">
      <c r="A24" s="88"/>
      <c r="B24" s="49">
        <v>30</v>
      </c>
      <c r="C24" s="49">
        <v>0.66039999999999999</v>
      </c>
      <c r="D24" s="49">
        <v>0.66190000000000004</v>
      </c>
      <c r="E24" s="49">
        <v>0.65349999999999997</v>
      </c>
      <c r="F24" s="54">
        <f t="shared" si="0"/>
        <v>0.65859999999999996</v>
      </c>
      <c r="G24" s="54">
        <f t="shared" si="1"/>
        <v>4.479955356920454E-3</v>
      </c>
      <c r="H24" s="54">
        <f t="shared" si="2"/>
        <v>0.16464999999999999</v>
      </c>
    </row>
    <row r="25" spans="1:17" x14ac:dyDescent="0.25">
      <c r="A25" s="88"/>
      <c r="B25" s="49">
        <v>0</v>
      </c>
      <c r="C25" s="49">
        <v>0.1215</v>
      </c>
      <c r="D25" s="49">
        <v>0.11899999999999999</v>
      </c>
      <c r="E25" s="49">
        <v>0.12139999999999999</v>
      </c>
      <c r="F25" s="54">
        <f t="shared" si="0"/>
        <v>0.12063333333333333</v>
      </c>
      <c r="G25" s="54">
        <f t="shared" si="1"/>
        <v>1.4153915830374768E-3</v>
      </c>
      <c r="H25" s="54">
        <f t="shared" si="2"/>
        <v>3.0158333333333332E-2</v>
      </c>
    </row>
    <row r="26" spans="1:17" x14ac:dyDescent="0.25">
      <c r="A26" s="88"/>
      <c r="B26" s="49">
        <v>0</v>
      </c>
      <c r="C26" s="49">
        <v>0.1361</v>
      </c>
      <c r="D26" s="49">
        <v>0.14169999999999999</v>
      </c>
      <c r="E26" s="49">
        <v>0.1368</v>
      </c>
      <c r="F26" s="54">
        <f t="shared" si="0"/>
        <v>0.13819999999999999</v>
      </c>
      <c r="G26" s="54">
        <f t="shared" si="1"/>
        <v>3.0512292604784664E-3</v>
      </c>
      <c r="H26" s="54">
        <f t="shared" si="2"/>
        <v>3.4549999999999997E-2</v>
      </c>
    </row>
    <row r="27" spans="1:17" x14ac:dyDescent="0.25">
      <c r="A27" s="88" t="s">
        <v>83</v>
      </c>
      <c r="B27" s="49">
        <v>30</v>
      </c>
      <c r="C27" s="49">
        <v>0.66700000000000004</v>
      </c>
      <c r="D27" s="49">
        <v>0.65</v>
      </c>
      <c r="E27" s="49">
        <v>0.67400000000000004</v>
      </c>
      <c r="F27" s="54">
        <f t="shared" si="0"/>
        <v>0.66366666666666674</v>
      </c>
      <c r="G27" s="54">
        <f t="shared" si="1"/>
        <v>1.2342339054382423E-2</v>
      </c>
      <c r="H27" s="54">
        <f t="shared" si="2"/>
        <v>0.16591666666666668</v>
      </c>
    </row>
    <row r="28" spans="1:17" x14ac:dyDescent="0.25">
      <c r="A28" s="88"/>
      <c r="B28" s="49">
        <v>30</v>
      </c>
      <c r="D28" s="49">
        <v>0.63100000000000001</v>
      </c>
      <c r="E28" s="49">
        <v>0.629</v>
      </c>
      <c r="F28" s="54">
        <f t="shared" si="0"/>
        <v>0.63</v>
      </c>
      <c r="G28" s="54">
        <f t="shared" si="1"/>
        <v>1.4142135623730963E-3</v>
      </c>
      <c r="H28" s="54">
        <f t="shared" si="2"/>
        <v>0.1575</v>
      </c>
    </row>
    <row r="29" spans="1:17" x14ac:dyDescent="0.25">
      <c r="A29" s="88"/>
      <c r="B29" s="49">
        <v>0</v>
      </c>
      <c r="C29" s="49">
        <v>0.13500000000000001</v>
      </c>
      <c r="D29" s="49">
        <v>0.13200000000000001</v>
      </c>
      <c r="E29" s="49">
        <v>0.13200000000000001</v>
      </c>
      <c r="F29" s="54">
        <f t="shared" si="0"/>
        <v>0.13300000000000001</v>
      </c>
      <c r="G29" s="54">
        <f t="shared" si="1"/>
        <v>1.7320508075688791E-3</v>
      </c>
      <c r="H29" s="54">
        <f t="shared" si="2"/>
        <v>3.3250000000000002E-2</v>
      </c>
    </row>
    <row r="30" spans="1:17" x14ac:dyDescent="0.25">
      <c r="A30" s="88"/>
      <c r="B30" s="49">
        <v>0</v>
      </c>
      <c r="C30" s="49">
        <v>0.11600000000000001</v>
      </c>
      <c r="D30" s="49">
        <v>0.115</v>
      </c>
      <c r="E30" s="49">
        <v>0.11799999999999999</v>
      </c>
      <c r="F30" s="54">
        <f t="shared" si="0"/>
        <v>0.11633333333333333</v>
      </c>
      <c r="G30" s="54">
        <f t="shared" si="1"/>
        <v>1.5275252316519405E-3</v>
      </c>
      <c r="H30" s="54">
        <f t="shared" si="2"/>
        <v>2.9083333333333333E-2</v>
      </c>
    </row>
  </sheetData>
  <mergeCells count="10">
    <mergeCell ref="A23:A26"/>
    <mergeCell ref="A27:A30"/>
    <mergeCell ref="A3:A6"/>
    <mergeCell ref="J3:J8"/>
    <mergeCell ref="A7:A10"/>
    <mergeCell ref="J9:J14"/>
    <mergeCell ref="A11:A14"/>
    <mergeCell ref="A15:A18"/>
    <mergeCell ref="J15:J20"/>
    <mergeCell ref="A19:A22"/>
  </mergeCells>
  <conditionalFormatting sqref="P3:P20">
    <cfRule type="cellIs" dxfId="175" priority="4" operator="lessThan">
      <formula>$Q$3/2</formula>
    </cfRule>
    <cfRule type="cellIs" dxfId="174" priority="5" operator="between">
      <formula>$Q$3</formula>
      <formula>$Q$3/2</formula>
    </cfRule>
    <cfRule type="cellIs" dxfId="173" priority="6" operator="greaterThan">
      <formula>$Q$3</formula>
    </cfRule>
  </conditionalFormatting>
  <conditionalFormatting sqref="G3:G30">
    <cfRule type="cellIs" dxfId="172" priority="1" operator="lessThan">
      <formula>$H$3</formula>
    </cfRule>
    <cfRule type="cellIs" dxfId="171" priority="2" operator="between">
      <formula>$H$3</formula>
      <formula>$H$3/2</formula>
    </cfRule>
    <cfRule type="cellIs" dxfId="170" priority="3" operator="greaterThan">
      <formula>$H$3</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
  <sheetViews>
    <sheetView topLeftCell="A3" zoomScale="62" workbookViewId="0">
      <selection sqref="A1:XFD62"/>
    </sheetView>
  </sheetViews>
  <sheetFormatPr defaultRowHeight="15" x14ac:dyDescent="0.25"/>
  <cols>
    <col min="1" max="41" width="9.140625" style="49"/>
  </cols>
  <sheetData>
    <row r="1" spans="1:4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x14ac:dyDescent="0.25">
      <c r="A2" s="71"/>
      <c r="B2" s="72"/>
      <c r="C2" s="65">
        <v>1</v>
      </c>
      <c r="D2" s="65">
        <v>2</v>
      </c>
      <c r="E2" s="65">
        <v>3</v>
      </c>
      <c r="F2" s="65">
        <v>4</v>
      </c>
      <c r="G2" s="65">
        <v>5</v>
      </c>
      <c r="H2" s="65">
        <v>6</v>
      </c>
      <c r="I2" s="65">
        <v>7</v>
      </c>
      <c r="J2" s="65">
        <v>8</v>
      </c>
      <c r="K2" s="65">
        <v>9</v>
      </c>
      <c r="L2" s="65">
        <v>10</v>
      </c>
      <c r="M2" s="65">
        <v>11</v>
      </c>
      <c r="N2" s="65">
        <v>12</v>
      </c>
      <c r="P2" s="81">
        <v>30</v>
      </c>
      <c r="Q2" s="74">
        <v>20.43</v>
      </c>
      <c r="R2" s="67">
        <v>19.79</v>
      </c>
      <c r="S2" s="70">
        <v>19.829999999999998</v>
      </c>
      <c r="T2" s="73">
        <f>Q2*1000</f>
        <v>20430</v>
      </c>
      <c r="U2" s="49">
        <f t="shared" ref="U2:V12" si="0">R2*1000</f>
        <v>19790</v>
      </c>
      <c r="V2" s="68">
        <f>S2*1000</f>
        <v>19830</v>
      </c>
      <c r="W2" s="73">
        <f>AVERAGE(C3:E3)</f>
        <v>1.6873333333333334</v>
      </c>
      <c r="X2" s="49">
        <f>STDEV(C3:E3)</f>
        <v>1.1846237095944619E-2</v>
      </c>
      <c r="Y2" s="68">
        <f>AVERAGE(F3:H3)</f>
        <v>1.3833333333333335</v>
      </c>
      <c r="Z2" s="68">
        <f>STDEV(F3:H3)</f>
        <v>1.2055427546683322E-2</v>
      </c>
      <c r="AA2" s="68">
        <f>AVERAGE(I3:K3)</f>
        <v>1.4823333333333333</v>
      </c>
      <c r="AB2" s="66">
        <f>STDEV(I3:K3)</f>
        <v>5.1316014394468742E-3</v>
      </c>
      <c r="AC2" s="49">
        <f>(W2-0.0758)/(0.0165)</f>
        <v>97.668686868686862</v>
      </c>
      <c r="AD2" s="49">
        <f>(Y2-0.0758)/(0.0165)</f>
        <v>79.24444444444444</v>
      </c>
      <c r="AE2" s="49">
        <f>(AA2-0.0758)/(0.0165)</f>
        <v>85.244444444444426</v>
      </c>
      <c r="AF2" s="49">
        <f>AC2*(1000/15)</f>
        <v>6511.2457912457912</v>
      </c>
      <c r="AG2" s="49">
        <f t="shared" ref="AG2:AH10" si="1">AD2*(1000/15)</f>
        <v>5282.9629629629626</v>
      </c>
      <c r="AH2" s="49">
        <f t="shared" si="1"/>
        <v>5682.9629629629617</v>
      </c>
      <c r="AI2" s="77">
        <f>AF2/T2</f>
        <v>0.31871002404531529</v>
      </c>
      <c r="AJ2" s="77">
        <f t="shared" ref="AJ2:AK10" si="2">AG2/U2</f>
        <v>0.26695113506634477</v>
      </c>
      <c r="AK2" s="77"/>
      <c r="AL2" s="79">
        <f t="shared" ref="AL2:AL10" si="3">AVERAGE(AI2:AK2)</f>
        <v>0.29283057955583003</v>
      </c>
      <c r="AM2" s="80">
        <f t="shared" ref="AM2:AM10" si="4">-STDEV(AI2:AK2)</f>
        <v>-3.659906138371171E-2</v>
      </c>
      <c r="AN2" s="23">
        <f>AVERAGE(AF2:AH2)</f>
        <v>5825.7239057239058</v>
      </c>
      <c r="AO2" s="49">
        <f>(0.25*AL2)-ABS(AM2)</f>
        <v>3.6608583505245797E-2</v>
      </c>
    </row>
    <row r="3" spans="1:41" x14ac:dyDescent="0.25">
      <c r="A3" s="71" t="s">
        <v>64</v>
      </c>
      <c r="B3" s="72" t="s">
        <v>27</v>
      </c>
      <c r="C3" s="59">
        <v>1.68</v>
      </c>
      <c r="D3" s="59">
        <v>1.7010000000000001</v>
      </c>
      <c r="E3" s="59">
        <v>1.681</v>
      </c>
      <c r="F3" s="70">
        <v>1.3819999999999999</v>
      </c>
      <c r="G3" s="70">
        <v>1.3720000000000001</v>
      </c>
      <c r="H3" s="70">
        <v>1.3959999999999999</v>
      </c>
      <c r="I3" s="70">
        <v>1.4810000000000001</v>
      </c>
      <c r="J3" s="70">
        <v>1.488</v>
      </c>
      <c r="K3" s="70">
        <v>1.478</v>
      </c>
      <c r="L3" s="70">
        <v>0.96799999999999997</v>
      </c>
      <c r="M3" s="70">
        <v>0.98199999999999998</v>
      </c>
      <c r="N3" s="70">
        <v>0.96699999999999997</v>
      </c>
      <c r="P3" s="70">
        <v>32</v>
      </c>
      <c r="Q3" s="75">
        <v>20.170000000000002</v>
      </c>
      <c r="R3" s="70">
        <v>20.18</v>
      </c>
      <c r="S3" s="70">
        <v>20.25</v>
      </c>
      <c r="T3" s="73">
        <f t="shared" ref="T3:T12" si="5">Q3*1000</f>
        <v>20170</v>
      </c>
      <c r="U3" s="49">
        <f t="shared" si="0"/>
        <v>20180</v>
      </c>
      <c r="V3" s="68">
        <f t="shared" si="0"/>
        <v>20250</v>
      </c>
      <c r="W3" s="73">
        <f>AVERAGE(L3:N3)</f>
        <v>0.97233333333333327</v>
      </c>
      <c r="X3" s="49">
        <f>STDEV(L3:N3)</f>
        <v>8.3864970836060905E-3</v>
      </c>
      <c r="Y3" s="68">
        <f>AVERAGE(C4:E4)</f>
        <v>0.72100000000000009</v>
      </c>
      <c r="Z3" s="68">
        <f>STDEV(C4:E4)</f>
        <v>2.6457513110645929E-3</v>
      </c>
      <c r="AA3" s="68">
        <f>AVERAGE(F4:H4)</f>
        <v>0.91866666666666674</v>
      </c>
      <c r="AB3" s="66">
        <f>STDEV(I4:K4)</f>
        <v>4.3588989435406778E-3</v>
      </c>
      <c r="AC3" s="49">
        <f>(W3-0.0758)/(0.0165)</f>
        <v>54.335353535353534</v>
      </c>
      <c r="AD3" s="49">
        <f t="shared" ref="AD3:AD9" si="6">(Y3-0.0758)/(0.0165)</f>
        <v>39.103030303030309</v>
      </c>
      <c r="AE3" s="49">
        <f t="shared" ref="AE3:AE9" si="7">(AA3-0.0758)/(0.0165)</f>
        <v>51.082828282828288</v>
      </c>
      <c r="AF3" s="49">
        <f t="shared" ref="AF3:AF10" si="8">AC3*(1000/15)</f>
        <v>3622.3569023569025</v>
      </c>
      <c r="AG3" s="49">
        <f t="shared" si="1"/>
        <v>2606.8686868686873</v>
      </c>
      <c r="AH3" s="49">
        <f t="shared" si="1"/>
        <v>3405.5218855218859</v>
      </c>
      <c r="AI3" s="77">
        <f>AF3/T3</f>
        <v>0.17959131890713448</v>
      </c>
      <c r="AJ3" s="77">
        <f t="shared" si="2"/>
        <v>0.12918080707971691</v>
      </c>
      <c r="AK3" s="77">
        <f t="shared" si="2"/>
        <v>0.16817392027268571</v>
      </c>
      <c r="AL3" s="79">
        <f t="shared" si="3"/>
        <v>0.15898201541984569</v>
      </c>
      <c r="AM3" s="80">
        <f t="shared" si="4"/>
        <v>-2.6432428223553472E-2</v>
      </c>
      <c r="AN3" s="23">
        <f t="shared" ref="AN3:AN10" si="9">AVERAGE(AF3:AH3)</f>
        <v>3211.5824915824919</v>
      </c>
      <c r="AO3" s="49">
        <f t="shared" ref="AO3:AO10" si="10">(0.25*AL3)-ABS(AM3)</f>
        <v>1.3313075631407951E-2</v>
      </c>
    </row>
    <row r="4" spans="1:41" x14ac:dyDescent="0.25">
      <c r="A4" s="71" t="s">
        <v>64</v>
      </c>
      <c r="B4" s="72" t="s">
        <v>28</v>
      </c>
      <c r="C4" s="70">
        <v>0.72</v>
      </c>
      <c r="D4" s="70">
        <v>0.71899999999999997</v>
      </c>
      <c r="E4" s="70">
        <v>0.72399999999999998</v>
      </c>
      <c r="F4" s="59">
        <v>0.90900000000000003</v>
      </c>
      <c r="G4" s="59">
        <v>0.91700000000000004</v>
      </c>
      <c r="H4" s="59">
        <v>0.93</v>
      </c>
      <c r="I4" s="70">
        <v>0.61599999999999999</v>
      </c>
      <c r="J4" s="70">
        <v>0.61699999999999999</v>
      </c>
      <c r="K4" s="70">
        <v>0.60899999999999999</v>
      </c>
      <c r="L4" s="70">
        <v>0.69299999999999995</v>
      </c>
      <c r="M4" s="70">
        <v>0.68500000000000005</v>
      </c>
      <c r="N4" s="70">
        <v>0.68600000000000005</v>
      </c>
      <c r="P4" s="70">
        <v>9</v>
      </c>
      <c r="Q4" s="75">
        <v>20.3</v>
      </c>
      <c r="R4" s="70">
        <v>20.100000000000001</v>
      </c>
      <c r="S4" s="70">
        <v>19.84</v>
      </c>
      <c r="T4" s="73">
        <f t="shared" si="5"/>
        <v>20300</v>
      </c>
      <c r="U4" s="49">
        <f t="shared" si="0"/>
        <v>20100</v>
      </c>
      <c r="V4" s="68">
        <f t="shared" si="0"/>
        <v>19840</v>
      </c>
      <c r="W4" s="73">
        <f>AVERAGE(I4:K4)</f>
        <v>0.61399999999999999</v>
      </c>
      <c r="X4" s="49">
        <f>STDEV(I4:K4)</f>
        <v>4.3588989435406778E-3</v>
      </c>
      <c r="Y4" s="68">
        <f>AVERAGE(L4:N4)</f>
        <v>0.68800000000000006</v>
      </c>
      <c r="Z4" s="68">
        <f>STDEV(L4:N4)</f>
        <v>4.3588989435406136E-3</v>
      </c>
      <c r="AA4" s="68">
        <f>AVERAGE(C5:E5)</f>
        <v>1.2</v>
      </c>
      <c r="AB4" s="66">
        <f>STDEV(C5:E5)</f>
        <v>2.505992817228336E-2</v>
      </c>
      <c r="AC4" s="49">
        <f t="shared" ref="AC4:AC10" si="11">(W4-0.0758)/(0.0165)</f>
        <v>32.618181818181817</v>
      </c>
      <c r="AD4" s="49">
        <f t="shared" si="6"/>
        <v>37.103030303030309</v>
      </c>
      <c r="AE4" s="49">
        <f t="shared" si="7"/>
        <v>68.133333333333326</v>
      </c>
      <c r="AF4" s="49">
        <f t="shared" si="8"/>
        <v>2174.5454545454545</v>
      </c>
      <c r="AG4" s="49">
        <f t="shared" si="1"/>
        <v>2473.5353535353543</v>
      </c>
      <c r="AH4" s="49">
        <f t="shared" si="1"/>
        <v>4542.2222222222217</v>
      </c>
      <c r="AI4" s="77">
        <f t="shared" ref="AI4:AI10" si="12">AF4/T4</f>
        <v>0.1071204657411554</v>
      </c>
      <c r="AJ4" s="77">
        <f t="shared" si="2"/>
        <v>0.12306146037489325</v>
      </c>
      <c r="AK4" s="77">
        <f t="shared" si="2"/>
        <v>0.22894265232974909</v>
      </c>
      <c r="AL4" s="79">
        <f t="shared" si="3"/>
        <v>0.15304152614859926</v>
      </c>
      <c r="AM4" s="80">
        <f t="shared" si="4"/>
        <v>-6.6213779110947391E-2</v>
      </c>
      <c r="AN4" s="23">
        <f t="shared" si="9"/>
        <v>3063.4343434343441</v>
      </c>
      <c r="AO4" s="49">
        <f t="shared" si="10"/>
        <v>-2.7953397573797577E-2</v>
      </c>
    </row>
    <row r="5" spans="1:41" x14ac:dyDescent="0.25">
      <c r="A5" s="71" t="s">
        <v>64</v>
      </c>
      <c r="B5" s="72" t="s">
        <v>29</v>
      </c>
      <c r="C5" s="70">
        <v>1.1739999999999999</v>
      </c>
      <c r="D5" s="87">
        <v>1.202</v>
      </c>
      <c r="E5" s="70">
        <v>1.224</v>
      </c>
      <c r="F5" s="59">
        <v>1.0309999999999999</v>
      </c>
      <c r="G5" s="59">
        <v>1.0349999999999999</v>
      </c>
      <c r="H5" s="59">
        <v>1.0649999999999999</v>
      </c>
      <c r="I5" s="70">
        <v>0.96799999999999997</v>
      </c>
      <c r="J5" s="70">
        <v>0.94099999999999995</v>
      </c>
      <c r="K5" s="70">
        <v>0.94399999999999995</v>
      </c>
      <c r="L5" s="70">
        <v>0.68500000000000005</v>
      </c>
      <c r="M5" s="70">
        <v>0.67600000000000005</v>
      </c>
      <c r="N5" s="70">
        <v>0.68700000000000006</v>
      </c>
      <c r="P5" s="70">
        <v>10</v>
      </c>
      <c r="Q5" s="75">
        <v>19.899999999999999</v>
      </c>
      <c r="R5" s="70">
        <v>20.37</v>
      </c>
      <c r="S5" s="70">
        <v>20</v>
      </c>
      <c r="T5" s="73">
        <f t="shared" si="5"/>
        <v>19900</v>
      </c>
      <c r="U5" s="49">
        <f t="shared" si="0"/>
        <v>20370</v>
      </c>
      <c r="V5" s="68">
        <f t="shared" si="0"/>
        <v>20000</v>
      </c>
      <c r="W5" s="73">
        <f>AVERAGE(F5:H5)</f>
        <v>1.0436666666666665</v>
      </c>
      <c r="X5" s="49">
        <f>STDEV(F5:H5)</f>
        <v>1.8583146486355156E-2</v>
      </c>
      <c r="Y5" s="68">
        <f>AVERAGE(I5:K5)</f>
        <v>0.95099999999999996</v>
      </c>
      <c r="Z5" s="68">
        <f>STDEV(I5:K5)</f>
        <v>1.4798648586948755E-2</v>
      </c>
      <c r="AA5" s="68">
        <f>AVERAGE(L5:N5)</f>
        <v>0.68266666666666664</v>
      </c>
      <c r="AB5" s="66">
        <f>STDEV(L5:N5)</f>
        <v>5.8594652770823201E-3</v>
      </c>
      <c r="AC5" s="49">
        <f t="shared" si="11"/>
        <v>58.658585858585852</v>
      </c>
      <c r="AD5" s="49">
        <f t="shared" si="6"/>
        <v>53.042424242424239</v>
      </c>
      <c r="AE5" s="49">
        <f t="shared" si="7"/>
        <v>36.779797979797976</v>
      </c>
      <c r="AF5" s="49">
        <f t="shared" si="8"/>
        <v>3910.5723905723903</v>
      </c>
      <c r="AG5" s="49">
        <f t="shared" si="1"/>
        <v>3536.1616161616162</v>
      </c>
      <c r="AH5" s="49">
        <f t="shared" si="1"/>
        <v>2451.9865319865321</v>
      </c>
      <c r="AI5" s="77">
        <f>AF5/T5</f>
        <v>0.19651117540564775</v>
      </c>
      <c r="AJ5" s="77">
        <f t="shared" si="2"/>
        <v>0.17359654473056535</v>
      </c>
      <c r="AK5" s="77">
        <f t="shared" si="2"/>
        <v>0.12259932659932661</v>
      </c>
      <c r="AL5" s="79">
        <f>AVERAGE(AI5:AK5)</f>
        <v>0.1642356822451799</v>
      </c>
      <c r="AM5" s="80">
        <f t="shared" si="4"/>
        <v>-3.783463569726625E-2</v>
      </c>
      <c r="AN5" s="23">
        <f t="shared" si="9"/>
        <v>3299.5735129068466</v>
      </c>
      <c r="AO5" s="49">
        <f t="shared" si="10"/>
        <v>3.2242848640287244E-3</v>
      </c>
    </row>
    <row r="6" spans="1:41" x14ac:dyDescent="0.25">
      <c r="A6" s="71" t="s">
        <v>64</v>
      </c>
      <c r="B6" s="72" t="s">
        <v>30</v>
      </c>
      <c r="C6" s="70">
        <v>1.1890000000000001</v>
      </c>
      <c r="D6" s="70">
        <v>1.212</v>
      </c>
      <c r="E6" s="70">
        <v>1.204</v>
      </c>
      <c r="F6" s="59">
        <v>1.2270000000000001</v>
      </c>
      <c r="G6" s="59">
        <v>1.2010000000000001</v>
      </c>
      <c r="H6" s="59">
        <v>1.2090000000000001</v>
      </c>
      <c r="I6" s="70">
        <v>1.1719999999999999</v>
      </c>
      <c r="J6" s="70">
        <v>1.1830000000000001</v>
      </c>
      <c r="K6" s="70">
        <v>1.179</v>
      </c>
      <c r="L6" s="70">
        <v>0.68100000000000005</v>
      </c>
      <c r="M6" s="70">
        <v>0.67600000000000005</v>
      </c>
      <c r="N6" s="70">
        <v>0.66800000000000004</v>
      </c>
      <c r="P6" s="70">
        <v>11</v>
      </c>
      <c r="Q6" s="75">
        <v>20.37</v>
      </c>
      <c r="R6" s="70">
        <v>20.46</v>
      </c>
      <c r="S6" s="70">
        <v>19.87</v>
      </c>
      <c r="T6" s="73">
        <f>Q6*1000</f>
        <v>20370</v>
      </c>
      <c r="U6" s="49">
        <f t="shared" si="0"/>
        <v>20460</v>
      </c>
      <c r="V6" s="68">
        <f t="shared" si="0"/>
        <v>19870</v>
      </c>
      <c r="W6" s="73">
        <f>AVERAGE(C6:E6)</f>
        <v>1.2016666666666664</v>
      </c>
      <c r="X6" s="49">
        <f>STDEV(C6:E6)</f>
        <v>1.167618659209128E-2</v>
      </c>
      <c r="Y6" s="68">
        <f>AVERAGE(F6:H6)</f>
        <v>1.2123333333333333</v>
      </c>
      <c r="Z6" s="68">
        <f>STDEV(F6:H6)</f>
        <v>1.3316656236958796E-2</v>
      </c>
      <c r="AA6" s="68">
        <f>AVERAGE(I6:K6)</f>
        <v>1.1779999999999999</v>
      </c>
      <c r="AB6" s="66">
        <f>STDEV(I6:K6)</f>
        <v>5.5677643628300865E-3</v>
      </c>
      <c r="AC6" s="49">
        <f t="shared" si="11"/>
        <v>68.234343434343415</v>
      </c>
      <c r="AD6" s="49">
        <f t="shared" si="6"/>
        <v>68.880808080808066</v>
      </c>
      <c r="AE6" s="49">
        <f t="shared" si="7"/>
        <v>66.799999999999983</v>
      </c>
      <c r="AF6" s="49">
        <f t="shared" si="8"/>
        <v>4548.9562289562282</v>
      </c>
      <c r="AG6" s="49">
        <f t="shared" si="1"/>
        <v>4592.0538720538716</v>
      </c>
      <c r="AH6" s="49">
        <f t="shared" si="1"/>
        <v>4453.3333333333321</v>
      </c>
      <c r="AI6" s="77">
        <f>AF6/T6</f>
        <v>0.22331645699343289</v>
      </c>
      <c r="AJ6" s="77">
        <f t="shared" si="2"/>
        <v>0.22444056070644533</v>
      </c>
      <c r="AK6" s="77">
        <f t="shared" si="2"/>
        <v>0.22412346921657433</v>
      </c>
      <c r="AL6" s="79">
        <f>AVERAGE(AI6:AK6)</f>
        <v>0.22396016230548418</v>
      </c>
      <c r="AM6" s="80">
        <f t="shared" si="4"/>
        <v>-5.7957238530613605E-4</v>
      </c>
      <c r="AN6" s="23">
        <f t="shared" si="9"/>
        <v>4531.4478114478106</v>
      </c>
      <c r="AO6" s="49">
        <f t="shared" si="10"/>
        <v>5.5410468191064911E-2</v>
      </c>
    </row>
    <row r="7" spans="1:41" x14ac:dyDescent="0.25">
      <c r="A7" s="71" t="s">
        <v>64</v>
      </c>
      <c r="B7" s="72" t="s">
        <v>31</v>
      </c>
      <c r="C7" s="70">
        <v>0.59699999999999998</v>
      </c>
      <c r="D7" s="70">
        <v>0.56799999999999995</v>
      </c>
      <c r="E7" s="70">
        <v>0.57899999999999996</v>
      </c>
      <c r="F7" s="59">
        <v>0.60599999999999998</v>
      </c>
      <c r="G7" s="59">
        <v>0.59599999999999997</v>
      </c>
      <c r="H7" s="59">
        <v>0.61099999999999999</v>
      </c>
      <c r="I7" s="70">
        <v>0.67100000000000004</v>
      </c>
      <c r="J7" s="70">
        <v>0.67100000000000004</v>
      </c>
      <c r="K7" s="70">
        <v>0.67600000000000005</v>
      </c>
      <c r="L7" s="70">
        <v>1.0129999999999999</v>
      </c>
      <c r="M7" s="70">
        <v>1.08</v>
      </c>
      <c r="N7" s="70">
        <v>1.071</v>
      </c>
      <c r="P7" s="70">
        <v>12</v>
      </c>
      <c r="Q7" s="75">
        <v>20.22</v>
      </c>
      <c r="R7" s="70">
        <v>20.18</v>
      </c>
      <c r="S7" s="70">
        <v>19.600000000000001</v>
      </c>
      <c r="T7" s="73">
        <f t="shared" si="5"/>
        <v>20220</v>
      </c>
      <c r="U7" s="49">
        <f t="shared" si="0"/>
        <v>20180</v>
      </c>
      <c r="V7" s="68">
        <f t="shared" si="0"/>
        <v>19600</v>
      </c>
      <c r="W7" s="73">
        <f>AVERAGE(L6:N6)</f>
        <v>0.67500000000000016</v>
      </c>
      <c r="X7" s="49">
        <f>STDEV(L6:N6)</f>
        <v>6.5574385243020068E-3</v>
      </c>
      <c r="Y7" s="68">
        <f>AVERAGE(C7:E7)</f>
        <v>0.58133333333333337</v>
      </c>
      <c r="Z7" s="68">
        <f>STDEV(C7:E7)</f>
        <v>1.4640127503998512E-2</v>
      </c>
      <c r="AA7" s="68">
        <f>AVERAGE(F7:H7)</f>
        <v>0.60433333333333328</v>
      </c>
      <c r="AB7" s="66">
        <f>STDEV(F7:H7)</f>
        <v>7.6376261582597402E-3</v>
      </c>
      <c r="AC7" s="49">
        <f t="shared" si="11"/>
        <v>36.315151515151527</v>
      </c>
      <c r="AD7" s="49">
        <f t="shared" si="6"/>
        <v>30.638383838383842</v>
      </c>
      <c r="AE7" s="49">
        <f t="shared" si="7"/>
        <v>32.032323232323229</v>
      </c>
      <c r="AF7" s="49">
        <f t="shared" si="8"/>
        <v>2421.0101010101021</v>
      </c>
      <c r="AG7" s="49">
        <f t="shared" si="1"/>
        <v>2042.5589225589229</v>
      </c>
      <c r="AH7" s="49">
        <f t="shared" si="1"/>
        <v>2135.4882154882152</v>
      </c>
      <c r="AI7" s="77">
        <f t="shared" si="12"/>
        <v>0.11973343724085569</v>
      </c>
      <c r="AJ7" s="77">
        <f t="shared" si="2"/>
        <v>0.10121699318924296</v>
      </c>
      <c r="AK7" s="77">
        <f t="shared" si="2"/>
        <v>0.1089534803820518</v>
      </c>
      <c r="AL7" s="79">
        <f t="shared" si="3"/>
        <v>0.10996797027071681</v>
      </c>
      <c r="AM7" s="80">
        <f t="shared" si="4"/>
        <v>-9.2998154486946052E-3</v>
      </c>
      <c r="AN7" s="23">
        <f t="shared" si="9"/>
        <v>2199.6857463524134</v>
      </c>
      <c r="AO7" s="49">
        <f t="shared" si="10"/>
        <v>1.8192177118984597E-2</v>
      </c>
    </row>
    <row r="8" spans="1:41" x14ac:dyDescent="0.25">
      <c r="A8" s="71" t="s">
        <v>64</v>
      </c>
      <c r="B8" s="72" t="s">
        <v>32</v>
      </c>
      <c r="C8" s="70">
        <v>0.46899999999999997</v>
      </c>
      <c r="D8" s="70">
        <v>0.45400000000000001</v>
      </c>
      <c r="E8" s="70">
        <v>0.438</v>
      </c>
      <c r="F8" s="59">
        <v>1.377</v>
      </c>
      <c r="G8" s="59">
        <v>1.421</v>
      </c>
      <c r="H8" s="59">
        <v>1.464</v>
      </c>
      <c r="I8" s="70">
        <v>1.4670000000000001</v>
      </c>
      <c r="J8" s="59">
        <v>1.4590000000000001</v>
      </c>
      <c r="K8" s="70">
        <v>1.462</v>
      </c>
      <c r="L8" s="70">
        <v>0.05</v>
      </c>
      <c r="M8" s="70">
        <v>0.05</v>
      </c>
      <c r="N8" s="70">
        <v>0.05</v>
      </c>
      <c r="P8" s="70">
        <v>13</v>
      </c>
      <c r="Q8" s="75">
        <v>20.03</v>
      </c>
      <c r="R8" s="70">
        <v>19.920000000000002</v>
      </c>
      <c r="S8" s="70">
        <v>20.010000000000002</v>
      </c>
      <c r="T8" s="73">
        <f t="shared" si="5"/>
        <v>20030</v>
      </c>
      <c r="U8" s="49">
        <f t="shared" si="0"/>
        <v>19920</v>
      </c>
      <c r="V8" s="68">
        <f t="shared" si="0"/>
        <v>20010</v>
      </c>
      <c r="W8" s="76">
        <f>AVERAGE(I7:K7)</f>
        <v>0.67266666666666675</v>
      </c>
      <c r="X8" s="49">
        <f>STDEV(I7:K7)</f>
        <v>2.8867513459481316E-3</v>
      </c>
      <c r="Y8" s="69">
        <f>AVERAGE(L7:N7)</f>
        <v>1.0546666666666666</v>
      </c>
      <c r="Z8" s="68">
        <f>STDEV(L7:N7)</f>
        <v>3.6363901514184893E-2</v>
      </c>
      <c r="AA8" s="68">
        <f>AVERAGE(C8:E8)</f>
        <v>0.45366666666666666</v>
      </c>
      <c r="AB8" s="66">
        <f>STDEV(C8:E8)</f>
        <v>1.5502687938977966E-2</v>
      </c>
      <c r="AC8" s="49">
        <f t="shared" si="11"/>
        <v>36.173737373737382</v>
      </c>
      <c r="AD8" s="49">
        <f t="shared" si="6"/>
        <v>59.325252525252523</v>
      </c>
      <c r="AE8" s="49">
        <f t="shared" si="7"/>
        <v>22.901010101010101</v>
      </c>
      <c r="AF8" s="49">
        <f t="shared" si="8"/>
        <v>2411.5824915824924</v>
      </c>
      <c r="AG8" s="49">
        <f t="shared" si="1"/>
        <v>3955.0168350168351</v>
      </c>
      <c r="AH8" s="49">
        <f t="shared" si="1"/>
        <v>1526.7340067340069</v>
      </c>
      <c r="AI8" s="77">
        <f t="shared" si="12"/>
        <v>0.12039852678894121</v>
      </c>
      <c r="AJ8" s="77">
        <f t="shared" si="2"/>
        <v>0.19854502183819453</v>
      </c>
      <c r="AK8" s="77">
        <f t="shared" si="2"/>
        <v>7.6298551061169756E-2</v>
      </c>
      <c r="AL8" s="79">
        <f t="shared" si="3"/>
        <v>0.1317473665627685</v>
      </c>
      <c r="AM8" s="80">
        <f t="shared" si="4"/>
        <v>-6.190837606914347E-2</v>
      </c>
      <c r="AN8" s="23">
        <f t="shared" si="9"/>
        <v>2631.1111111111113</v>
      </c>
      <c r="AO8" s="49">
        <f t="shared" si="10"/>
        <v>-2.8971534428451344E-2</v>
      </c>
    </row>
    <row r="9" spans="1:41" x14ac:dyDescent="0.25">
      <c r="A9" s="71" t="s">
        <v>64</v>
      </c>
      <c r="B9" s="72" t="s">
        <v>33</v>
      </c>
      <c r="C9" s="70">
        <v>1.2549999999999999</v>
      </c>
      <c r="D9" s="70">
        <v>1.2929999999999999</v>
      </c>
      <c r="E9" s="70">
        <v>1.357</v>
      </c>
      <c r="F9" s="59">
        <v>1.083</v>
      </c>
      <c r="G9" s="59">
        <v>1.137</v>
      </c>
      <c r="H9" s="59">
        <v>1.056</v>
      </c>
      <c r="I9" s="70">
        <v>1.6060000000000001</v>
      </c>
      <c r="J9" s="70">
        <v>1.4750000000000001</v>
      </c>
      <c r="K9" s="70">
        <v>1.546</v>
      </c>
      <c r="L9" s="70">
        <v>1.085</v>
      </c>
      <c r="M9" s="70">
        <v>1.1459999999999999</v>
      </c>
      <c r="N9" s="70">
        <v>1.123</v>
      </c>
      <c r="P9" s="70">
        <v>14</v>
      </c>
      <c r="Q9" s="75">
        <v>19.940000000000001</v>
      </c>
      <c r="R9" s="70">
        <v>20.64</v>
      </c>
      <c r="S9" s="70"/>
      <c r="T9" s="73">
        <f t="shared" si="5"/>
        <v>19940</v>
      </c>
      <c r="U9" s="49">
        <f t="shared" si="0"/>
        <v>20640</v>
      </c>
      <c r="V9" s="68">
        <f t="shared" si="0"/>
        <v>0</v>
      </c>
      <c r="W9" s="73">
        <f>AVERAGE(F8:H8)</f>
        <v>1.4206666666666667</v>
      </c>
      <c r="X9" s="49">
        <f>STDEV(F8:H8)</f>
        <v>4.3500957843860537E-2</v>
      </c>
      <c r="Y9" s="68">
        <f>AVERAGE(I8:K8)</f>
        <v>1.4626666666666666</v>
      </c>
      <c r="Z9" s="68">
        <f>STDEV(I8:K8)</f>
        <v>4.0414518843273932E-3</v>
      </c>
      <c r="AA9" s="68">
        <f>AVERAGE(L8:N8)</f>
        <v>5.000000000000001E-2</v>
      </c>
      <c r="AB9" s="66">
        <f>STDEV(L8:N8)</f>
        <v>8.4983747219407389E-18</v>
      </c>
      <c r="AC9" s="49">
        <f t="shared" si="11"/>
        <v>81.507070707070696</v>
      </c>
      <c r="AD9" s="49">
        <f t="shared" si="6"/>
        <v>84.052525252525243</v>
      </c>
      <c r="AE9" s="49">
        <f t="shared" si="7"/>
        <v>-1.5636363636363633</v>
      </c>
      <c r="AF9" s="49">
        <f t="shared" si="8"/>
        <v>5433.8047138047132</v>
      </c>
      <c r="AG9" s="49">
        <f t="shared" si="1"/>
        <v>5603.5016835016831</v>
      </c>
      <c r="AH9" s="49">
        <f t="shared" si="1"/>
        <v>-104.24242424242422</v>
      </c>
      <c r="AI9" s="77">
        <f t="shared" si="12"/>
        <v>0.27250775896713708</v>
      </c>
      <c r="AJ9" s="77">
        <f t="shared" si="2"/>
        <v>0.27148748466577921</v>
      </c>
      <c r="AK9" s="77" t="e">
        <f t="shared" si="2"/>
        <v>#DIV/0!</v>
      </c>
      <c r="AL9" s="79" t="e">
        <f t="shared" si="3"/>
        <v>#DIV/0!</v>
      </c>
      <c r="AM9" s="80" t="e">
        <f t="shared" si="4"/>
        <v>#DIV/0!</v>
      </c>
      <c r="AN9" s="23">
        <f t="shared" si="9"/>
        <v>3644.3546576879908</v>
      </c>
      <c r="AO9" s="49" t="e">
        <f t="shared" si="10"/>
        <v>#DIV/0!</v>
      </c>
    </row>
    <row r="10" spans="1:41" x14ac:dyDescent="0.25">
      <c r="A10" s="71" t="s">
        <v>64</v>
      </c>
      <c r="B10" s="72" t="s">
        <v>34</v>
      </c>
      <c r="C10" s="70">
        <v>1.8540000000000001</v>
      </c>
      <c r="D10" s="70">
        <v>1.9550000000000001</v>
      </c>
      <c r="E10" s="70">
        <v>1.905</v>
      </c>
      <c r="F10" s="70">
        <v>1.5940000000000001</v>
      </c>
      <c r="G10" s="70">
        <v>1.6120000000000001</v>
      </c>
      <c r="H10" s="70">
        <v>1.631</v>
      </c>
      <c r="I10" s="70">
        <v>1.206</v>
      </c>
      <c r="J10" s="70">
        <v>1.226</v>
      </c>
      <c r="K10" s="70">
        <v>1.2849999999999999</v>
      </c>
      <c r="L10" s="70">
        <v>1.345</v>
      </c>
      <c r="M10" s="70">
        <v>1.3740000000000001</v>
      </c>
      <c r="N10" s="70">
        <v>1.349</v>
      </c>
      <c r="P10" s="70">
        <v>15</v>
      </c>
      <c r="Q10" s="75">
        <v>19.91</v>
      </c>
      <c r="R10" s="70">
        <v>20.440000000000001</v>
      </c>
      <c r="S10" s="70">
        <v>20.010000000000002</v>
      </c>
      <c r="T10" s="73">
        <f t="shared" si="5"/>
        <v>19910</v>
      </c>
      <c r="U10" s="49">
        <f t="shared" si="0"/>
        <v>20440</v>
      </c>
      <c r="V10" s="68">
        <f t="shared" si="0"/>
        <v>20010</v>
      </c>
      <c r="W10" s="73">
        <f>AVERAGE(C9:E9)</f>
        <v>1.3016666666666667</v>
      </c>
      <c r="X10" s="49">
        <f>STDEV(C9:E9)</f>
        <v>5.1549329125928862E-2</v>
      </c>
      <c r="Y10" s="68">
        <f>AVERAGE(F9:H9)</f>
        <v>1.0919999999999999</v>
      </c>
      <c r="Z10" s="68">
        <f>STDEV(F9:H9)</f>
        <v>4.1243181254602551E-2</v>
      </c>
      <c r="AA10" s="68">
        <f>AVERAGE(I9:K9)</f>
        <v>1.5423333333333336</v>
      </c>
      <c r="AB10" s="66">
        <f>STDEV(I9:K9)</f>
        <v>6.5576926836604141E-2</v>
      </c>
      <c r="AC10" s="49">
        <f t="shared" si="11"/>
        <v>74.294949494949492</v>
      </c>
      <c r="AD10" s="49">
        <f>(Y10-0.0758)/(0.0165)</f>
        <v>61.587878787878772</v>
      </c>
      <c r="AE10" s="49">
        <f>(AA10-0.0758)/(0.0165)</f>
        <v>88.88080808080808</v>
      </c>
      <c r="AF10" s="49">
        <f t="shared" si="8"/>
        <v>4952.9966329966328</v>
      </c>
      <c r="AG10" s="49">
        <f>AD10*(1000/15)</f>
        <v>4105.8585858585848</v>
      </c>
      <c r="AH10" s="49">
        <f t="shared" si="1"/>
        <v>5925.3872053872055</v>
      </c>
      <c r="AI10" s="77">
        <f t="shared" si="12"/>
        <v>0.24876929347044865</v>
      </c>
      <c r="AJ10" s="77"/>
      <c r="AK10" s="77">
        <f t="shared" si="2"/>
        <v>0.29612129961955053</v>
      </c>
      <c r="AL10" s="79">
        <f t="shared" si="3"/>
        <v>0.2724452965449996</v>
      </c>
      <c r="AM10" s="80">
        <f t="shared" si="4"/>
        <v>-3.3482924650817029E-2</v>
      </c>
      <c r="AN10" s="23">
        <f t="shared" si="9"/>
        <v>4994.7474747474744</v>
      </c>
      <c r="AO10" s="49">
        <f t="shared" si="10"/>
        <v>3.4628399485432872E-2</v>
      </c>
    </row>
    <row r="11" spans="1:41" x14ac:dyDescent="0.25">
      <c r="A11" s="71"/>
      <c r="B11" s="73"/>
      <c r="C11" s="68"/>
      <c r="D11" s="68"/>
      <c r="E11" s="68"/>
      <c r="F11" s="68"/>
      <c r="G11" s="68"/>
      <c r="H11" s="68"/>
      <c r="I11" s="68"/>
      <c r="J11" s="68"/>
      <c r="K11" s="68"/>
      <c r="L11" s="68"/>
      <c r="M11" s="68"/>
      <c r="N11" s="68"/>
      <c r="O11" s="68"/>
      <c r="P11" s="70">
        <v>16</v>
      </c>
      <c r="Q11" s="73">
        <v>20.010000000000002</v>
      </c>
      <c r="R11" s="70">
        <v>19.940000000000001</v>
      </c>
      <c r="S11" s="70">
        <v>20.11</v>
      </c>
      <c r="T11" s="73">
        <f t="shared" si="5"/>
        <v>20010</v>
      </c>
      <c r="U11" s="68">
        <f t="shared" si="0"/>
        <v>19940</v>
      </c>
      <c r="V11" s="70">
        <f t="shared" si="0"/>
        <v>20110</v>
      </c>
      <c r="W11" s="76"/>
      <c r="X11" s="68"/>
      <c r="Y11" s="68"/>
      <c r="Z11" s="68"/>
      <c r="AA11" s="68"/>
      <c r="AB11" s="66"/>
      <c r="AE11" s="66"/>
      <c r="AH11" s="66"/>
      <c r="AI11" s="68"/>
      <c r="AJ11" s="68"/>
      <c r="AK11" s="66"/>
      <c r="AL11" s="80"/>
      <c r="AM11" s="80"/>
      <c r="AN11" s="23"/>
      <c r="AO11" s="68"/>
    </row>
    <row r="12" spans="1:41" x14ac:dyDescent="0.25">
      <c r="P12" s="70">
        <v>1</v>
      </c>
      <c r="Q12" s="75">
        <v>20.27</v>
      </c>
      <c r="R12" s="70">
        <v>20.07</v>
      </c>
      <c r="T12" s="75">
        <f t="shared" si="5"/>
        <v>20270</v>
      </c>
      <c r="U12" s="70">
        <f t="shared" si="0"/>
        <v>20070</v>
      </c>
    </row>
    <row r="14" spans="1:41" x14ac:dyDescent="0.25">
      <c r="A14" s="61" t="s">
        <v>0</v>
      </c>
      <c r="B14" s="62" t="s">
        <v>88</v>
      </c>
      <c r="C14" s="61"/>
      <c r="D14" s="61"/>
      <c r="E14" s="61"/>
      <c r="F14" s="61"/>
      <c r="G14" s="61"/>
      <c r="H14" s="61"/>
      <c r="I14" s="61"/>
      <c r="J14" s="61"/>
      <c r="K14" s="61"/>
      <c r="L14" s="61"/>
      <c r="M14" s="61"/>
      <c r="N14" s="61"/>
    </row>
    <row r="15" spans="1:41" x14ac:dyDescent="0.25">
      <c r="A15" s="71"/>
      <c r="B15" s="72"/>
      <c r="C15" s="65">
        <v>1</v>
      </c>
      <c r="D15" s="65">
        <v>2</v>
      </c>
      <c r="E15" s="65">
        <v>3</v>
      </c>
      <c r="F15" s="65">
        <v>4</v>
      </c>
      <c r="G15" s="65">
        <v>5</v>
      </c>
      <c r="H15" s="65">
        <v>6</v>
      </c>
      <c r="I15" s="65">
        <v>7</v>
      </c>
      <c r="J15" s="65">
        <v>8</v>
      </c>
      <c r="K15" s="65">
        <v>9</v>
      </c>
      <c r="L15" s="65">
        <v>10</v>
      </c>
      <c r="M15" s="65">
        <v>11</v>
      </c>
      <c r="N15" s="65">
        <v>12</v>
      </c>
    </row>
    <row r="16" spans="1:41" x14ac:dyDescent="0.25">
      <c r="A16" s="71" t="s">
        <v>64</v>
      </c>
      <c r="B16" s="72" t="s">
        <v>27</v>
      </c>
      <c r="C16" s="49">
        <v>5.2999999999999999E-2</v>
      </c>
      <c r="D16" s="49">
        <v>5.1999999999999998E-2</v>
      </c>
      <c r="E16" s="49">
        <v>5.1999999999999998E-2</v>
      </c>
      <c r="F16" s="70">
        <v>5.0999999999999997E-2</v>
      </c>
      <c r="G16" s="70">
        <v>0.05</v>
      </c>
      <c r="H16" s="70">
        <v>5.0999999999999997E-2</v>
      </c>
      <c r="I16" s="70">
        <v>0.06</v>
      </c>
      <c r="J16" s="70">
        <v>0.06</v>
      </c>
      <c r="K16" s="70">
        <v>0.06</v>
      </c>
      <c r="L16" s="70">
        <v>6.5000000000000002E-2</v>
      </c>
      <c r="M16" s="70">
        <v>6.5000000000000002E-2</v>
      </c>
      <c r="N16" s="70">
        <v>6.8000000000000005E-2</v>
      </c>
      <c r="V16" s="59"/>
      <c r="W16" s="59"/>
      <c r="X16" s="59"/>
      <c r="Y16" s="59"/>
      <c r="Z16" s="59"/>
      <c r="AA16" s="59"/>
      <c r="AB16" s="59"/>
      <c r="AC16" s="59"/>
      <c r="AD16" s="59"/>
      <c r="AE16" s="59"/>
      <c r="AF16" s="59"/>
    </row>
    <row r="17" spans="1:32" x14ac:dyDescent="0.25">
      <c r="A17" s="71" t="s">
        <v>64</v>
      </c>
      <c r="B17" s="72" t="s">
        <v>28</v>
      </c>
      <c r="C17" s="49">
        <v>0.33900000000000002</v>
      </c>
      <c r="D17" s="49">
        <v>0.34499999999999997</v>
      </c>
      <c r="E17" s="49">
        <v>0.34399999999999997</v>
      </c>
      <c r="F17" s="70">
        <v>0.32200000000000001</v>
      </c>
      <c r="G17" s="70">
        <v>0.32900000000000001</v>
      </c>
      <c r="H17" s="70">
        <v>0.32700000000000001</v>
      </c>
      <c r="I17" s="70">
        <v>0.24099999999999999</v>
      </c>
      <c r="J17" s="70">
        <v>0.24199999999999999</v>
      </c>
      <c r="K17" s="70">
        <v>0.23499999999999999</v>
      </c>
      <c r="L17" s="70">
        <v>0.58599999999999997</v>
      </c>
      <c r="M17" s="70">
        <v>0.57799999999999996</v>
      </c>
      <c r="N17" s="70">
        <v>0.59299999999999997</v>
      </c>
      <c r="V17" s="59"/>
      <c r="W17" s="59"/>
      <c r="X17" s="59"/>
      <c r="Y17" s="59"/>
      <c r="Z17" s="59"/>
      <c r="AA17" s="59"/>
      <c r="AB17" s="59"/>
      <c r="AC17" s="59"/>
      <c r="AD17" s="59"/>
      <c r="AE17" s="59"/>
      <c r="AF17" s="59"/>
    </row>
    <row r="18" spans="1:32" x14ac:dyDescent="0.25">
      <c r="A18" s="71" t="s">
        <v>64</v>
      </c>
      <c r="B18" s="72" t="s">
        <v>29</v>
      </c>
      <c r="C18" s="49">
        <v>0.59799999999999998</v>
      </c>
      <c r="D18" s="49">
        <v>0.60499999999999998</v>
      </c>
      <c r="E18" s="49">
        <v>0.58299999999999996</v>
      </c>
      <c r="F18" s="70">
        <v>0.88</v>
      </c>
      <c r="G18" s="70">
        <v>0.92</v>
      </c>
      <c r="H18" s="70">
        <v>0.90300000000000002</v>
      </c>
      <c r="I18" s="70">
        <v>0.86899999999999999</v>
      </c>
      <c r="J18" s="70">
        <v>0.88200000000000001</v>
      </c>
      <c r="K18" s="70">
        <v>0.878</v>
      </c>
      <c r="L18" s="70">
        <v>1.1399999999999999</v>
      </c>
      <c r="M18" s="70">
        <v>1.1719999999999999</v>
      </c>
      <c r="N18" s="70">
        <v>1.1779999999999999</v>
      </c>
      <c r="V18" s="59"/>
      <c r="W18" s="59"/>
      <c r="X18" s="59"/>
      <c r="Y18" s="59"/>
      <c r="Z18" s="59"/>
      <c r="AA18" s="59"/>
      <c r="AB18" s="59"/>
      <c r="AC18" s="59"/>
      <c r="AD18" s="59"/>
      <c r="AE18" s="59"/>
      <c r="AF18" s="59"/>
    </row>
    <row r="19" spans="1:32" x14ac:dyDescent="0.25">
      <c r="A19" s="71" t="s">
        <v>64</v>
      </c>
      <c r="B19" s="72" t="s">
        <v>30</v>
      </c>
      <c r="C19" s="49">
        <v>1.149</v>
      </c>
      <c r="D19" s="49">
        <v>1.1160000000000001</v>
      </c>
      <c r="E19" s="49">
        <v>1.137</v>
      </c>
      <c r="F19" s="70">
        <v>1.395</v>
      </c>
      <c r="G19" s="70">
        <v>1.4139999999999999</v>
      </c>
      <c r="H19" s="70">
        <v>1.407</v>
      </c>
      <c r="I19" s="70">
        <v>1.4330000000000001</v>
      </c>
      <c r="J19" s="70">
        <v>1.4390000000000001</v>
      </c>
      <c r="K19" s="70">
        <v>1.431</v>
      </c>
      <c r="L19" s="70">
        <v>1.383</v>
      </c>
      <c r="M19" s="70">
        <v>1.377</v>
      </c>
      <c r="N19" s="70">
        <v>1.361</v>
      </c>
      <c r="V19" s="59"/>
      <c r="W19" s="59"/>
      <c r="X19" s="59"/>
      <c r="Y19" s="59"/>
      <c r="Z19" s="59"/>
      <c r="AA19" s="59"/>
      <c r="AB19" s="59"/>
      <c r="AC19" s="59"/>
      <c r="AD19" s="59"/>
      <c r="AE19" s="59"/>
      <c r="AF19" s="59"/>
    </row>
    <row r="20" spans="1:32" x14ac:dyDescent="0.25">
      <c r="A20" s="71" t="s">
        <v>64</v>
      </c>
      <c r="B20" s="72" t="s">
        <v>31</v>
      </c>
      <c r="F20" s="70"/>
      <c r="G20" s="70"/>
      <c r="H20" s="70"/>
      <c r="O20" s="49">
        <v>0</v>
      </c>
      <c r="P20" s="70">
        <v>5.0999999999999997E-2</v>
      </c>
      <c r="V20" s="59"/>
      <c r="W20" s="59"/>
      <c r="X20" s="59"/>
      <c r="Y20" s="59"/>
      <c r="Z20" s="59"/>
      <c r="AA20" s="59"/>
      <c r="AB20" s="59"/>
      <c r="AC20" s="59"/>
      <c r="AD20" s="59"/>
      <c r="AE20" s="59"/>
      <c r="AF20" s="59"/>
    </row>
    <row r="21" spans="1:32" x14ac:dyDescent="0.25">
      <c r="A21" s="71" t="s">
        <v>64</v>
      </c>
      <c r="B21" s="72" t="s">
        <v>32</v>
      </c>
      <c r="O21" s="49">
        <v>0</v>
      </c>
      <c r="P21" s="70">
        <v>0.05</v>
      </c>
      <c r="V21" s="59"/>
      <c r="W21" s="70"/>
      <c r="X21" s="70"/>
      <c r="Y21" s="70"/>
      <c r="Z21" s="70"/>
      <c r="AA21" s="70"/>
      <c r="AB21" s="70"/>
      <c r="AC21" s="59"/>
      <c r="AD21" s="59"/>
      <c r="AE21" s="59"/>
      <c r="AF21" s="59"/>
    </row>
    <row r="22" spans="1:32" x14ac:dyDescent="0.25">
      <c r="A22" s="71" t="s">
        <v>64</v>
      </c>
      <c r="B22" s="72" t="s">
        <v>33</v>
      </c>
      <c r="O22" s="49">
        <v>0</v>
      </c>
      <c r="P22" s="70">
        <v>5.0999999999999997E-2</v>
      </c>
      <c r="V22" s="59"/>
      <c r="W22" s="59"/>
      <c r="X22" s="59"/>
      <c r="Y22" s="59"/>
      <c r="Z22" s="59"/>
      <c r="AA22" s="59"/>
      <c r="AB22" s="59"/>
      <c r="AC22" s="70"/>
      <c r="AD22" s="70"/>
      <c r="AE22" s="70"/>
      <c r="AF22" s="59"/>
    </row>
    <row r="23" spans="1:32" x14ac:dyDescent="0.25">
      <c r="A23" s="71" t="s">
        <v>64</v>
      </c>
      <c r="B23" s="72" t="s">
        <v>34</v>
      </c>
      <c r="O23" s="49">
        <v>0</v>
      </c>
      <c r="P23" s="70">
        <v>0.06</v>
      </c>
      <c r="V23" s="59"/>
      <c r="W23" s="59"/>
      <c r="X23" s="59"/>
      <c r="Y23" s="59"/>
      <c r="Z23" s="59"/>
      <c r="AA23" s="59"/>
      <c r="AB23" s="59"/>
      <c r="AC23" s="70"/>
      <c r="AD23" s="70"/>
      <c r="AE23" s="70"/>
      <c r="AF23" s="59"/>
    </row>
    <row r="24" spans="1:32" x14ac:dyDescent="0.25">
      <c r="O24" s="49">
        <v>0</v>
      </c>
      <c r="P24" s="70">
        <v>0.06</v>
      </c>
      <c r="V24" s="59"/>
      <c r="W24" s="59"/>
      <c r="X24" s="59"/>
      <c r="Y24" s="59"/>
      <c r="Z24" s="59"/>
      <c r="AA24" s="59"/>
      <c r="AB24" s="59"/>
      <c r="AC24" s="59"/>
      <c r="AD24" s="59"/>
      <c r="AE24" s="59"/>
      <c r="AF24" s="59"/>
    </row>
    <row r="25" spans="1:32" x14ac:dyDescent="0.25">
      <c r="O25" s="49">
        <v>0</v>
      </c>
      <c r="P25" s="70">
        <v>0.06</v>
      </c>
      <c r="V25" s="59"/>
      <c r="W25" s="70"/>
      <c r="X25" s="59"/>
      <c r="Y25" s="70"/>
      <c r="Z25" s="70"/>
      <c r="AA25" s="70"/>
      <c r="AB25" s="70"/>
      <c r="AC25" s="70"/>
      <c r="AD25" s="70"/>
      <c r="AE25" s="70"/>
      <c r="AF25" s="59"/>
    </row>
    <row r="26" spans="1:32" x14ac:dyDescent="0.25">
      <c r="O26" s="49">
        <v>0</v>
      </c>
      <c r="P26" s="70">
        <v>6.5000000000000002E-2</v>
      </c>
      <c r="V26" s="59"/>
      <c r="W26" s="59"/>
      <c r="X26" s="59"/>
      <c r="Y26" s="59"/>
      <c r="Z26" s="70"/>
      <c r="AA26" s="70"/>
      <c r="AB26" s="70"/>
      <c r="AC26" s="70"/>
      <c r="AD26" s="70"/>
      <c r="AE26" s="70"/>
      <c r="AF26" s="59"/>
    </row>
    <row r="27" spans="1:32" x14ac:dyDescent="0.25">
      <c r="O27" s="49">
        <v>0</v>
      </c>
      <c r="P27" s="70">
        <v>6.5000000000000002E-2</v>
      </c>
      <c r="V27" s="59"/>
      <c r="W27" s="59"/>
      <c r="X27" s="59"/>
      <c r="Y27" s="59"/>
      <c r="Z27" s="59"/>
      <c r="AA27" s="59"/>
      <c r="AB27" s="59"/>
      <c r="AC27" s="59"/>
      <c r="AD27" s="59"/>
      <c r="AE27" s="59"/>
      <c r="AF27" s="59"/>
    </row>
    <row r="28" spans="1:32" x14ac:dyDescent="0.25">
      <c r="C28" s="49" t="s">
        <v>89</v>
      </c>
      <c r="D28" s="70">
        <v>5.6000000000000001E-2</v>
      </c>
      <c r="E28" s="70">
        <v>5.5E-2</v>
      </c>
      <c r="F28" s="70">
        <v>5.6000000000000001E-2</v>
      </c>
      <c r="G28" s="70">
        <v>0.56499999999999995</v>
      </c>
      <c r="H28" s="70">
        <v>0.55200000000000005</v>
      </c>
      <c r="I28" s="70">
        <v>0.57999999999999996</v>
      </c>
      <c r="O28" s="49">
        <v>0</v>
      </c>
      <c r="P28" s="70">
        <v>6.8000000000000005E-2</v>
      </c>
      <c r="V28" s="59"/>
      <c r="W28" s="59"/>
      <c r="X28" s="59"/>
      <c r="Y28" s="59"/>
      <c r="Z28" s="59"/>
      <c r="AA28" s="59"/>
      <c r="AB28" s="59"/>
      <c r="AC28" s="59"/>
      <c r="AD28" s="59"/>
      <c r="AE28" s="59"/>
      <c r="AF28" s="59"/>
    </row>
    <row r="29" spans="1:32" x14ac:dyDescent="0.25">
      <c r="O29" s="49">
        <v>15</v>
      </c>
      <c r="P29" s="49">
        <v>0.33900000000000002</v>
      </c>
      <c r="V29" s="59"/>
      <c r="W29" s="59"/>
      <c r="X29" s="59"/>
      <c r="Y29" s="59"/>
      <c r="Z29" s="59"/>
      <c r="AA29" s="59"/>
      <c r="AB29" s="59"/>
      <c r="AC29" s="59"/>
      <c r="AD29" s="59"/>
      <c r="AE29" s="59"/>
      <c r="AF29" s="59"/>
    </row>
    <row r="30" spans="1:32" x14ac:dyDescent="0.25">
      <c r="O30" s="49">
        <v>15</v>
      </c>
      <c r="P30" s="49">
        <v>0.34499999999999997</v>
      </c>
    </row>
    <row r="31" spans="1:32" x14ac:dyDescent="0.25">
      <c r="O31" s="49">
        <v>15</v>
      </c>
      <c r="P31" s="49">
        <v>0.34399999999999997</v>
      </c>
    </row>
    <row r="32" spans="1:32" x14ac:dyDescent="0.25">
      <c r="O32" s="49">
        <v>15</v>
      </c>
      <c r="P32" s="70">
        <v>0.32200000000000001</v>
      </c>
    </row>
    <row r="33" spans="15:16" x14ac:dyDescent="0.25">
      <c r="O33" s="49">
        <v>15</v>
      </c>
      <c r="P33" s="70">
        <v>0.32900000000000001</v>
      </c>
    </row>
    <row r="34" spans="15:16" x14ac:dyDescent="0.25">
      <c r="O34" s="49">
        <v>15</v>
      </c>
      <c r="P34" s="70">
        <v>0.32700000000000001</v>
      </c>
    </row>
    <row r="35" spans="15:16" x14ac:dyDescent="0.25">
      <c r="O35" s="49">
        <v>30</v>
      </c>
      <c r="P35" s="70">
        <v>0.58599999999999997</v>
      </c>
    </row>
    <row r="36" spans="15:16" x14ac:dyDescent="0.25">
      <c r="O36" s="49">
        <v>30</v>
      </c>
      <c r="P36" s="70">
        <v>0.57799999999999996</v>
      </c>
    </row>
    <row r="37" spans="15:16" x14ac:dyDescent="0.25">
      <c r="O37" s="49">
        <v>30</v>
      </c>
      <c r="P37" s="70">
        <v>0.59299999999999997</v>
      </c>
    </row>
    <row r="38" spans="15:16" x14ac:dyDescent="0.25">
      <c r="O38" s="49">
        <v>30</v>
      </c>
      <c r="P38" s="49">
        <v>0.59799999999999998</v>
      </c>
    </row>
    <row r="39" spans="15:16" x14ac:dyDescent="0.25">
      <c r="O39" s="49">
        <v>30</v>
      </c>
      <c r="P39" s="49">
        <v>0.60499999999999998</v>
      </c>
    </row>
    <row r="40" spans="15:16" x14ac:dyDescent="0.25">
      <c r="O40" s="49">
        <v>30</v>
      </c>
      <c r="P40" s="49">
        <v>0.58299999999999996</v>
      </c>
    </row>
    <row r="41" spans="15:16" x14ac:dyDescent="0.25">
      <c r="O41" s="49">
        <v>45</v>
      </c>
      <c r="P41" s="70">
        <v>0.88</v>
      </c>
    </row>
    <row r="42" spans="15:16" x14ac:dyDescent="0.25">
      <c r="O42" s="49">
        <v>45</v>
      </c>
      <c r="P42" s="70">
        <v>0.92</v>
      </c>
    </row>
    <row r="43" spans="15:16" x14ac:dyDescent="0.25">
      <c r="O43" s="49">
        <v>45</v>
      </c>
      <c r="P43" s="70">
        <v>0.90300000000000002</v>
      </c>
    </row>
    <row r="44" spans="15:16" x14ac:dyDescent="0.25">
      <c r="O44" s="49">
        <v>45</v>
      </c>
      <c r="P44" s="70">
        <v>0.86899999999999999</v>
      </c>
    </row>
    <row r="45" spans="15:16" x14ac:dyDescent="0.25">
      <c r="O45" s="49">
        <v>45</v>
      </c>
      <c r="P45" s="70">
        <v>0.88200000000000001</v>
      </c>
    </row>
    <row r="46" spans="15:16" x14ac:dyDescent="0.25">
      <c r="O46" s="49">
        <v>45</v>
      </c>
      <c r="P46" s="70">
        <v>0.878</v>
      </c>
    </row>
    <row r="47" spans="15:16" x14ac:dyDescent="0.25">
      <c r="O47" s="49">
        <v>60</v>
      </c>
      <c r="P47" s="70">
        <v>1.1399999999999999</v>
      </c>
    </row>
    <row r="48" spans="15:16" x14ac:dyDescent="0.25">
      <c r="O48" s="49">
        <v>60</v>
      </c>
      <c r="P48" s="70">
        <v>1.1719999999999999</v>
      </c>
    </row>
    <row r="49" spans="15:16" x14ac:dyDescent="0.25">
      <c r="O49" s="49">
        <v>60</v>
      </c>
      <c r="P49" s="70">
        <v>1.1779999999999999</v>
      </c>
    </row>
    <row r="50" spans="15:16" x14ac:dyDescent="0.25">
      <c r="O50" s="49">
        <v>60</v>
      </c>
      <c r="P50" s="49">
        <v>1.149</v>
      </c>
    </row>
    <row r="51" spans="15:16" x14ac:dyDescent="0.25">
      <c r="O51" s="49">
        <v>60</v>
      </c>
      <c r="P51" s="49">
        <v>1.1160000000000001</v>
      </c>
    </row>
    <row r="52" spans="15:16" x14ac:dyDescent="0.25">
      <c r="O52" s="49">
        <v>60</v>
      </c>
      <c r="P52" s="49">
        <v>1.137</v>
      </c>
    </row>
    <row r="53" spans="15:16" x14ac:dyDescent="0.25">
      <c r="O53" s="49">
        <v>75</v>
      </c>
      <c r="P53" s="70">
        <v>1.395</v>
      </c>
    </row>
    <row r="54" spans="15:16" x14ac:dyDescent="0.25">
      <c r="O54" s="49">
        <v>75</v>
      </c>
      <c r="P54" s="70">
        <v>1.4139999999999999</v>
      </c>
    </row>
    <row r="55" spans="15:16" x14ac:dyDescent="0.25">
      <c r="O55" s="49">
        <v>75</v>
      </c>
      <c r="P55" s="70">
        <v>1.407</v>
      </c>
    </row>
    <row r="56" spans="15:16" x14ac:dyDescent="0.25">
      <c r="O56" s="49">
        <v>75</v>
      </c>
      <c r="P56" s="70">
        <v>1.4330000000000001</v>
      </c>
    </row>
    <row r="57" spans="15:16" x14ac:dyDescent="0.25">
      <c r="O57" s="49">
        <v>75</v>
      </c>
      <c r="P57" s="70">
        <v>1.4390000000000001</v>
      </c>
    </row>
    <row r="58" spans="15:16" x14ac:dyDescent="0.25">
      <c r="O58" s="49">
        <v>75</v>
      </c>
      <c r="P58" s="70">
        <v>1.431</v>
      </c>
    </row>
    <row r="59" spans="15:16" x14ac:dyDescent="0.25">
      <c r="O59" s="49">
        <v>75</v>
      </c>
      <c r="P59" s="70">
        <v>1.383</v>
      </c>
    </row>
    <row r="60" spans="15:16" x14ac:dyDescent="0.25">
      <c r="O60" s="49">
        <v>75</v>
      </c>
      <c r="P60" s="70">
        <v>1.377</v>
      </c>
    </row>
    <row r="61" spans="15:16" x14ac:dyDescent="0.25">
      <c r="O61" s="49">
        <v>75</v>
      </c>
      <c r="P61" s="70">
        <v>1.361</v>
      </c>
    </row>
  </sheetData>
  <conditionalFormatting sqref="AO2:AO10">
    <cfRule type="cellIs" dxfId="153" priority="2" operator="lessThan">
      <formula>0</formula>
    </cfRule>
  </conditionalFormatting>
  <conditionalFormatting sqref="AO2:AO10">
    <cfRule type="cellIs" dxfId="152" priority="1" operator="between">
      <formula>0</formula>
      <formula>0.005</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3"/>
  <sheetViews>
    <sheetView tabSelected="1" topLeftCell="R1" zoomScale="85" zoomScaleNormal="85" workbookViewId="0">
      <selection activeCell="AM2" sqref="AM2"/>
    </sheetView>
  </sheetViews>
  <sheetFormatPr defaultRowHeight="15" x14ac:dyDescent="0.25"/>
  <sheetData>
    <row r="1" spans="1:41" s="49" customFormat="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25">
      <c r="A2" s="71"/>
      <c r="B2" s="72"/>
      <c r="C2" s="65">
        <v>1</v>
      </c>
      <c r="D2" s="65">
        <v>2</v>
      </c>
      <c r="E2" s="65">
        <v>3</v>
      </c>
      <c r="F2" s="65">
        <v>4</v>
      </c>
      <c r="G2" s="65">
        <v>5</v>
      </c>
      <c r="H2" s="65">
        <v>6</v>
      </c>
      <c r="I2" s="65">
        <v>7</v>
      </c>
      <c r="J2" s="65">
        <v>8</v>
      </c>
      <c r="K2" s="65">
        <v>9</v>
      </c>
      <c r="L2" s="65">
        <v>10</v>
      </c>
      <c r="M2" s="65">
        <v>11</v>
      </c>
      <c r="N2" s="65">
        <v>12</v>
      </c>
      <c r="P2" s="70">
        <v>1</v>
      </c>
      <c r="Q2" s="74">
        <v>20.27</v>
      </c>
      <c r="R2" s="67">
        <v>20.27</v>
      </c>
      <c r="S2" s="70"/>
      <c r="T2" s="73">
        <f>Q2*1000</f>
        <v>20270</v>
      </c>
      <c r="U2" s="49">
        <f t="shared" ref="U2:V12" si="0">R2*1000</f>
        <v>20270</v>
      </c>
      <c r="V2" s="68">
        <f>S2*1000</f>
        <v>0</v>
      </c>
      <c r="W2" s="73">
        <f>AVERAGE(C3:E3)</f>
        <v>1.4642333333333333</v>
      </c>
      <c r="X2" s="49">
        <f>STDEV(C3:E3)</f>
        <v>2.4774449203430009E-2</v>
      </c>
      <c r="Y2" s="68">
        <f>AVERAGE(F3:H3)</f>
        <v>1.2802666666666667</v>
      </c>
      <c r="Z2" s="68">
        <f>STDEV(F3:H3)</f>
        <v>2.1322835958974429E-2</v>
      </c>
      <c r="AA2" s="68" t="e">
        <f>AVERAGE(I3:K3)</f>
        <v>#DIV/0!</v>
      </c>
      <c r="AB2" s="66" t="e">
        <f>STDEV(I3:K3)</f>
        <v>#DIV/0!</v>
      </c>
      <c r="AC2" s="49">
        <f>(W2-0.0758)/(0.0165)</f>
        <v>84.147474747474732</v>
      </c>
      <c r="AD2" s="49">
        <f>(Y2-0.0758)/(0.0165)</f>
        <v>72.997979797979795</v>
      </c>
      <c r="AE2" s="49" t="e">
        <f>(AA2-0.0758)/(0.0165)</f>
        <v>#DIV/0!</v>
      </c>
      <c r="AF2" s="49">
        <f>AC2*(1000/15)</f>
        <v>5609.831649831649</v>
      </c>
      <c r="AG2" s="49">
        <f t="shared" ref="AG2:AH10" si="1">AD2*(1000/15)</f>
        <v>4866.5319865319871</v>
      </c>
      <c r="AI2" s="77">
        <f>AF2/T2</f>
        <v>0.27675538479682532</v>
      </c>
      <c r="AJ2" s="77">
        <f t="shared" ref="AJ2:AK10" si="2">AG2/U2</f>
        <v>0.2400854458081888</v>
      </c>
      <c r="AK2" s="77"/>
      <c r="AL2" s="79">
        <f t="shared" ref="AL2:AL10" si="3">AVERAGE(AI2:AK2)</f>
        <v>0.25842041530250703</v>
      </c>
      <c r="AM2" s="80">
        <f t="shared" ref="AM2:AM10" si="4">-STDEV(AI2:AK2)</f>
        <v>-2.5929562524561852E-2</v>
      </c>
      <c r="AN2" s="23">
        <f>AVERAGE(AF2:AH2)</f>
        <v>5238.181818181818</v>
      </c>
      <c r="AO2" s="49">
        <f>(0.25*AL2)-ABS(AM2)</f>
        <v>3.8675541301064903E-2</v>
      </c>
    </row>
    <row r="3" spans="1:41" s="49" customFormat="1" x14ac:dyDescent="0.25">
      <c r="A3" s="71" t="s">
        <v>64</v>
      </c>
      <c r="B3" s="72" t="s">
        <v>27</v>
      </c>
      <c r="C3" s="59">
        <v>1.4440999999999999</v>
      </c>
      <c r="D3" s="59">
        <v>1.4919</v>
      </c>
      <c r="E3" s="59">
        <v>1.4567000000000001</v>
      </c>
      <c r="F3" s="70">
        <v>1.258</v>
      </c>
      <c r="G3" s="70">
        <v>1.2823</v>
      </c>
      <c r="H3" s="70">
        <v>1.3005</v>
      </c>
      <c r="I3" s="70"/>
      <c r="J3" s="70"/>
      <c r="K3" s="70"/>
      <c r="L3" s="70">
        <v>0.68189999999999995</v>
      </c>
      <c r="M3" s="70">
        <v>0.72240000000000004</v>
      </c>
      <c r="N3" s="70">
        <v>0.7137</v>
      </c>
      <c r="P3" s="70">
        <v>9</v>
      </c>
      <c r="Q3" s="75">
        <v>20.3</v>
      </c>
      <c r="R3" s="70">
        <v>20.100000000000001</v>
      </c>
      <c r="S3" s="70">
        <v>19.84</v>
      </c>
      <c r="T3" s="73">
        <f t="shared" ref="T3:T12" si="5">Q3*1000</f>
        <v>20300</v>
      </c>
      <c r="U3" s="49">
        <f t="shared" si="0"/>
        <v>20100</v>
      </c>
      <c r="V3" s="68">
        <f t="shared" si="0"/>
        <v>19840</v>
      </c>
      <c r="W3" s="73">
        <f>AVERAGE(L3:N3)</f>
        <v>0.70600000000000007</v>
      </c>
      <c r="X3" s="49">
        <f>STDEV(L3:N3)</f>
        <v>2.1319709191262481E-2</v>
      </c>
      <c r="Y3" s="68">
        <f>AVERAGE(C4:E4)</f>
        <v>0.71530000000000005</v>
      </c>
      <c r="Z3" s="68">
        <f>STDEV(C4:E4)</f>
        <v>1.940077318046883E-2</v>
      </c>
      <c r="AA3" s="68">
        <f>AVERAGE(F4:H4)</f>
        <v>0.94196666666666662</v>
      </c>
      <c r="AB3" s="66">
        <f>STDEV(I4:K4)</f>
        <v>2.423145338879476E-2</v>
      </c>
      <c r="AC3" s="49">
        <f>(W3-0.0758)/(0.0165)</f>
        <v>38.193939393939395</v>
      </c>
      <c r="AD3" s="49">
        <f t="shared" ref="AD3:AD9" si="6">(Y3-0.0758)/(0.0165)</f>
        <v>38.757575757575758</v>
      </c>
      <c r="AE3" s="49">
        <f t="shared" ref="AE3:AE9" si="7">(AA3-0.0758)/(0.0165)</f>
        <v>52.494949494949488</v>
      </c>
      <c r="AF3" s="49">
        <f t="shared" ref="AF3:AF10" si="8">AC3*(1000/15)</f>
        <v>2546.2626262626263</v>
      </c>
      <c r="AG3" s="49">
        <f t="shared" si="1"/>
        <v>2583.8383838383838</v>
      </c>
      <c r="AH3" s="49">
        <f t="shared" si="1"/>
        <v>3499.6632996632993</v>
      </c>
      <c r="AI3" s="77">
        <f>AF3/T3</f>
        <v>0.12543165646613924</v>
      </c>
      <c r="AJ3" s="77">
        <f t="shared" si="2"/>
        <v>0.12854917332529273</v>
      </c>
      <c r="AK3" s="77">
        <f t="shared" si="2"/>
        <v>0.17639431953948081</v>
      </c>
      <c r="AL3" s="79">
        <f t="shared" si="3"/>
        <v>0.14345838311030426</v>
      </c>
      <c r="AM3" s="80">
        <f t="shared" si="4"/>
        <v>-2.8565917790119143E-2</v>
      </c>
      <c r="AN3" s="23">
        <f t="shared" ref="AN3:AN10" si="9">AVERAGE(AF3:AH3)</f>
        <v>2876.58810325477</v>
      </c>
      <c r="AO3" s="49">
        <f t="shared" ref="AO3:AO10" si="10">(0.25*AL3)-ABS(AM3)</f>
        <v>7.2986779874569217E-3</v>
      </c>
    </row>
    <row r="4" spans="1:41" s="49" customFormat="1" x14ac:dyDescent="0.25">
      <c r="A4" s="71" t="s">
        <v>64</v>
      </c>
      <c r="B4" s="72" t="s">
        <v>28</v>
      </c>
      <c r="C4" s="70">
        <v>0.69310000000000005</v>
      </c>
      <c r="D4" s="70">
        <v>0.72899999999999998</v>
      </c>
      <c r="E4" s="70">
        <v>0.7238</v>
      </c>
      <c r="F4" s="59">
        <v>0.92549999999999999</v>
      </c>
      <c r="G4" s="59">
        <v>0.94730000000000003</v>
      </c>
      <c r="H4" s="59">
        <v>0.95309999999999995</v>
      </c>
      <c r="I4" s="70">
        <v>0.77639999999999998</v>
      </c>
      <c r="J4" s="70">
        <v>0.82189999999999996</v>
      </c>
      <c r="K4" s="70">
        <v>0.81359999999999999</v>
      </c>
      <c r="L4" s="70">
        <v>1.0164</v>
      </c>
      <c r="M4" s="70">
        <v>1.0065999999999999</v>
      </c>
      <c r="N4" s="70">
        <v>1.0543</v>
      </c>
      <c r="P4" s="70">
        <v>13</v>
      </c>
      <c r="Q4" s="75">
        <v>20.03</v>
      </c>
      <c r="R4" s="70">
        <v>19.920000000000002</v>
      </c>
      <c r="S4" s="70">
        <v>20.010000000000002</v>
      </c>
      <c r="T4" s="73">
        <f t="shared" si="5"/>
        <v>20030</v>
      </c>
      <c r="U4" s="49">
        <f t="shared" si="0"/>
        <v>19920</v>
      </c>
      <c r="V4" s="68">
        <f t="shared" si="0"/>
        <v>20010</v>
      </c>
      <c r="W4" s="73">
        <f>AVERAGE(I4:K4)</f>
        <v>0.80396666666666672</v>
      </c>
      <c r="X4" s="49">
        <f>STDEV(I4:K4)</f>
        <v>2.423145338879476E-2</v>
      </c>
      <c r="Y4" s="68">
        <f>AVERAGE(L4:N4)</f>
        <v>1.0257666666666665</v>
      </c>
      <c r="Z4" s="68">
        <f>STDEV(L4:N4)</f>
        <v>2.5191731447705916E-2</v>
      </c>
      <c r="AA4" s="68">
        <f>AVERAGE(C5:E5)</f>
        <v>0.85170000000000012</v>
      </c>
      <c r="AB4" s="66">
        <f>STDEV(C5:E5)</f>
        <v>1.2652667702899649E-2</v>
      </c>
      <c r="AC4" s="49">
        <f t="shared" ref="AC4:AC10" si="11">(W4-0.0758)/(0.0165)</f>
        <v>44.131313131313135</v>
      </c>
      <c r="AD4" s="49">
        <f t="shared" si="6"/>
        <v>57.573737373737359</v>
      </c>
      <c r="AE4" s="49">
        <f t="shared" si="7"/>
        <v>47.024242424242431</v>
      </c>
      <c r="AF4" s="49">
        <f t="shared" si="8"/>
        <v>2942.0875420875427</v>
      </c>
      <c r="AG4" s="49">
        <f t="shared" si="1"/>
        <v>3838.2491582491575</v>
      </c>
      <c r="AH4" s="49">
        <f t="shared" si="1"/>
        <v>3134.9494949494956</v>
      </c>
      <c r="AI4" s="77">
        <f t="shared" ref="AI4:AI10" si="12">AF4/T4</f>
        <v>0.14688405102783539</v>
      </c>
      <c r="AJ4" s="77">
        <f t="shared" si="2"/>
        <v>0.19268319067515852</v>
      </c>
      <c r="AK4" s="77">
        <f t="shared" si="2"/>
        <v>0.15666914017738609</v>
      </c>
      <c r="AL4" s="79">
        <f t="shared" si="3"/>
        <v>0.16541212729346</v>
      </c>
      <c r="AM4" s="80">
        <f t="shared" si="4"/>
        <v>-2.4118875717840309E-2</v>
      </c>
      <c r="AN4" s="23">
        <f t="shared" si="9"/>
        <v>3305.0953984287321</v>
      </c>
      <c r="AO4" s="49">
        <f t="shared" si="10"/>
        <v>1.723415610552469E-2</v>
      </c>
    </row>
    <row r="5" spans="1:41" s="49" customFormat="1" x14ac:dyDescent="0.25">
      <c r="A5" s="71" t="s">
        <v>64</v>
      </c>
      <c r="B5" s="72" t="s">
        <v>29</v>
      </c>
      <c r="C5" s="70">
        <v>0.83720000000000006</v>
      </c>
      <c r="D5" s="87">
        <v>0.86050000000000004</v>
      </c>
      <c r="E5" s="70">
        <v>0.85740000000000005</v>
      </c>
      <c r="F5" s="59"/>
      <c r="G5" s="59"/>
      <c r="H5" s="59"/>
      <c r="I5" s="70"/>
      <c r="J5" s="70"/>
      <c r="K5" s="70"/>
      <c r="L5" s="70"/>
      <c r="M5" s="70"/>
      <c r="N5" s="70"/>
      <c r="P5" s="70"/>
      <c r="Q5" s="75"/>
      <c r="R5" s="70"/>
      <c r="S5" s="70"/>
      <c r="T5" s="73"/>
      <c r="V5" s="68"/>
      <c r="W5" s="73"/>
      <c r="Y5" s="68"/>
      <c r="Z5" s="68"/>
      <c r="AA5" s="68"/>
      <c r="AB5" s="66"/>
      <c r="AI5" s="77"/>
      <c r="AJ5" s="77"/>
      <c r="AK5" s="77"/>
      <c r="AL5" s="79"/>
      <c r="AM5" s="80"/>
      <c r="AN5" s="23"/>
    </row>
    <row r="6" spans="1:41" s="49" customFormat="1" x14ac:dyDescent="0.25">
      <c r="A6" s="71" t="s">
        <v>64</v>
      </c>
      <c r="B6" s="72" t="s">
        <v>30</v>
      </c>
      <c r="C6" s="70"/>
      <c r="D6" s="70"/>
      <c r="E6" s="70"/>
      <c r="F6" s="59"/>
      <c r="G6" s="59"/>
      <c r="H6" s="59"/>
      <c r="I6" s="70"/>
      <c r="J6" s="70"/>
      <c r="K6" s="70"/>
      <c r="L6" s="70"/>
      <c r="M6" s="70"/>
      <c r="N6" s="70"/>
      <c r="P6" s="70"/>
      <c r="Q6" s="75"/>
      <c r="R6" s="70"/>
      <c r="S6" s="70"/>
      <c r="T6" s="73"/>
      <c r="V6" s="68"/>
      <c r="W6" s="73"/>
      <c r="Y6" s="68"/>
      <c r="Z6" s="68"/>
      <c r="AA6" s="68"/>
      <c r="AB6" s="66"/>
      <c r="AI6" s="77"/>
      <c r="AJ6" s="77"/>
      <c r="AK6" s="77"/>
      <c r="AL6" s="79"/>
      <c r="AM6" s="80"/>
      <c r="AN6" s="23"/>
    </row>
    <row r="7" spans="1:41" s="49" customFormat="1" x14ac:dyDescent="0.25">
      <c r="A7" s="71" t="s">
        <v>64</v>
      </c>
      <c r="B7" s="72" t="s">
        <v>31</v>
      </c>
      <c r="C7" s="70"/>
      <c r="D7" s="70"/>
      <c r="E7" s="70"/>
      <c r="F7" s="59"/>
      <c r="G7" s="59"/>
      <c r="H7" s="59"/>
      <c r="I7" s="70"/>
      <c r="J7" s="70"/>
      <c r="K7" s="70"/>
      <c r="L7" s="70"/>
      <c r="M7" s="70"/>
      <c r="N7" s="70"/>
      <c r="P7" s="70"/>
      <c r="Q7" s="75"/>
      <c r="R7" s="70"/>
      <c r="S7" s="70"/>
      <c r="T7" s="73"/>
      <c r="V7" s="68"/>
      <c r="W7" s="73"/>
      <c r="Y7" s="68"/>
      <c r="Z7" s="68"/>
      <c r="AA7" s="68"/>
      <c r="AB7" s="66"/>
      <c r="AI7" s="77"/>
      <c r="AJ7" s="77"/>
      <c r="AK7" s="77"/>
      <c r="AL7" s="79"/>
      <c r="AM7" s="80"/>
      <c r="AN7" s="23"/>
    </row>
    <row r="8" spans="1:41" s="49" customFormat="1" x14ac:dyDescent="0.25">
      <c r="A8" s="71" t="s">
        <v>64</v>
      </c>
      <c r="B8" s="72" t="s">
        <v>32</v>
      </c>
      <c r="C8" s="70"/>
      <c r="D8" s="70"/>
      <c r="E8" s="70"/>
      <c r="F8" s="59"/>
      <c r="G8" s="59"/>
      <c r="H8" s="59"/>
      <c r="I8" s="70"/>
      <c r="J8" s="59"/>
      <c r="K8" s="70"/>
      <c r="L8" s="70"/>
      <c r="M8" s="70"/>
      <c r="N8" s="70"/>
      <c r="P8" s="70"/>
      <c r="Q8" s="75"/>
      <c r="R8" s="70"/>
      <c r="S8" s="70"/>
      <c r="T8" s="73"/>
      <c r="V8" s="68"/>
      <c r="W8" s="76"/>
      <c r="Y8" s="69"/>
      <c r="Z8" s="68"/>
      <c r="AA8" s="68"/>
      <c r="AB8" s="66"/>
      <c r="AI8" s="77"/>
      <c r="AJ8" s="77"/>
      <c r="AK8" s="77"/>
      <c r="AL8" s="79"/>
      <c r="AM8" s="80"/>
      <c r="AN8" s="23"/>
    </row>
    <row r="9" spans="1:41" s="49" customFormat="1" x14ac:dyDescent="0.25">
      <c r="A9" s="71" t="s">
        <v>64</v>
      </c>
      <c r="B9" s="72" t="s">
        <v>33</v>
      </c>
      <c r="C9" s="70"/>
      <c r="D9" s="70"/>
      <c r="E9" s="70"/>
      <c r="F9" s="59"/>
      <c r="G9" s="59"/>
      <c r="H9" s="59"/>
      <c r="I9" s="70"/>
      <c r="J9" s="70"/>
      <c r="K9" s="70"/>
      <c r="L9" s="70"/>
      <c r="M9" s="70"/>
      <c r="N9" s="70"/>
      <c r="P9" s="70"/>
      <c r="Q9" s="75"/>
      <c r="R9" s="70"/>
      <c r="S9" s="70"/>
      <c r="T9" s="73"/>
      <c r="V9" s="68"/>
      <c r="W9" s="73"/>
      <c r="Y9" s="68"/>
      <c r="Z9" s="68"/>
      <c r="AA9" s="68"/>
      <c r="AB9" s="66"/>
      <c r="AI9" s="77"/>
      <c r="AJ9" s="77"/>
      <c r="AK9" s="77"/>
      <c r="AL9" s="79"/>
      <c r="AM9" s="80"/>
      <c r="AN9" s="23"/>
    </row>
    <row r="10" spans="1:41" s="49" customFormat="1" x14ac:dyDescent="0.25">
      <c r="A10" s="71" t="s">
        <v>64</v>
      </c>
      <c r="B10" s="72" t="s">
        <v>34</v>
      </c>
      <c r="C10" s="70"/>
      <c r="D10" s="70"/>
      <c r="E10" s="70"/>
      <c r="F10" s="70"/>
      <c r="G10" s="70"/>
      <c r="H10" s="70"/>
      <c r="I10" s="70"/>
      <c r="J10" s="70"/>
      <c r="K10" s="70"/>
      <c r="L10" s="70"/>
      <c r="M10" s="70"/>
      <c r="N10" s="70"/>
      <c r="P10" s="70"/>
      <c r="Q10" s="75"/>
      <c r="R10" s="70"/>
      <c r="S10" s="70"/>
      <c r="T10" s="73"/>
      <c r="V10" s="68"/>
      <c r="W10" s="73"/>
      <c r="Y10" s="68"/>
      <c r="Z10" s="68"/>
      <c r="AA10" s="68"/>
      <c r="AB10" s="66"/>
      <c r="AI10" s="77"/>
      <c r="AJ10" s="77"/>
      <c r="AK10" s="77"/>
      <c r="AL10" s="79"/>
      <c r="AM10" s="80"/>
      <c r="AN10" s="23"/>
    </row>
    <row r="11" spans="1:41" s="49" customFormat="1" x14ac:dyDescent="0.25">
      <c r="A11" s="71"/>
      <c r="B11" s="73"/>
      <c r="C11" s="68"/>
      <c r="D11" s="68"/>
      <c r="E11" s="68"/>
      <c r="F11" s="68"/>
      <c r="G11" s="68"/>
      <c r="H11" s="68"/>
      <c r="I11" s="68"/>
      <c r="J11" s="68"/>
      <c r="K11" s="68"/>
      <c r="L11" s="68"/>
      <c r="M11" s="68"/>
      <c r="N11" s="68"/>
      <c r="O11" s="68"/>
      <c r="P11" s="70"/>
      <c r="Q11" s="73"/>
      <c r="R11" s="70"/>
      <c r="S11" s="70"/>
      <c r="T11" s="73"/>
      <c r="U11" s="68"/>
      <c r="V11" s="70"/>
      <c r="W11" s="76"/>
      <c r="X11" s="68"/>
      <c r="Y11" s="68"/>
      <c r="Z11" s="68"/>
      <c r="AA11" s="68"/>
      <c r="AB11" s="66"/>
      <c r="AE11" s="66"/>
      <c r="AH11" s="66"/>
      <c r="AI11" s="68"/>
      <c r="AJ11" s="68"/>
      <c r="AK11" s="66"/>
      <c r="AL11" s="80"/>
      <c r="AM11" s="80"/>
      <c r="AN11" s="23"/>
      <c r="AO11" s="68"/>
    </row>
    <row r="12" spans="1:41" s="49" customFormat="1" x14ac:dyDescent="0.25">
      <c r="P12" s="70"/>
      <c r="Q12" s="75"/>
      <c r="R12" s="70"/>
      <c r="T12" s="75"/>
      <c r="U12" s="70"/>
    </row>
    <row r="13" spans="1:41" s="49" customFormat="1" x14ac:dyDescent="0.25"/>
    <row r="14" spans="1:41" s="49" customFormat="1" x14ac:dyDescent="0.25">
      <c r="A14" s="61" t="s">
        <v>0</v>
      </c>
      <c r="B14" s="62" t="s">
        <v>88</v>
      </c>
      <c r="C14" s="61"/>
      <c r="D14" s="61"/>
      <c r="E14" s="61"/>
      <c r="F14" s="61"/>
      <c r="G14" s="61"/>
      <c r="H14" s="61"/>
      <c r="I14" s="61"/>
      <c r="J14" s="61"/>
      <c r="K14" s="61"/>
      <c r="L14" s="61"/>
      <c r="M14" s="61"/>
      <c r="N14" s="61"/>
    </row>
    <row r="15" spans="1:41" s="49" customFormat="1" x14ac:dyDescent="0.25">
      <c r="A15" s="71"/>
      <c r="B15" s="72"/>
      <c r="C15" s="65">
        <v>1</v>
      </c>
      <c r="D15" s="65">
        <v>2</v>
      </c>
      <c r="E15" s="65">
        <v>3</v>
      </c>
      <c r="F15" s="65">
        <v>4</v>
      </c>
      <c r="G15" s="65">
        <v>5</v>
      </c>
      <c r="H15" s="65">
        <v>6</v>
      </c>
      <c r="I15" s="65">
        <v>7</v>
      </c>
      <c r="J15" s="65">
        <v>8</v>
      </c>
      <c r="K15" s="65">
        <v>9</v>
      </c>
      <c r="L15" s="65">
        <v>10</v>
      </c>
      <c r="M15" s="65">
        <v>11</v>
      </c>
      <c r="N15" s="65">
        <v>12</v>
      </c>
    </row>
    <row r="16" spans="1:41" s="49" customFormat="1" x14ac:dyDescent="0.25">
      <c r="A16" s="71" t="s">
        <v>64</v>
      </c>
      <c r="B16" s="72" t="s">
        <v>27</v>
      </c>
      <c r="F16" s="70"/>
      <c r="G16" s="70"/>
      <c r="H16" s="70"/>
      <c r="I16" s="70"/>
      <c r="J16" s="70"/>
      <c r="K16" s="70"/>
      <c r="L16" s="70"/>
      <c r="M16" s="70"/>
      <c r="N16" s="70"/>
      <c r="V16" s="59"/>
      <c r="W16" s="59"/>
      <c r="X16" s="59"/>
      <c r="Y16" s="59"/>
      <c r="Z16" s="59"/>
      <c r="AA16" s="59"/>
      <c r="AB16" s="59"/>
      <c r="AC16" s="59"/>
      <c r="AD16" s="59"/>
      <c r="AE16" s="59"/>
      <c r="AF16" s="59"/>
    </row>
    <row r="17" spans="1:32" s="49" customFormat="1" x14ac:dyDescent="0.25">
      <c r="A17" s="71" t="s">
        <v>64</v>
      </c>
      <c r="B17" s="72" t="s">
        <v>28</v>
      </c>
      <c r="F17" s="70"/>
      <c r="G17" s="70"/>
      <c r="H17" s="70"/>
      <c r="I17" s="70"/>
      <c r="J17" s="70"/>
      <c r="K17" s="70"/>
      <c r="L17" s="70"/>
      <c r="M17" s="70"/>
      <c r="N17" s="70"/>
      <c r="V17" s="59"/>
      <c r="W17" s="59"/>
      <c r="X17" s="59"/>
      <c r="Y17" s="59"/>
      <c r="Z17" s="59"/>
      <c r="AA17" s="59"/>
      <c r="AB17" s="59"/>
      <c r="AC17" s="59"/>
      <c r="AD17" s="59"/>
      <c r="AE17" s="59"/>
      <c r="AF17" s="59"/>
    </row>
    <row r="18" spans="1:32" s="49" customFormat="1" x14ac:dyDescent="0.25">
      <c r="A18" s="71" t="s">
        <v>64</v>
      </c>
      <c r="B18" s="72" t="s">
        <v>29</v>
      </c>
      <c r="F18" s="70"/>
      <c r="G18" s="70"/>
      <c r="H18" s="70"/>
      <c r="I18" s="70"/>
      <c r="J18" s="70"/>
      <c r="K18" s="70"/>
      <c r="L18" s="70"/>
      <c r="M18" s="70"/>
      <c r="N18" s="70"/>
      <c r="V18" s="59"/>
      <c r="W18" s="59"/>
      <c r="X18" s="59"/>
      <c r="Y18" s="59"/>
      <c r="Z18" s="59"/>
      <c r="AA18" s="59"/>
      <c r="AB18" s="59"/>
      <c r="AC18" s="59"/>
      <c r="AD18" s="59"/>
      <c r="AE18" s="59"/>
      <c r="AF18" s="59"/>
    </row>
    <row r="19" spans="1:32" s="49" customFormat="1" x14ac:dyDescent="0.25">
      <c r="A19" s="71" t="s">
        <v>64</v>
      </c>
      <c r="B19" s="72" t="s">
        <v>30</v>
      </c>
      <c r="F19" s="70"/>
      <c r="G19" s="70"/>
      <c r="H19" s="70"/>
      <c r="I19" s="70"/>
      <c r="J19" s="70"/>
      <c r="K19" s="70"/>
      <c r="L19" s="70"/>
      <c r="M19" s="70"/>
      <c r="N19" s="70"/>
      <c r="V19" s="59"/>
      <c r="W19" s="59"/>
      <c r="X19" s="59"/>
      <c r="Y19" s="59"/>
      <c r="Z19" s="59"/>
      <c r="AA19" s="59"/>
      <c r="AB19" s="59"/>
      <c r="AC19" s="59"/>
      <c r="AD19" s="59"/>
      <c r="AE19" s="59"/>
      <c r="AF19" s="59"/>
    </row>
    <row r="20" spans="1:32" s="49" customFormat="1" x14ac:dyDescent="0.25">
      <c r="A20" s="71" t="s">
        <v>64</v>
      </c>
      <c r="B20" s="72" t="s">
        <v>31</v>
      </c>
      <c r="F20" s="70"/>
      <c r="G20" s="70"/>
      <c r="H20" s="70"/>
      <c r="O20" s="49">
        <v>0</v>
      </c>
      <c r="P20" s="70">
        <v>7.9799999999999996E-2</v>
      </c>
      <c r="V20" s="59"/>
      <c r="W20" s="59"/>
      <c r="X20" s="59"/>
      <c r="Y20" s="59"/>
      <c r="Z20" s="59"/>
      <c r="AA20" s="59"/>
      <c r="AB20" s="59"/>
      <c r="AC20" s="59"/>
      <c r="AD20" s="59"/>
      <c r="AE20" s="59"/>
      <c r="AF20" s="59"/>
    </row>
    <row r="21" spans="1:32" s="49" customFormat="1" x14ac:dyDescent="0.25">
      <c r="A21" s="71" t="s">
        <v>64</v>
      </c>
      <c r="B21" s="72" t="s">
        <v>32</v>
      </c>
      <c r="O21" s="49">
        <v>0</v>
      </c>
      <c r="P21" s="70">
        <v>7.9500000000000001E-2</v>
      </c>
      <c r="V21" s="59"/>
      <c r="W21" s="70"/>
      <c r="X21" s="70"/>
      <c r="Y21" s="70"/>
      <c r="Z21" s="70"/>
      <c r="AA21" s="70"/>
      <c r="AB21" s="70"/>
      <c r="AC21" s="59"/>
      <c r="AD21" s="59"/>
      <c r="AE21" s="59"/>
      <c r="AF21" s="59"/>
    </row>
    <row r="22" spans="1:32" s="49" customFormat="1" x14ac:dyDescent="0.25">
      <c r="A22" s="71" t="s">
        <v>64</v>
      </c>
      <c r="B22" s="72" t="s">
        <v>33</v>
      </c>
      <c r="O22" s="49">
        <v>0</v>
      </c>
      <c r="P22" s="70">
        <v>7.9200000000000007E-2</v>
      </c>
      <c r="T22" s="70">
        <v>0.70320000000000005</v>
      </c>
      <c r="U22" s="70">
        <v>0.71819999999999995</v>
      </c>
      <c r="V22" s="70">
        <v>0.7288</v>
      </c>
      <c r="W22" s="59">
        <v>1.3576999999999999</v>
      </c>
      <c r="X22" s="59">
        <v>1.3696999999999999</v>
      </c>
      <c r="Y22" s="59">
        <v>1.4056</v>
      </c>
      <c r="Z22" s="70">
        <v>1.3882000000000001</v>
      </c>
      <c r="AA22" s="70">
        <v>1.425</v>
      </c>
      <c r="AB22" s="70">
        <v>1.3839999999999999</v>
      </c>
      <c r="AC22" s="70">
        <v>4.9799999999999997E-2</v>
      </c>
      <c r="AD22" s="70">
        <v>5.0299999999999997E-2</v>
      </c>
      <c r="AE22" s="70">
        <v>5.2200000000000003E-2</v>
      </c>
      <c r="AF22" s="59"/>
    </row>
    <row r="23" spans="1:32" s="49" customFormat="1" x14ac:dyDescent="0.25">
      <c r="A23" s="71" t="s">
        <v>64</v>
      </c>
      <c r="B23" s="72" t="s">
        <v>34</v>
      </c>
      <c r="O23" s="49">
        <v>0</v>
      </c>
      <c r="P23" s="59">
        <v>6.3700000000000007E-2</v>
      </c>
      <c r="T23" s="70">
        <v>7.9799999999999996E-2</v>
      </c>
      <c r="U23" s="70">
        <v>7.9500000000000001E-2</v>
      </c>
      <c r="V23" s="70">
        <v>7.9200000000000007E-2</v>
      </c>
      <c r="W23" s="59">
        <v>6.3700000000000007E-2</v>
      </c>
      <c r="X23" s="59">
        <v>6.3600000000000004E-2</v>
      </c>
      <c r="Y23" s="59">
        <v>6.4100000000000004E-2</v>
      </c>
      <c r="Z23" s="70">
        <v>5.3199999999999997E-2</v>
      </c>
      <c r="AA23" s="70">
        <v>5.3499999999999999E-2</v>
      </c>
      <c r="AB23" s="70">
        <v>5.2999999999999999E-2</v>
      </c>
      <c r="AC23" s="70">
        <v>0.29670000000000002</v>
      </c>
      <c r="AD23" s="70">
        <v>0.32090000000000002</v>
      </c>
      <c r="AE23" s="70">
        <v>0.3029</v>
      </c>
      <c r="AF23" s="59"/>
    </row>
    <row r="24" spans="1:32" s="49" customFormat="1" x14ac:dyDescent="0.25">
      <c r="O24" s="49">
        <v>0</v>
      </c>
      <c r="P24" s="59">
        <v>6.3600000000000004E-2</v>
      </c>
      <c r="T24" s="70">
        <v>0.4002</v>
      </c>
      <c r="U24" s="70">
        <v>0.40820000000000001</v>
      </c>
      <c r="V24" s="70">
        <v>0.40920000000000001</v>
      </c>
      <c r="W24" s="59">
        <v>0.31359999999999999</v>
      </c>
      <c r="X24" s="59">
        <v>0.31569999999999998</v>
      </c>
      <c r="Y24" s="59">
        <v>0.33079999999999998</v>
      </c>
      <c r="Z24" s="70">
        <v>0.57020000000000004</v>
      </c>
      <c r="AA24" s="59">
        <v>0.60170000000000001</v>
      </c>
      <c r="AB24" s="70">
        <v>0.58109999999999995</v>
      </c>
      <c r="AC24" s="70">
        <v>0.5474</v>
      </c>
      <c r="AD24" s="70">
        <v>0.57440000000000002</v>
      </c>
      <c r="AE24" s="70">
        <v>0.55610000000000004</v>
      </c>
      <c r="AF24" s="59"/>
    </row>
    <row r="25" spans="1:32" s="49" customFormat="1" x14ac:dyDescent="0.25">
      <c r="O25" s="49">
        <v>0</v>
      </c>
      <c r="P25" s="59">
        <v>6.4100000000000004E-2</v>
      </c>
      <c r="T25" s="70">
        <v>0.57250000000000001</v>
      </c>
      <c r="U25" s="70">
        <v>0.59379999999999999</v>
      </c>
      <c r="V25" s="70">
        <v>0.59289999999999998</v>
      </c>
      <c r="W25" s="59">
        <v>0.47370000000000001</v>
      </c>
      <c r="X25" s="59">
        <v>0.4884</v>
      </c>
      <c r="Y25" s="59">
        <v>0.4889</v>
      </c>
      <c r="Z25" s="70">
        <v>0.28160000000000002</v>
      </c>
      <c r="AA25" s="70">
        <v>0.28870000000000001</v>
      </c>
      <c r="AB25" s="70">
        <v>0.2888</v>
      </c>
      <c r="AC25" s="70">
        <v>0.41820000000000002</v>
      </c>
      <c r="AD25" s="70">
        <v>0.43169999999999997</v>
      </c>
      <c r="AE25" s="70">
        <v>0.42220000000000002</v>
      </c>
      <c r="AF25" s="59"/>
    </row>
    <row r="26" spans="1:32" s="49" customFormat="1" x14ac:dyDescent="0.25">
      <c r="O26" s="49">
        <v>0</v>
      </c>
      <c r="P26" s="70">
        <v>5.3199999999999997E-2</v>
      </c>
      <c r="T26" s="70">
        <v>0.32940000000000003</v>
      </c>
      <c r="U26" s="70">
        <v>0.3382</v>
      </c>
      <c r="V26" s="70">
        <v>0.34110000000000001</v>
      </c>
      <c r="W26" s="70">
        <v>0.11509999999999999</v>
      </c>
      <c r="X26" s="70">
        <v>0.1167</v>
      </c>
      <c r="Y26" s="70">
        <v>0.1172</v>
      </c>
      <c r="Z26" s="70">
        <v>1.0065</v>
      </c>
      <c r="AA26" s="70">
        <v>1.0503</v>
      </c>
      <c r="AB26" s="70">
        <v>1.0429999999999999</v>
      </c>
      <c r="AC26" s="70">
        <v>5.0099999999999999E-2</v>
      </c>
      <c r="AD26" s="70">
        <v>4.9599999999999998E-2</v>
      </c>
      <c r="AE26" s="70">
        <v>5.0299999999999997E-2</v>
      </c>
      <c r="AF26" s="59"/>
    </row>
    <row r="27" spans="1:32" s="49" customFormat="1" x14ac:dyDescent="0.25">
      <c r="O27" s="49">
        <v>0</v>
      </c>
      <c r="P27" s="70">
        <v>5.3499999999999999E-2</v>
      </c>
      <c r="V27" s="59"/>
      <c r="W27" s="59"/>
      <c r="X27" s="59"/>
      <c r="Y27" s="59"/>
      <c r="Z27" s="59"/>
      <c r="AA27" s="59"/>
      <c r="AB27" s="59"/>
      <c r="AC27" s="59"/>
      <c r="AD27" s="59"/>
      <c r="AE27" s="59"/>
      <c r="AF27" s="59"/>
    </row>
    <row r="28" spans="1:32" s="49" customFormat="1" x14ac:dyDescent="0.25">
      <c r="C28" s="49" t="s">
        <v>89</v>
      </c>
      <c r="D28" s="70">
        <v>5.6000000000000001E-2</v>
      </c>
      <c r="E28" s="70">
        <v>5.5E-2</v>
      </c>
      <c r="F28" s="70">
        <v>5.6000000000000001E-2</v>
      </c>
      <c r="G28" s="70">
        <v>0.56499999999999995</v>
      </c>
      <c r="H28" s="70">
        <v>0.55200000000000005</v>
      </c>
      <c r="I28" s="70">
        <v>0.57999999999999996</v>
      </c>
      <c r="O28" s="49">
        <v>0</v>
      </c>
      <c r="P28" s="70">
        <v>5.2999999999999999E-2</v>
      </c>
      <c r="V28" s="59"/>
      <c r="W28" s="59"/>
      <c r="X28" s="59"/>
      <c r="Y28" s="59"/>
      <c r="Z28" s="59"/>
      <c r="AA28" s="59"/>
      <c r="AB28" s="59"/>
      <c r="AC28" s="59"/>
      <c r="AD28" s="59"/>
      <c r="AE28" s="59"/>
      <c r="AF28" s="59"/>
    </row>
    <row r="29" spans="1:32" s="49" customFormat="1" x14ac:dyDescent="0.25">
      <c r="O29" s="49">
        <v>15</v>
      </c>
      <c r="P29" s="70">
        <v>0.29670000000000002</v>
      </c>
      <c r="V29" s="59"/>
      <c r="W29" s="59"/>
      <c r="X29" s="59"/>
      <c r="Y29" s="59"/>
      <c r="Z29" s="59"/>
      <c r="AA29" s="59"/>
      <c r="AB29" s="59"/>
      <c r="AC29" s="59"/>
      <c r="AD29" s="59"/>
      <c r="AE29" s="59"/>
      <c r="AF29" s="59"/>
    </row>
    <row r="30" spans="1:32" s="49" customFormat="1" x14ac:dyDescent="0.25">
      <c r="O30" s="49">
        <v>15</v>
      </c>
      <c r="P30" s="70">
        <v>0.32090000000000002</v>
      </c>
    </row>
    <row r="31" spans="1:32" s="49" customFormat="1" x14ac:dyDescent="0.25">
      <c r="O31" s="49">
        <v>15</v>
      </c>
      <c r="P31" s="70">
        <v>0.3029</v>
      </c>
    </row>
    <row r="32" spans="1:32" s="49" customFormat="1" x14ac:dyDescent="0.25">
      <c r="O32" s="49">
        <v>15</v>
      </c>
      <c r="P32" s="70">
        <v>0.4002</v>
      </c>
    </row>
    <row r="33" spans="15:16" s="49" customFormat="1" x14ac:dyDescent="0.25">
      <c r="O33" s="49">
        <v>15</v>
      </c>
      <c r="P33" s="70">
        <v>0.40820000000000001</v>
      </c>
    </row>
    <row r="34" spans="15:16" s="49" customFormat="1" x14ac:dyDescent="0.25">
      <c r="O34" s="49">
        <v>15</v>
      </c>
      <c r="P34" s="70">
        <v>0.40920000000000001</v>
      </c>
    </row>
    <row r="35" spans="15:16" s="49" customFormat="1" x14ac:dyDescent="0.25">
      <c r="O35" s="49">
        <v>15</v>
      </c>
      <c r="P35" s="59">
        <v>0.31359999999999999</v>
      </c>
    </row>
    <row r="36" spans="15:16" s="49" customFormat="1" x14ac:dyDescent="0.25">
      <c r="O36" s="49">
        <v>15</v>
      </c>
      <c r="P36" s="59">
        <v>0.31569999999999998</v>
      </c>
    </row>
    <row r="37" spans="15:16" s="49" customFormat="1" x14ac:dyDescent="0.25">
      <c r="O37" s="49">
        <v>15</v>
      </c>
      <c r="P37" s="59">
        <v>0.33079999999999998</v>
      </c>
    </row>
    <row r="38" spans="15:16" s="49" customFormat="1" x14ac:dyDescent="0.25">
      <c r="O38" s="49">
        <v>30</v>
      </c>
      <c r="P38" s="70">
        <v>0.57020000000000004</v>
      </c>
    </row>
    <row r="39" spans="15:16" s="49" customFormat="1" x14ac:dyDescent="0.25">
      <c r="O39" s="49">
        <v>30</v>
      </c>
      <c r="P39" s="59">
        <v>0.60170000000000001</v>
      </c>
    </row>
    <row r="40" spans="15:16" s="49" customFormat="1" x14ac:dyDescent="0.25">
      <c r="O40" s="49">
        <v>30</v>
      </c>
      <c r="P40" s="70">
        <v>0.58109999999999995</v>
      </c>
    </row>
    <row r="41" spans="15:16" s="49" customFormat="1" x14ac:dyDescent="0.25">
      <c r="O41" s="49">
        <v>30</v>
      </c>
      <c r="P41" s="70">
        <v>0.5474</v>
      </c>
    </row>
    <row r="42" spans="15:16" s="49" customFormat="1" x14ac:dyDescent="0.25">
      <c r="O42" s="49">
        <v>30</v>
      </c>
      <c r="P42" s="70">
        <v>0.57440000000000002</v>
      </c>
    </row>
    <row r="43" spans="15:16" s="49" customFormat="1" x14ac:dyDescent="0.25">
      <c r="O43" s="49">
        <v>30</v>
      </c>
      <c r="P43" s="70">
        <v>0.55610000000000004</v>
      </c>
    </row>
    <row r="44" spans="15:16" s="49" customFormat="1" x14ac:dyDescent="0.25">
      <c r="O44" s="49">
        <v>30</v>
      </c>
      <c r="P44" s="70">
        <v>0.57250000000000001</v>
      </c>
    </row>
    <row r="45" spans="15:16" s="49" customFormat="1" x14ac:dyDescent="0.25">
      <c r="O45" s="49">
        <v>30</v>
      </c>
      <c r="P45" s="70">
        <v>0.59379999999999999</v>
      </c>
    </row>
    <row r="46" spans="15:16" s="49" customFormat="1" x14ac:dyDescent="0.25">
      <c r="O46" s="49">
        <v>30</v>
      </c>
      <c r="P46" s="70">
        <v>0.59289999999999998</v>
      </c>
    </row>
    <row r="47" spans="15:16" s="49" customFormat="1" x14ac:dyDescent="0.25">
      <c r="P47" s="59"/>
    </row>
    <row r="48" spans="15:16" s="49" customFormat="1" x14ac:dyDescent="0.25">
      <c r="P48" s="59"/>
    </row>
    <row r="49" spans="15:16" s="49" customFormat="1" x14ac:dyDescent="0.25">
      <c r="P49" s="59"/>
    </row>
    <row r="50" spans="15:16" s="49" customFormat="1" x14ac:dyDescent="0.25">
      <c r="P50" s="70"/>
    </row>
    <row r="51" spans="15:16" s="49" customFormat="1" x14ac:dyDescent="0.25">
      <c r="P51" s="70"/>
    </row>
    <row r="52" spans="15:16" s="49" customFormat="1" x14ac:dyDescent="0.25">
      <c r="P52" s="70"/>
    </row>
    <row r="53" spans="15:16" s="49" customFormat="1" x14ac:dyDescent="0.25">
      <c r="P53" s="70"/>
    </row>
    <row r="54" spans="15:16" s="49" customFormat="1" x14ac:dyDescent="0.25">
      <c r="P54" s="70"/>
    </row>
    <row r="55" spans="15:16" s="49" customFormat="1" x14ac:dyDescent="0.25">
      <c r="P55" s="70"/>
    </row>
    <row r="56" spans="15:16" s="49" customFormat="1" x14ac:dyDescent="0.25">
      <c r="P56" s="70"/>
    </row>
    <row r="57" spans="15:16" s="49" customFormat="1" x14ac:dyDescent="0.25">
      <c r="P57" s="70"/>
    </row>
    <row r="58" spans="15:16" s="49" customFormat="1" x14ac:dyDescent="0.25">
      <c r="P58" s="70"/>
    </row>
    <row r="59" spans="15:16" s="49" customFormat="1" x14ac:dyDescent="0.25">
      <c r="P59" s="70"/>
    </row>
    <row r="60" spans="15:16" s="49" customFormat="1" x14ac:dyDescent="0.25">
      <c r="P60" s="70"/>
    </row>
    <row r="61" spans="15:16" s="49" customFormat="1" x14ac:dyDescent="0.25">
      <c r="P61" s="70"/>
    </row>
    <row r="62" spans="15:16" s="49" customFormat="1" x14ac:dyDescent="0.25">
      <c r="P62" s="70"/>
    </row>
    <row r="63" spans="15:16" x14ac:dyDescent="0.25">
      <c r="O63" s="49"/>
      <c r="P63" s="70"/>
    </row>
    <row r="64" spans="15:16" x14ac:dyDescent="0.25">
      <c r="O64" s="49"/>
      <c r="P64" s="70"/>
    </row>
    <row r="65" spans="15:16" x14ac:dyDescent="0.25">
      <c r="O65" s="49"/>
      <c r="P65" s="70"/>
    </row>
    <row r="66" spans="15:16" x14ac:dyDescent="0.25">
      <c r="O66" s="49"/>
      <c r="P66" s="70"/>
    </row>
    <row r="67" spans="15:16" x14ac:dyDescent="0.25">
      <c r="O67" s="49"/>
      <c r="P67" s="70"/>
    </row>
    <row r="68" spans="15:16" x14ac:dyDescent="0.25">
      <c r="O68" s="49">
        <v>75</v>
      </c>
      <c r="P68" s="59">
        <v>1.3576999999999999</v>
      </c>
    </row>
    <row r="69" spans="15:16" x14ac:dyDescent="0.25">
      <c r="O69" s="49">
        <v>75</v>
      </c>
      <c r="P69" s="59">
        <v>1.3696999999999999</v>
      </c>
    </row>
    <row r="70" spans="15:16" x14ac:dyDescent="0.25">
      <c r="O70" s="49">
        <v>75</v>
      </c>
      <c r="P70" s="59">
        <v>1.4056</v>
      </c>
    </row>
    <row r="71" spans="15:16" x14ac:dyDescent="0.25">
      <c r="O71" s="49">
        <v>75</v>
      </c>
      <c r="P71" s="70">
        <v>1.3882000000000001</v>
      </c>
    </row>
    <row r="72" spans="15:16" x14ac:dyDescent="0.25">
      <c r="O72" s="49">
        <v>75</v>
      </c>
      <c r="P72" s="70">
        <v>1.425</v>
      </c>
    </row>
    <row r="73" spans="15:16" x14ac:dyDescent="0.25">
      <c r="O73" s="49">
        <v>75</v>
      </c>
      <c r="P73" s="70">
        <v>1.3839999999999999</v>
      </c>
    </row>
  </sheetData>
  <conditionalFormatting sqref="AO2:AO10">
    <cfRule type="cellIs" dxfId="151" priority="2" operator="lessThan">
      <formula>0</formula>
    </cfRule>
  </conditionalFormatting>
  <conditionalFormatting sqref="AO2:AO10">
    <cfRule type="cellIs" dxfId="150" priority="1" operator="between">
      <formula>0</formula>
      <formula>0.005</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1"/>
  <sheetViews>
    <sheetView topLeftCell="K1" zoomScale="70" zoomScaleNormal="70" workbookViewId="0">
      <selection activeCell="AL3" sqref="AL3"/>
    </sheetView>
  </sheetViews>
  <sheetFormatPr defaultRowHeight="15" x14ac:dyDescent="0.25"/>
  <cols>
    <col min="65" max="65" width="17.85546875" bestFit="1" customWidth="1"/>
  </cols>
  <sheetData>
    <row r="1" spans="1:65" s="25" customFormat="1" x14ac:dyDescent="0.25">
      <c r="B1" s="25" t="s">
        <v>36</v>
      </c>
      <c r="P1" s="25" t="s">
        <v>37</v>
      </c>
      <c r="AC1" s="25" t="s">
        <v>38</v>
      </c>
      <c r="AS1" s="26"/>
      <c r="AT1" s="25" t="s">
        <v>39</v>
      </c>
      <c r="AV1" s="26"/>
      <c r="AW1" s="25" t="s">
        <v>40</v>
      </c>
      <c r="AY1" s="26"/>
      <c r="AZ1" s="25" t="s">
        <v>41</v>
      </c>
      <c r="BB1" s="26"/>
      <c r="BC1" s="25" t="s">
        <v>42</v>
      </c>
      <c r="BE1" s="26"/>
      <c r="BF1" s="25" t="s">
        <v>43</v>
      </c>
      <c r="BH1" s="26"/>
      <c r="BI1" s="25" t="s">
        <v>44</v>
      </c>
      <c r="BK1" s="26"/>
      <c r="BM1" s="27"/>
    </row>
    <row r="2" spans="1:65" s="25" customFormat="1" x14ac:dyDescent="0.25">
      <c r="A2" s="28"/>
      <c r="B2" s="28">
        <v>1</v>
      </c>
      <c r="C2" s="28">
        <v>2</v>
      </c>
      <c r="D2" s="28">
        <v>3</v>
      </c>
      <c r="E2" s="28">
        <v>4</v>
      </c>
      <c r="F2" s="28">
        <v>5</v>
      </c>
      <c r="G2" s="28">
        <v>6</v>
      </c>
      <c r="H2" s="28">
        <v>7</v>
      </c>
      <c r="I2" s="28">
        <v>8</v>
      </c>
      <c r="J2" s="28">
        <v>9</v>
      </c>
      <c r="K2" s="28">
        <v>10</v>
      </c>
      <c r="L2" s="28">
        <v>11</v>
      </c>
      <c r="M2" s="28">
        <v>12</v>
      </c>
      <c r="O2" s="28"/>
      <c r="P2" s="28">
        <v>1</v>
      </c>
      <c r="Q2" s="28">
        <v>2</v>
      </c>
      <c r="R2" s="28">
        <v>3</v>
      </c>
      <c r="S2" s="28">
        <v>4</v>
      </c>
      <c r="T2" s="28">
        <v>5</v>
      </c>
      <c r="U2" s="28">
        <v>6</v>
      </c>
      <c r="V2" s="28">
        <v>7</v>
      </c>
      <c r="W2" s="28">
        <v>8</v>
      </c>
      <c r="X2" s="28">
        <v>9</v>
      </c>
      <c r="Y2" s="28">
        <v>10</v>
      </c>
      <c r="Z2" s="28">
        <v>11</v>
      </c>
      <c r="AA2" s="28">
        <v>12</v>
      </c>
      <c r="AC2" s="29" t="s">
        <v>45</v>
      </c>
      <c r="AD2" s="29" t="s">
        <v>46</v>
      </c>
      <c r="AE2" s="30">
        <v>0.25</v>
      </c>
      <c r="AF2" s="31" t="s">
        <v>47</v>
      </c>
      <c r="AG2" s="29" t="s">
        <v>48</v>
      </c>
      <c r="AH2" s="30">
        <v>0.25</v>
      </c>
      <c r="AI2" s="31" t="s">
        <v>49</v>
      </c>
      <c r="AJ2" s="29" t="s">
        <v>50</v>
      </c>
      <c r="AK2" s="30">
        <v>0.25</v>
      </c>
      <c r="AL2" s="31" t="s">
        <v>51</v>
      </c>
      <c r="AM2" s="29" t="s">
        <v>52</v>
      </c>
      <c r="AN2" s="30">
        <v>0.25</v>
      </c>
      <c r="AS2" s="32" t="s">
        <v>53</v>
      </c>
      <c r="AT2" s="33" t="s">
        <v>54</v>
      </c>
      <c r="AU2" s="33" t="s">
        <v>55</v>
      </c>
      <c r="AV2" s="32" t="s">
        <v>56</v>
      </c>
      <c r="AW2" s="33" t="s">
        <v>54</v>
      </c>
      <c r="AX2" s="33" t="s">
        <v>55</v>
      </c>
      <c r="AY2" s="32" t="s">
        <v>56</v>
      </c>
      <c r="AZ2" s="33" t="s">
        <v>54</v>
      </c>
      <c r="BA2" s="33" t="s">
        <v>55</v>
      </c>
      <c r="BB2" s="32" t="s">
        <v>56</v>
      </c>
      <c r="BC2" s="33" t="s">
        <v>54</v>
      </c>
      <c r="BD2" s="33" t="s">
        <v>55</v>
      </c>
      <c r="BE2" s="32" t="s">
        <v>56</v>
      </c>
      <c r="BF2" s="33" t="s">
        <v>54</v>
      </c>
      <c r="BG2" s="33" t="s">
        <v>55</v>
      </c>
      <c r="BH2" s="32" t="s">
        <v>56</v>
      </c>
      <c r="BI2" s="33" t="s">
        <v>54</v>
      </c>
      <c r="BJ2" s="33" t="s">
        <v>55</v>
      </c>
      <c r="BK2" s="32" t="s">
        <v>56</v>
      </c>
      <c r="BL2" s="34" t="s">
        <v>57</v>
      </c>
      <c r="BM2" s="35" t="s">
        <v>70</v>
      </c>
    </row>
    <row r="3" spans="1:65" s="25" customFormat="1" x14ac:dyDescent="0.25">
      <c r="A3" s="28" t="s">
        <v>27</v>
      </c>
      <c r="B3" s="25">
        <v>6</v>
      </c>
      <c r="C3" s="25">
        <v>6</v>
      </c>
      <c r="D3" s="25">
        <v>6</v>
      </c>
      <c r="E3" s="25">
        <v>14</v>
      </c>
      <c r="F3" s="25">
        <v>14</v>
      </c>
      <c r="G3" s="25">
        <v>14</v>
      </c>
      <c r="H3" s="25">
        <v>22</v>
      </c>
      <c r="I3" s="25">
        <v>22</v>
      </c>
      <c r="J3" s="25">
        <v>22</v>
      </c>
      <c r="K3" s="25">
        <v>30</v>
      </c>
      <c r="L3" s="25">
        <v>30</v>
      </c>
      <c r="M3" s="25">
        <v>30</v>
      </c>
      <c r="O3" s="28" t="s">
        <v>27</v>
      </c>
      <c r="P3" s="49">
        <v>0.154</v>
      </c>
      <c r="Q3" s="49">
        <v>0.13100000000000001</v>
      </c>
      <c r="R3" s="49">
        <v>0.17599999999999999</v>
      </c>
      <c r="S3" s="49">
        <v>0.16300000000000001</v>
      </c>
      <c r="T3" s="49">
        <v>0.14399999999999999</v>
      </c>
      <c r="U3" s="49">
        <v>0.14899999999999999</v>
      </c>
      <c r="V3" s="49">
        <v>0.13700000000000001</v>
      </c>
      <c r="W3" s="49">
        <v>0.14099999999999999</v>
      </c>
      <c r="X3" s="49">
        <v>0.14699999999999999</v>
      </c>
      <c r="Y3" s="49">
        <v>0.17899999999999999</v>
      </c>
      <c r="Z3" s="49">
        <v>0.189</v>
      </c>
      <c r="AA3" s="49">
        <v>0.17799999999999999</v>
      </c>
      <c r="AC3" s="36">
        <f t="shared" ref="AC3:AC10" si="0">AVERAGE(P3:R3)</f>
        <v>0.15366666666666667</v>
      </c>
      <c r="AD3" s="36">
        <f>STDEV(P3:R3)</f>
        <v>2.2501851775650172E-2</v>
      </c>
      <c r="AE3" s="36">
        <f>0.25*AC3</f>
        <v>3.8416666666666668E-2</v>
      </c>
      <c r="AF3" s="37">
        <f>AVERAGE(S3:U3)</f>
        <v>0.152</v>
      </c>
      <c r="AG3" s="36">
        <f>STDEV(S3:U3)</f>
        <v>9.8488578017961129E-3</v>
      </c>
      <c r="AH3" s="36">
        <f>0.25*AF3</f>
        <v>3.7999999999999999E-2</v>
      </c>
      <c r="AI3" s="37">
        <f>AVERAGE(V3:X3)</f>
        <v>0.14166666666666669</v>
      </c>
      <c r="AJ3" s="36">
        <f>STDEV(V3:X3)</f>
        <v>5.0332229568471583E-3</v>
      </c>
      <c r="AK3" s="36">
        <f>0.25*AI3</f>
        <v>3.5416666666666673E-2</v>
      </c>
      <c r="AL3" s="37">
        <f>AVERAGE(Y3:AA3)</f>
        <v>0.18200000000000002</v>
      </c>
      <c r="AM3" s="36">
        <f>STDEV(Y3:AA3)</f>
        <v>6.0827625302982248E-3</v>
      </c>
      <c r="AN3" s="36">
        <f>0.25*AL3</f>
        <v>4.5500000000000006E-2</v>
      </c>
      <c r="AS3" s="26">
        <v>1</v>
      </c>
      <c r="AT3" s="25">
        <v>5.41</v>
      </c>
      <c r="AU3" s="25">
        <v>5.28</v>
      </c>
      <c r="AV3" s="26">
        <v>4.96</v>
      </c>
      <c r="AW3" s="25">
        <f t="shared" ref="AW3:AW19" si="1">AT3*1000</f>
        <v>5410</v>
      </c>
      <c r="AX3" s="25">
        <f t="shared" ref="AX3:AY18" si="2">AU3*1000</f>
        <v>5280</v>
      </c>
      <c r="AY3" s="26">
        <f t="shared" si="2"/>
        <v>4960</v>
      </c>
      <c r="AZ3" s="25">
        <f>AC8</f>
        <v>0.15633333333333332</v>
      </c>
      <c r="BA3" s="25">
        <f>AC7</f>
        <v>0.17233333333333334</v>
      </c>
      <c r="BB3" s="26">
        <f>AC6</f>
        <v>0.16866666666666666</v>
      </c>
      <c r="BC3" s="25">
        <f t="shared" ref="BC3:BC19" si="3">(AZ3*13.51)-1.89</f>
        <v>0.22206333333333306</v>
      </c>
      <c r="BD3" s="25">
        <f t="shared" ref="BD3:BE18" si="4">(BA3*13.51)-1.89</f>
        <v>0.43822333333333341</v>
      </c>
      <c r="BE3" s="26">
        <f t="shared" si="4"/>
        <v>0.38868666666666685</v>
      </c>
      <c r="BF3" s="25">
        <f>BC3*1000</f>
        <v>222.06333333333305</v>
      </c>
      <c r="BG3" s="25">
        <f t="shared" ref="BG3:BH18" si="5">BD3*1000</f>
        <v>438.22333333333341</v>
      </c>
      <c r="BH3" s="25">
        <f t="shared" si="5"/>
        <v>388.68666666666684</v>
      </c>
      <c r="BI3" s="38">
        <f t="shared" ref="BI3:BI19" si="6">BF3/AW3</f>
        <v>4.1046826863832354E-2</v>
      </c>
      <c r="BJ3" s="38">
        <f t="shared" ref="BJ3:BK18" si="7">BG3/AX3</f>
        <v>8.2996843434343451E-2</v>
      </c>
      <c r="BK3" s="39">
        <f t="shared" si="7"/>
        <v>7.8364247311827992E-2</v>
      </c>
      <c r="BL3" s="38">
        <f>AVERAGE(BI3:BK3)</f>
        <v>6.7469305870001273E-2</v>
      </c>
      <c r="BM3" s="40">
        <f>AVERAGE(BF3:BH3)</f>
        <v>349.65777777777777</v>
      </c>
    </row>
    <row r="4" spans="1:65" s="25" customFormat="1" x14ac:dyDescent="0.25">
      <c r="A4" s="28" t="s">
        <v>28</v>
      </c>
      <c r="B4" s="25">
        <v>5</v>
      </c>
      <c r="C4" s="25">
        <v>5</v>
      </c>
      <c r="D4" s="25">
        <v>5</v>
      </c>
      <c r="E4" s="25">
        <v>13</v>
      </c>
      <c r="F4" s="25">
        <v>13</v>
      </c>
      <c r="G4" s="25">
        <v>13</v>
      </c>
      <c r="H4" s="25">
        <v>21</v>
      </c>
      <c r="I4" s="25">
        <v>21</v>
      </c>
      <c r="J4" s="25">
        <v>21</v>
      </c>
      <c r="K4" s="25">
        <v>29</v>
      </c>
      <c r="L4" s="25">
        <v>29</v>
      </c>
      <c r="M4" s="25">
        <v>29</v>
      </c>
      <c r="O4" s="28" t="s">
        <v>28</v>
      </c>
      <c r="P4" s="49">
        <v>0.17399999999999999</v>
      </c>
      <c r="Q4" s="49">
        <v>0.161</v>
      </c>
      <c r="R4" s="49">
        <v>0.17399999999999999</v>
      </c>
      <c r="S4" s="49">
        <v>0.14699999999999999</v>
      </c>
      <c r="T4" s="49">
        <v>0.14799999999999999</v>
      </c>
      <c r="U4" s="49">
        <v>0.153</v>
      </c>
      <c r="V4" s="49">
        <v>0.14699999999999999</v>
      </c>
      <c r="W4" s="49">
        <v>0.151</v>
      </c>
      <c r="X4" s="49">
        <v>0.157</v>
      </c>
      <c r="Y4" s="49">
        <v>0.16500000000000001</v>
      </c>
      <c r="Z4" s="49">
        <v>0.184</v>
      </c>
      <c r="AA4" s="49">
        <v>0.17100000000000001</v>
      </c>
      <c r="AC4" s="36">
        <f t="shared" si="0"/>
        <v>0.16966666666666663</v>
      </c>
      <c r="AD4" s="36">
        <f t="shared" ref="AD4:AD10" si="8">STDEV(P4:R4)</f>
        <v>7.5055534994651254E-3</v>
      </c>
      <c r="AE4" s="36">
        <f t="shared" ref="AE4:AE10" si="9">0.25*AC4</f>
        <v>4.2416666666666658E-2</v>
      </c>
      <c r="AF4" s="37">
        <f t="shared" ref="AF4:AF9" si="10">AVERAGE(S4:U4)</f>
        <v>0.14933333333333332</v>
      </c>
      <c r="AG4" s="36">
        <f t="shared" ref="AG4:AG10" si="11">STDEV(S4:U4)</f>
        <v>3.2145502536643214E-3</v>
      </c>
      <c r="AH4" s="36">
        <f t="shared" ref="AH4:AH10" si="12">0.25*AF4</f>
        <v>3.7333333333333329E-2</v>
      </c>
      <c r="AI4" s="37">
        <f t="shared" ref="AI4:AI9" si="13">AVERAGE(V4:X4)</f>
        <v>0.15166666666666664</v>
      </c>
      <c r="AJ4" s="36">
        <f t="shared" ref="AJ4:AJ10" si="14">STDEV(V4:X4)</f>
        <v>5.0332229568471705E-3</v>
      </c>
      <c r="AK4" s="36">
        <f t="shared" ref="AK4:AK10" si="15">0.25*AI4</f>
        <v>3.7916666666666661E-2</v>
      </c>
      <c r="AL4" s="37">
        <f t="shared" ref="AL4:AL10" si="16">AVERAGE(Y4:AA4)</f>
        <v>0.17333333333333334</v>
      </c>
      <c r="AM4" s="36">
        <f t="shared" ref="AM4:AM10" si="17">STDEV(Y4:AA4)</f>
        <v>9.7125348562223032E-3</v>
      </c>
      <c r="AN4" s="36">
        <f t="shared" ref="AN4:AN10" si="18">0.25*AL4</f>
        <v>4.3333333333333335E-2</v>
      </c>
      <c r="AS4" s="26">
        <v>2</v>
      </c>
      <c r="AT4" s="25">
        <v>5.78</v>
      </c>
      <c r="AU4" s="70">
        <v>5.75</v>
      </c>
      <c r="AV4" s="26">
        <v>4.9000000000000004</v>
      </c>
      <c r="AW4" s="25">
        <f t="shared" si="1"/>
        <v>5780</v>
      </c>
      <c r="AX4" s="25">
        <f t="shared" si="2"/>
        <v>5750</v>
      </c>
      <c r="AY4" s="26">
        <f t="shared" si="2"/>
        <v>4900</v>
      </c>
      <c r="AZ4" s="25">
        <f>AC5</f>
        <v>0.17366666666666664</v>
      </c>
      <c r="BA4" s="25">
        <f>AC4</f>
        <v>0.16966666666666663</v>
      </c>
      <c r="BB4" s="26">
        <f>AC3</f>
        <v>0.15366666666666667</v>
      </c>
      <c r="BC4" s="25">
        <f t="shared" si="3"/>
        <v>0.45623666666666618</v>
      </c>
      <c r="BD4" s="25">
        <f t="shared" si="4"/>
        <v>0.40219666666666609</v>
      </c>
      <c r="BE4" s="26">
        <f t="shared" si="4"/>
        <v>0.18603666666666663</v>
      </c>
      <c r="BF4" s="25">
        <f t="shared" ref="BF4:BH32" si="19">BC4*1000</f>
        <v>456.23666666666617</v>
      </c>
      <c r="BG4" s="25">
        <f t="shared" si="5"/>
        <v>402.19666666666609</v>
      </c>
      <c r="BH4" s="25">
        <f t="shared" si="5"/>
        <v>186.03666666666663</v>
      </c>
      <c r="BI4" s="38">
        <f t="shared" si="6"/>
        <v>7.8933679354094496E-2</v>
      </c>
      <c r="BJ4" s="38">
        <f t="shared" si="7"/>
        <v>6.9947246376811489E-2</v>
      </c>
      <c r="BK4" s="39">
        <f t="shared" si="7"/>
        <v>3.7966666666666662E-2</v>
      </c>
      <c r="BL4" s="38">
        <f t="shared" ref="BL4:BL32" si="20">AVERAGE(BI4:BK4)</f>
        <v>6.2282530799190883E-2</v>
      </c>
      <c r="BM4" s="40">
        <f t="shared" ref="BM4:BM32" si="21">AVERAGE(BF4:BH4)</f>
        <v>348.1566666666663</v>
      </c>
    </row>
    <row r="5" spans="1:65" s="25" customFormat="1" x14ac:dyDescent="0.25">
      <c r="A5" s="28" t="s">
        <v>29</v>
      </c>
      <c r="B5" s="25">
        <v>4</v>
      </c>
      <c r="C5" s="25">
        <v>4</v>
      </c>
      <c r="D5" s="25">
        <v>4</v>
      </c>
      <c r="E5" s="25">
        <v>12</v>
      </c>
      <c r="F5" s="25">
        <v>12</v>
      </c>
      <c r="G5" s="25">
        <v>12</v>
      </c>
      <c r="H5" s="25">
        <v>20</v>
      </c>
      <c r="I5" s="25">
        <v>20</v>
      </c>
      <c r="J5" s="25">
        <v>20</v>
      </c>
      <c r="K5" s="25">
        <v>28</v>
      </c>
      <c r="L5" s="25">
        <v>28</v>
      </c>
      <c r="M5" s="25">
        <v>28</v>
      </c>
      <c r="O5" s="28" t="s">
        <v>29</v>
      </c>
      <c r="P5" s="49">
        <v>0.17199999999999999</v>
      </c>
      <c r="Q5" s="49">
        <v>0.17199999999999999</v>
      </c>
      <c r="R5" s="49">
        <v>0.17699999999999999</v>
      </c>
      <c r="S5" s="49">
        <v>0.154</v>
      </c>
      <c r="T5" s="49">
        <v>0.152</v>
      </c>
      <c r="U5" s="49">
        <v>0.14599999999999999</v>
      </c>
      <c r="V5" s="49">
        <v>0.14599999999999999</v>
      </c>
      <c r="W5" s="49">
        <v>0.13600000000000001</v>
      </c>
      <c r="X5" s="49">
        <v>0.17299999999999999</v>
      </c>
      <c r="Y5" s="49">
        <v>0.16500000000000001</v>
      </c>
      <c r="Z5" s="49">
        <v>0.183</v>
      </c>
      <c r="AA5" s="49">
        <v>0.184</v>
      </c>
      <c r="AC5" s="36">
        <f t="shared" si="0"/>
        <v>0.17366666666666664</v>
      </c>
      <c r="AD5" s="36">
        <f t="shared" si="8"/>
        <v>2.8867513459481312E-3</v>
      </c>
      <c r="AE5" s="36">
        <f t="shared" si="9"/>
        <v>4.3416666666666659E-2</v>
      </c>
      <c r="AF5" s="37">
        <f t="shared" si="10"/>
        <v>0.15066666666666664</v>
      </c>
      <c r="AG5" s="36">
        <f t="shared" si="11"/>
        <v>4.1633319989322687E-3</v>
      </c>
      <c r="AH5" s="36">
        <f t="shared" si="12"/>
        <v>3.7666666666666661E-2</v>
      </c>
      <c r="AI5" s="37">
        <f t="shared" si="13"/>
        <v>0.15166666666666667</v>
      </c>
      <c r="AJ5" s="36">
        <f t="shared" si="14"/>
        <v>1.9139836293274027E-2</v>
      </c>
      <c r="AK5" s="36">
        <f t="shared" si="15"/>
        <v>3.7916666666666668E-2</v>
      </c>
      <c r="AL5" s="37">
        <f t="shared" si="16"/>
        <v>0.17733333333333334</v>
      </c>
      <c r="AM5" s="36">
        <f t="shared" si="17"/>
        <v>1.069267662156362E-2</v>
      </c>
      <c r="AN5" s="36">
        <f t="shared" si="18"/>
        <v>4.4333333333333336E-2</v>
      </c>
      <c r="AS5" s="26">
        <v>3</v>
      </c>
      <c r="AT5" s="25">
        <v>5.71</v>
      </c>
      <c r="AU5" s="70">
        <v>4.76</v>
      </c>
      <c r="AV5" s="26">
        <v>4.51</v>
      </c>
      <c r="AW5" s="25">
        <f t="shared" si="1"/>
        <v>5710</v>
      </c>
      <c r="AX5" s="25">
        <f t="shared" si="2"/>
        <v>4760</v>
      </c>
      <c r="AY5" s="26">
        <f t="shared" si="2"/>
        <v>4510</v>
      </c>
      <c r="AZ5" s="25">
        <f>AF10</f>
        <v>0.18499999999999997</v>
      </c>
      <c r="BA5" s="25">
        <f>AF9</f>
        <v>0.18633333333333332</v>
      </c>
      <c r="BB5" s="26">
        <f>AF8</f>
        <v>0.16966666666666666</v>
      </c>
      <c r="BC5" s="25">
        <f t="shared" si="3"/>
        <v>0.60934999999999984</v>
      </c>
      <c r="BD5" s="25">
        <f t="shared" si="4"/>
        <v>0.62736333333333305</v>
      </c>
      <c r="BE5" s="26">
        <f t="shared" si="4"/>
        <v>0.40219666666666654</v>
      </c>
      <c r="BF5" s="25">
        <f t="shared" si="19"/>
        <v>609.3499999999998</v>
      </c>
      <c r="BG5" s="25">
        <f t="shared" si="5"/>
        <v>627.363333333333</v>
      </c>
      <c r="BH5" s="25">
        <f t="shared" si="5"/>
        <v>402.19666666666654</v>
      </c>
      <c r="BI5" s="38">
        <f t="shared" si="6"/>
        <v>0.10671628721541153</v>
      </c>
      <c r="BJ5" s="38">
        <f t="shared" si="7"/>
        <v>0.13179901960784307</v>
      </c>
      <c r="BK5" s="39">
        <f t="shared" si="7"/>
        <v>8.9178861788617864E-2</v>
      </c>
      <c r="BL5" s="38">
        <f t="shared" si="20"/>
        <v>0.10923138953729084</v>
      </c>
      <c r="BM5" s="40">
        <f t="shared" si="21"/>
        <v>546.30333333333306</v>
      </c>
    </row>
    <row r="6" spans="1:65" s="25" customFormat="1" x14ac:dyDescent="0.25">
      <c r="A6" s="28" t="s">
        <v>30</v>
      </c>
      <c r="B6" s="25">
        <v>3</v>
      </c>
      <c r="C6" s="25">
        <v>3</v>
      </c>
      <c r="D6" s="25">
        <v>3</v>
      </c>
      <c r="E6" s="25">
        <v>11</v>
      </c>
      <c r="F6" s="25">
        <v>11</v>
      </c>
      <c r="G6" s="25">
        <v>11</v>
      </c>
      <c r="H6" s="25">
        <v>19</v>
      </c>
      <c r="I6" s="25">
        <v>19</v>
      </c>
      <c r="J6" s="25">
        <v>19</v>
      </c>
      <c r="K6" s="25">
        <v>27</v>
      </c>
      <c r="L6" s="25">
        <v>27</v>
      </c>
      <c r="M6" s="25">
        <v>27</v>
      </c>
      <c r="O6" s="28" t="s">
        <v>30</v>
      </c>
      <c r="P6" s="49">
        <v>0.16700000000000001</v>
      </c>
      <c r="Q6" s="49">
        <v>0.17199999999999999</v>
      </c>
      <c r="R6" s="49">
        <v>0.16700000000000001</v>
      </c>
      <c r="S6" s="49">
        <v>0.14899999999999999</v>
      </c>
      <c r="T6" s="49">
        <v>0.154</v>
      </c>
      <c r="U6" s="49">
        <v>0.14499999999999999</v>
      </c>
      <c r="V6" s="49">
        <v>0.14000000000000001</v>
      </c>
      <c r="W6" s="49">
        <v>0.154</v>
      </c>
      <c r="X6" s="49">
        <v>0.155</v>
      </c>
      <c r="Y6" s="49">
        <v>0.16900000000000001</v>
      </c>
      <c r="Z6" s="49">
        <v>0.192</v>
      </c>
      <c r="AA6" s="49">
        <v>0.16900000000000001</v>
      </c>
      <c r="AC6" s="36">
        <f t="shared" si="0"/>
        <v>0.16866666666666666</v>
      </c>
      <c r="AD6" s="36">
        <f t="shared" si="8"/>
        <v>2.8867513459481155E-3</v>
      </c>
      <c r="AE6" s="36">
        <f t="shared" si="9"/>
        <v>4.2166666666666665E-2</v>
      </c>
      <c r="AF6" s="37">
        <f t="shared" si="10"/>
        <v>0.14933333333333332</v>
      </c>
      <c r="AG6" s="36">
        <f t="shared" si="11"/>
        <v>4.5092497528228985E-3</v>
      </c>
      <c r="AH6" s="36">
        <f t="shared" si="12"/>
        <v>3.7333333333333329E-2</v>
      </c>
      <c r="AI6" s="37">
        <f t="shared" si="13"/>
        <v>0.1496666666666667</v>
      </c>
      <c r="AJ6" s="36">
        <f t="shared" si="14"/>
        <v>8.3864970836060749E-3</v>
      </c>
      <c r="AK6" s="36">
        <f t="shared" si="15"/>
        <v>3.7416666666666674E-2</v>
      </c>
      <c r="AL6" s="37">
        <f t="shared" si="16"/>
        <v>0.17666666666666667</v>
      </c>
      <c r="AM6" s="36">
        <f t="shared" si="17"/>
        <v>1.3279056191361388E-2</v>
      </c>
      <c r="AN6" s="36">
        <f t="shared" si="18"/>
        <v>4.4166666666666667E-2</v>
      </c>
      <c r="AS6" s="26">
        <v>4</v>
      </c>
      <c r="AT6" s="25">
        <v>4.47</v>
      </c>
      <c r="AU6" s="70">
        <v>4.96</v>
      </c>
      <c r="AV6" s="26">
        <v>5.0599999999999996</v>
      </c>
      <c r="AW6" s="25">
        <f t="shared" si="1"/>
        <v>4470</v>
      </c>
      <c r="AX6" s="25">
        <f t="shared" si="2"/>
        <v>4960</v>
      </c>
      <c r="AY6" s="26">
        <f t="shared" si="2"/>
        <v>5060</v>
      </c>
      <c r="AZ6" s="25">
        <f>AF7</f>
        <v>0.13966666666666669</v>
      </c>
      <c r="BA6" s="25">
        <f>AF6</f>
        <v>0.14933333333333332</v>
      </c>
      <c r="BB6" s="26">
        <f>AF5</f>
        <v>0.15066666666666664</v>
      </c>
      <c r="BC6" s="25">
        <f t="shared" si="3"/>
        <v>-3.1033333333330138E-3</v>
      </c>
      <c r="BD6" s="25">
        <f t="shared" si="4"/>
        <v>0.12749333333333301</v>
      </c>
      <c r="BE6" s="26">
        <f t="shared" si="4"/>
        <v>0.14550666666666623</v>
      </c>
      <c r="BF6" s="25">
        <f t="shared" si="19"/>
        <v>-3.1033333333330138</v>
      </c>
      <c r="BG6" s="25">
        <f t="shared" si="5"/>
        <v>127.49333333333301</v>
      </c>
      <c r="BH6" s="25">
        <f t="shared" si="5"/>
        <v>145.50666666666623</v>
      </c>
      <c r="BI6" s="38">
        <f t="shared" si="6"/>
        <v>-6.9425801640559596E-4</v>
      </c>
      <c r="BJ6" s="38">
        <f t="shared" si="7"/>
        <v>2.5704301075268752E-2</v>
      </c>
      <c r="BK6" s="39">
        <f t="shared" si="7"/>
        <v>2.8756258234519019E-2</v>
      </c>
      <c r="BL6" s="38">
        <f t="shared" si="20"/>
        <v>1.7922100431127391E-2</v>
      </c>
      <c r="BM6" s="40">
        <f t="shared" si="21"/>
        <v>89.965555555555412</v>
      </c>
    </row>
    <row r="7" spans="1:65" s="25" customFormat="1" x14ac:dyDescent="0.25">
      <c r="A7" s="28" t="s">
        <v>31</v>
      </c>
      <c r="B7" s="25">
        <v>2</v>
      </c>
      <c r="C7" s="25">
        <v>2</v>
      </c>
      <c r="D7" s="25">
        <v>2</v>
      </c>
      <c r="E7" s="25">
        <v>10</v>
      </c>
      <c r="F7" s="25">
        <v>10</v>
      </c>
      <c r="G7" s="25">
        <v>10</v>
      </c>
      <c r="H7" s="25">
        <v>18</v>
      </c>
      <c r="I7" s="25">
        <v>18</v>
      </c>
      <c r="J7" s="25">
        <v>18</v>
      </c>
      <c r="K7" s="25">
        <v>26</v>
      </c>
      <c r="L7" s="25">
        <v>26</v>
      </c>
      <c r="M7" s="25">
        <v>26</v>
      </c>
      <c r="O7" s="28" t="s">
        <v>31</v>
      </c>
      <c r="P7" s="49">
        <v>0.17399999999999999</v>
      </c>
      <c r="Q7" s="49">
        <v>0.18099999999999999</v>
      </c>
      <c r="R7" s="49">
        <v>0.16200000000000001</v>
      </c>
      <c r="S7" s="49">
        <v>0.155</v>
      </c>
      <c r="T7" s="49">
        <v>0.114</v>
      </c>
      <c r="U7" s="49">
        <v>0.15</v>
      </c>
      <c r="V7" s="49">
        <v>0.14499999999999999</v>
      </c>
      <c r="W7" s="49">
        <v>0.13700000000000001</v>
      </c>
      <c r="X7" s="49">
        <v>0.156</v>
      </c>
      <c r="Y7" s="49">
        <v>0.16500000000000001</v>
      </c>
      <c r="Z7" s="49">
        <v>0.18</v>
      </c>
      <c r="AA7" s="49">
        <v>0.16500000000000001</v>
      </c>
      <c r="AC7" s="36">
        <f t="shared" si="0"/>
        <v>0.17233333333333334</v>
      </c>
      <c r="AD7" s="36">
        <f t="shared" si="8"/>
        <v>9.6090235369330427E-3</v>
      </c>
      <c r="AE7" s="36">
        <f t="shared" si="9"/>
        <v>4.3083333333333335E-2</v>
      </c>
      <c r="AF7" s="37">
        <f t="shared" si="10"/>
        <v>0.13966666666666669</v>
      </c>
      <c r="AG7" s="36">
        <f t="shared" si="11"/>
        <v>2.2368132093076712E-2</v>
      </c>
      <c r="AH7" s="36">
        <f t="shared" si="12"/>
        <v>3.4916666666666672E-2</v>
      </c>
      <c r="AI7" s="37">
        <f t="shared" si="13"/>
        <v>0.14600000000000002</v>
      </c>
      <c r="AJ7" s="36">
        <f t="shared" si="14"/>
        <v>9.539392014169451E-3</v>
      </c>
      <c r="AK7" s="36">
        <f t="shared" si="15"/>
        <v>3.6500000000000005E-2</v>
      </c>
      <c r="AL7" s="37">
        <f t="shared" si="16"/>
        <v>0.17</v>
      </c>
      <c r="AM7" s="36">
        <f t="shared" si="17"/>
        <v>8.6602540378443778E-3</v>
      </c>
      <c r="AN7" s="36">
        <f t="shared" si="18"/>
        <v>4.2500000000000003E-2</v>
      </c>
      <c r="AS7" s="26">
        <v>5</v>
      </c>
      <c r="AT7" s="25">
        <v>5.42</v>
      </c>
      <c r="AU7" s="70">
        <v>4.79</v>
      </c>
      <c r="AV7" s="26">
        <v>5.31</v>
      </c>
      <c r="AW7" s="25">
        <f t="shared" si="1"/>
        <v>5420</v>
      </c>
      <c r="AX7" s="25">
        <f t="shared" si="2"/>
        <v>4790</v>
      </c>
      <c r="AY7" s="26">
        <f t="shared" si="2"/>
        <v>5310</v>
      </c>
      <c r="AZ7" s="25">
        <f>AF4</f>
        <v>0.14933333333333332</v>
      </c>
      <c r="BA7" s="25">
        <f>AF3</f>
        <v>0.152</v>
      </c>
      <c r="BB7" s="26">
        <f>AI10</f>
        <v>0.15133333333333332</v>
      </c>
      <c r="BC7" s="25">
        <f t="shared" si="3"/>
        <v>0.12749333333333301</v>
      </c>
      <c r="BD7" s="25">
        <f t="shared" si="4"/>
        <v>0.16351999999999989</v>
      </c>
      <c r="BE7" s="26">
        <f t="shared" si="4"/>
        <v>0.15451333333333328</v>
      </c>
      <c r="BF7" s="25">
        <f t="shared" si="19"/>
        <v>127.49333333333301</v>
      </c>
      <c r="BG7" s="25">
        <f t="shared" si="5"/>
        <v>163.5199999999999</v>
      </c>
      <c r="BH7" s="25">
        <f t="shared" si="5"/>
        <v>154.51333333333329</v>
      </c>
      <c r="BI7" s="38">
        <f t="shared" si="6"/>
        <v>2.3522755227552216E-2</v>
      </c>
      <c r="BJ7" s="38">
        <f t="shared" si="7"/>
        <v>3.4137787056367414E-2</v>
      </c>
      <c r="BK7" s="39">
        <f t="shared" si="7"/>
        <v>2.9098556183301937E-2</v>
      </c>
      <c r="BL7" s="38">
        <f t="shared" si="20"/>
        <v>2.8919699489073858E-2</v>
      </c>
      <c r="BM7" s="40">
        <f t="shared" si="21"/>
        <v>148.50888888888872</v>
      </c>
    </row>
    <row r="8" spans="1:65" s="25" customFormat="1" x14ac:dyDescent="0.25">
      <c r="A8" s="28" t="s">
        <v>32</v>
      </c>
      <c r="B8" s="25">
        <v>1</v>
      </c>
      <c r="C8" s="25">
        <v>1</v>
      </c>
      <c r="D8" s="25">
        <v>1</v>
      </c>
      <c r="E8" s="25">
        <v>9</v>
      </c>
      <c r="F8" s="25">
        <v>9</v>
      </c>
      <c r="G8" s="25">
        <v>9</v>
      </c>
      <c r="H8" s="25">
        <v>17</v>
      </c>
      <c r="I8" s="25">
        <v>17</v>
      </c>
      <c r="J8" s="25">
        <v>17</v>
      </c>
      <c r="K8" s="25">
        <v>25</v>
      </c>
      <c r="L8" s="25">
        <v>25</v>
      </c>
      <c r="M8" s="25">
        <v>25</v>
      </c>
      <c r="O8" s="28" t="s">
        <v>32</v>
      </c>
      <c r="P8" s="49">
        <v>0.159</v>
      </c>
      <c r="Q8" s="49">
        <v>0.154</v>
      </c>
      <c r="R8" s="49">
        <v>0.156</v>
      </c>
      <c r="S8" s="49">
        <v>0.16300000000000001</v>
      </c>
      <c r="T8" s="49">
        <v>0.16600000000000001</v>
      </c>
      <c r="U8" s="49">
        <v>0.18</v>
      </c>
      <c r="V8" s="49">
        <v>0.14000000000000001</v>
      </c>
      <c r="W8" s="49">
        <v>0.17299999999999999</v>
      </c>
      <c r="X8" s="49">
        <v>0.153</v>
      </c>
      <c r="Y8" s="49">
        <v>0.151</v>
      </c>
      <c r="Z8" s="49">
        <v>0.13700000000000001</v>
      </c>
      <c r="AA8" s="49">
        <v>0.161</v>
      </c>
      <c r="AC8" s="36">
        <f t="shared" si="0"/>
        <v>0.15633333333333332</v>
      </c>
      <c r="AD8" s="36">
        <f t="shared" si="8"/>
        <v>2.5166114784235852E-3</v>
      </c>
      <c r="AE8" s="36">
        <f t="shared" si="9"/>
        <v>3.9083333333333331E-2</v>
      </c>
      <c r="AF8" s="37">
        <f t="shared" si="10"/>
        <v>0.16966666666666666</v>
      </c>
      <c r="AG8" s="36">
        <f t="shared" si="11"/>
        <v>9.0737717258774584E-3</v>
      </c>
      <c r="AH8" s="36">
        <f t="shared" si="12"/>
        <v>4.2416666666666665E-2</v>
      </c>
      <c r="AI8" s="37">
        <f t="shared" si="13"/>
        <v>0.15533333333333332</v>
      </c>
      <c r="AJ8" s="36">
        <f t="shared" si="14"/>
        <v>1.6623276853055563E-2</v>
      </c>
      <c r="AK8" s="36">
        <f t="shared" si="15"/>
        <v>3.8833333333333331E-2</v>
      </c>
      <c r="AL8" s="37">
        <f t="shared" si="16"/>
        <v>0.1496666666666667</v>
      </c>
      <c r="AM8" s="36">
        <f t="shared" si="17"/>
        <v>1.2055427546683413E-2</v>
      </c>
      <c r="AN8" s="36">
        <f t="shared" si="18"/>
        <v>3.7416666666666674E-2</v>
      </c>
      <c r="AS8" s="26">
        <v>6</v>
      </c>
      <c r="AT8" s="25">
        <v>5.67</v>
      </c>
      <c r="AU8" s="70">
        <v>4.8600000000000003</v>
      </c>
      <c r="AV8" s="26">
        <v>5.59</v>
      </c>
      <c r="AW8" s="25">
        <f t="shared" si="1"/>
        <v>5670</v>
      </c>
      <c r="AX8" s="25">
        <f t="shared" si="2"/>
        <v>4860</v>
      </c>
      <c r="AY8" s="26">
        <f t="shared" si="2"/>
        <v>5590</v>
      </c>
      <c r="AZ8" s="25">
        <f>AI9</f>
        <v>0.14166666666666669</v>
      </c>
      <c r="BA8" s="25">
        <f>AI8</f>
        <v>0.15533333333333332</v>
      </c>
      <c r="BB8" s="26">
        <f>AI7</f>
        <v>0.14600000000000002</v>
      </c>
      <c r="BC8" s="25">
        <f t="shared" si="3"/>
        <v>2.391666666666703E-2</v>
      </c>
      <c r="BD8" s="25">
        <f t="shared" si="4"/>
        <v>0.20855333333333337</v>
      </c>
      <c r="BE8" s="26">
        <f t="shared" si="4"/>
        <v>8.2460000000000422E-2</v>
      </c>
      <c r="BF8" s="25">
        <f t="shared" si="19"/>
        <v>23.91666666666703</v>
      </c>
      <c r="BG8" s="25">
        <f t="shared" si="5"/>
        <v>208.55333333333337</v>
      </c>
      <c r="BH8" s="25">
        <f t="shared" si="5"/>
        <v>82.46000000000042</v>
      </c>
      <c r="BI8" s="38">
        <f t="shared" si="6"/>
        <v>4.2181069958848374E-3</v>
      </c>
      <c r="BJ8" s="38">
        <f t="shared" si="7"/>
        <v>4.2912208504801104E-2</v>
      </c>
      <c r="BK8" s="39">
        <f t="shared" si="7"/>
        <v>1.4751341681574315E-2</v>
      </c>
      <c r="BL8" s="38">
        <f t="shared" si="20"/>
        <v>2.0627219060753418E-2</v>
      </c>
      <c r="BM8" s="40">
        <f t="shared" si="21"/>
        <v>104.97666666666693</v>
      </c>
    </row>
    <row r="9" spans="1:65" s="25" customFormat="1" x14ac:dyDescent="0.25">
      <c r="A9" s="28" t="s">
        <v>33</v>
      </c>
      <c r="B9" s="41">
        <v>2</v>
      </c>
      <c r="C9" s="41">
        <v>2</v>
      </c>
      <c r="D9" s="41">
        <v>2</v>
      </c>
      <c r="E9" s="25">
        <v>8</v>
      </c>
      <c r="F9" s="25">
        <v>8</v>
      </c>
      <c r="G9" s="25">
        <v>8</v>
      </c>
      <c r="H9" s="25">
        <v>16</v>
      </c>
      <c r="I9" s="25">
        <v>16</v>
      </c>
      <c r="J9" s="25">
        <v>16</v>
      </c>
      <c r="K9" s="25">
        <v>24</v>
      </c>
      <c r="L9" s="25">
        <v>24</v>
      </c>
      <c r="M9" s="25">
        <v>24</v>
      </c>
      <c r="O9" s="28" t="s">
        <v>33</v>
      </c>
      <c r="P9" s="49">
        <v>0.121</v>
      </c>
      <c r="Q9" s="49">
        <v>0.11</v>
      </c>
      <c r="R9" s="49">
        <v>0.13300000000000001</v>
      </c>
      <c r="S9" s="49">
        <v>0.188</v>
      </c>
      <c r="T9" s="49">
        <v>0.17499999999999999</v>
      </c>
      <c r="U9" s="49">
        <v>0.19600000000000001</v>
      </c>
      <c r="V9" s="49">
        <v>0.13200000000000001</v>
      </c>
      <c r="W9" s="49">
        <v>0.14399999999999999</v>
      </c>
      <c r="X9" s="49">
        <v>0.14899999999999999</v>
      </c>
      <c r="Y9" s="49">
        <v>0.13700000000000001</v>
      </c>
      <c r="Z9" s="49">
        <v>0.17100000000000001</v>
      </c>
      <c r="AA9" s="49">
        <v>0.14299999999999999</v>
      </c>
      <c r="AC9" s="36">
        <f t="shared" si="0"/>
        <v>0.12133333333333333</v>
      </c>
      <c r="AD9" s="36">
        <f t="shared" si="8"/>
        <v>1.1503622617824935E-2</v>
      </c>
      <c r="AE9" s="36">
        <f t="shared" si="9"/>
        <v>3.0333333333333334E-2</v>
      </c>
      <c r="AF9" s="37">
        <f t="shared" si="10"/>
        <v>0.18633333333333332</v>
      </c>
      <c r="AG9" s="36">
        <f t="shared" si="11"/>
        <v>1.0598742063723106E-2</v>
      </c>
      <c r="AH9" s="36">
        <f t="shared" si="12"/>
        <v>4.6583333333333331E-2</v>
      </c>
      <c r="AI9" s="37">
        <f t="shared" si="13"/>
        <v>0.14166666666666669</v>
      </c>
      <c r="AJ9" s="36">
        <f t="shared" si="14"/>
        <v>8.7368949480540973E-3</v>
      </c>
      <c r="AK9" s="36">
        <f t="shared" si="15"/>
        <v>3.5416666666666673E-2</v>
      </c>
      <c r="AL9" s="37">
        <f t="shared" si="16"/>
        <v>0.15033333333333335</v>
      </c>
      <c r="AM9" s="36">
        <f t="shared" si="17"/>
        <v>1.8147543451754938E-2</v>
      </c>
      <c r="AN9" s="36">
        <f t="shared" si="18"/>
        <v>3.7583333333333337E-2</v>
      </c>
      <c r="AS9" s="26">
        <v>7</v>
      </c>
      <c r="AT9" s="25">
        <v>4.8</v>
      </c>
      <c r="AU9" s="70">
        <v>4.88</v>
      </c>
      <c r="AV9" s="26">
        <v>4.47</v>
      </c>
      <c r="AW9" s="25">
        <f t="shared" si="1"/>
        <v>4800</v>
      </c>
      <c r="AX9" s="25">
        <f t="shared" si="2"/>
        <v>4880</v>
      </c>
      <c r="AY9" s="26">
        <f t="shared" si="2"/>
        <v>4470</v>
      </c>
      <c r="AZ9" s="25">
        <f>AI6</f>
        <v>0.1496666666666667</v>
      </c>
      <c r="BA9" s="25">
        <f>AI5</f>
        <v>0.15166666666666667</v>
      </c>
      <c r="BB9" s="26">
        <f>AI4</f>
        <v>0.15166666666666664</v>
      </c>
      <c r="BC9" s="25">
        <f t="shared" si="3"/>
        <v>0.13199666666666698</v>
      </c>
      <c r="BD9" s="25">
        <f t="shared" si="4"/>
        <v>0.15901666666666681</v>
      </c>
      <c r="BE9" s="26">
        <f t="shared" si="4"/>
        <v>0.15901666666666636</v>
      </c>
      <c r="BF9" s="25">
        <f t="shared" si="19"/>
        <v>131.99666666666698</v>
      </c>
      <c r="BG9" s="25">
        <f t="shared" si="5"/>
        <v>159.01666666666679</v>
      </c>
      <c r="BH9" s="25">
        <f t="shared" si="5"/>
        <v>159.01666666666637</v>
      </c>
      <c r="BI9" s="38">
        <f t="shared" si="6"/>
        <v>2.7499305555555621E-2</v>
      </c>
      <c r="BJ9" s="38">
        <f t="shared" si="7"/>
        <v>3.2585382513661228E-2</v>
      </c>
      <c r="BK9" s="39">
        <f t="shared" si="7"/>
        <v>3.5574198359433193E-2</v>
      </c>
      <c r="BL9" s="38">
        <f t="shared" si="20"/>
        <v>3.1886295476216679E-2</v>
      </c>
      <c r="BM9" s="40">
        <f t="shared" si="21"/>
        <v>150.01000000000005</v>
      </c>
    </row>
    <row r="10" spans="1:65" s="25" customFormat="1" x14ac:dyDescent="0.25">
      <c r="A10" s="28" t="s">
        <v>34</v>
      </c>
      <c r="B10" s="41">
        <v>0.5</v>
      </c>
      <c r="C10" s="41">
        <v>0.5</v>
      </c>
      <c r="D10" s="41">
        <v>0.5</v>
      </c>
      <c r="E10" s="25">
        <v>7</v>
      </c>
      <c r="F10" s="25">
        <v>7</v>
      </c>
      <c r="G10" s="25">
        <v>7</v>
      </c>
      <c r="H10" s="25">
        <v>15</v>
      </c>
      <c r="I10" s="25">
        <v>15</v>
      </c>
      <c r="J10" s="25">
        <v>15</v>
      </c>
      <c r="K10" s="25">
        <v>23</v>
      </c>
      <c r="L10" s="25">
        <v>23</v>
      </c>
      <c r="M10" s="25">
        <v>23</v>
      </c>
      <c r="O10" s="28" t="s">
        <v>34</v>
      </c>
      <c r="P10" s="49">
        <v>0.115</v>
      </c>
      <c r="Q10" s="49">
        <v>8.4000000000000005E-2</v>
      </c>
      <c r="R10" s="49">
        <v>8.4000000000000005E-2</v>
      </c>
      <c r="S10" s="49">
        <v>0.182</v>
      </c>
      <c r="T10" s="49">
        <v>0.192</v>
      </c>
      <c r="U10" s="49">
        <v>0.18099999999999999</v>
      </c>
      <c r="V10" s="49">
        <v>0.14299999999999999</v>
      </c>
      <c r="W10" s="49">
        <v>0.154</v>
      </c>
      <c r="X10" s="49">
        <v>0.157</v>
      </c>
      <c r="Y10" s="49">
        <v>0.14299999999999999</v>
      </c>
      <c r="Z10" s="49">
        <v>0.17399999999999999</v>
      </c>
      <c r="AA10" s="49">
        <v>0.157</v>
      </c>
      <c r="AC10" s="36">
        <f t="shared" si="0"/>
        <v>9.4333333333333338E-2</v>
      </c>
      <c r="AD10" s="36">
        <f t="shared" si="8"/>
        <v>1.7897858344878319E-2</v>
      </c>
      <c r="AE10" s="36">
        <f t="shared" si="9"/>
        <v>2.3583333333333335E-2</v>
      </c>
      <c r="AF10" s="37">
        <f>AVERAGE(S10:U10)</f>
        <v>0.18499999999999997</v>
      </c>
      <c r="AG10" s="36">
        <f t="shared" si="11"/>
        <v>6.0827625302982248E-3</v>
      </c>
      <c r="AH10" s="36">
        <f t="shared" si="12"/>
        <v>4.6249999999999993E-2</v>
      </c>
      <c r="AI10" s="37">
        <f>AVERAGE(V10:X10)</f>
        <v>0.15133333333333332</v>
      </c>
      <c r="AJ10" s="36">
        <f t="shared" si="14"/>
        <v>7.3711147958319999E-3</v>
      </c>
      <c r="AK10" s="36">
        <f t="shared" si="15"/>
        <v>3.783333333333333E-2</v>
      </c>
      <c r="AL10" s="37">
        <f t="shared" si="16"/>
        <v>0.158</v>
      </c>
      <c r="AM10" s="36">
        <f t="shared" si="17"/>
        <v>1.5524174696260024E-2</v>
      </c>
      <c r="AN10" s="36">
        <f t="shared" si="18"/>
        <v>3.95E-2</v>
      </c>
      <c r="AS10" s="26">
        <v>8</v>
      </c>
      <c r="AT10" s="25">
        <v>4.4800000000000004</v>
      </c>
      <c r="AU10" s="70">
        <v>4.6399999999999997</v>
      </c>
      <c r="AV10" s="26">
        <v>4.3600000000000003</v>
      </c>
      <c r="AW10" s="25">
        <f t="shared" si="1"/>
        <v>4480</v>
      </c>
      <c r="AX10" s="25">
        <f t="shared" si="2"/>
        <v>4640</v>
      </c>
      <c r="AY10" s="26">
        <f t="shared" si="2"/>
        <v>4360</v>
      </c>
      <c r="AZ10" s="25">
        <f>AI3</f>
        <v>0.14166666666666669</v>
      </c>
      <c r="BA10" s="25">
        <f>AL10</f>
        <v>0.158</v>
      </c>
      <c r="BB10" s="26">
        <f>AL9</f>
        <v>0.15033333333333335</v>
      </c>
      <c r="BC10" s="25">
        <f t="shared" si="3"/>
        <v>2.391666666666703E-2</v>
      </c>
      <c r="BD10" s="25">
        <f t="shared" si="4"/>
        <v>0.24458000000000024</v>
      </c>
      <c r="BE10" s="26">
        <f t="shared" si="4"/>
        <v>0.14100333333333359</v>
      </c>
      <c r="BF10" s="25">
        <f t="shared" si="19"/>
        <v>23.91666666666703</v>
      </c>
      <c r="BG10" s="25">
        <f t="shared" si="5"/>
        <v>244.58000000000024</v>
      </c>
      <c r="BH10" s="25">
        <f t="shared" si="5"/>
        <v>141.00333333333359</v>
      </c>
      <c r="BI10" s="38">
        <f t="shared" si="6"/>
        <v>5.3385416666667474E-3</v>
      </c>
      <c r="BJ10" s="38">
        <f t="shared" si="7"/>
        <v>5.2711206896551774E-2</v>
      </c>
      <c r="BK10" s="39">
        <f t="shared" si="7"/>
        <v>3.2340214067278349E-2</v>
      </c>
      <c r="BL10" s="38">
        <f t="shared" si="20"/>
        <v>3.0129987543498955E-2</v>
      </c>
      <c r="BM10" s="40">
        <f t="shared" si="21"/>
        <v>136.50000000000031</v>
      </c>
    </row>
    <row r="11" spans="1:65" s="25" customFormat="1" x14ac:dyDescent="0.25">
      <c r="AC11" s="36"/>
      <c r="AD11" s="36"/>
      <c r="AE11" s="36"/>
      <c r="AF11" s="37"/>
      <c r="AG11" s="36"/>
      <c r="AH11" s="36"/>
      <c r="AI11" s="37"/>
      <c r="AJ11" s="36"/>
      <c r="AK11" s="36"/>
      <c r="AL11" s="37"/>
      <c r="AM11" s="36"/>
      <c r="AN11" s="42"/>
      <c r="AS11" s="26">
        <v>9</v>
      </c>
      <c r="AT11" s="25">
        <v>4.47</v>
      </c>
      <c r="AU11" s="70">
        <v>4.5599999999999996</v>
      </c>
      <c r="AV11" s="26">
        <v>5.55</v>
      </c>
      <c r="AW11" s="25">
        <f t="shared" si="1"/>
        <v>4470</v>
      </c>
      <c r="AX11" s="25">
        <f t="shared" si="2"/>
        <v>4560</v>
      </c>
      <c r="AY11" s="26">
        <f t="shared" si="2"/>
        <v>5550</v>
      </c>
      <c r="AZ11" s="25">
        <f>AL8</f>
        <v>0.1496666666666667</v>
      </c>
      <c r="BA11" s="25">
        <f>AL7</f>
        <v>0.17</v>
      </c>
      <c r="BB11" s="26">
        <f>AL6</f>
        <v>0.17666666666666667</v>
      </c>
      <c r="BC11" s="25">
        <f t="shared" si="3"/>
        <v>0.13199666666666698</v>
      </c>
      <c r="BD11" s="25">
        <f t="shared" si="4"/>
        <v>0.40670000000000006</v>
      </c>
      <c r="BE11" s="26">
        <f t="shared" si="4"/>
        <v>0.49676666666666658</v>
      </c>
      <c r="BF11" s="25">
        <f t="shared" si="19"/>
        <v>131.99666666666698</v>
      </c>
      <c r="BG11" s="25">
        <f t="shared" si="5"/>
        <v>406.70000000000005</v>
      </c>
      <c r="BH11" s="25">
        <f t="shared" si="5"/>
        <v>496.76666666666659</v>
      </c>
      <c r="BI11" s="38">
        <f t="shared" si="6"/>
        <v>2.9529455630126843E-2</v>
      </c>
      <c r="BJ11" s="38">
        <f t="shared" si="7"/>
        <v>8.9188596491228081E-2</v>
      </c>
      <c r="BK11" s="39">
        <f t="shared" si="7"/>
        <v>8.9507507507507494E-2</v>
      </c>
      <c r="BL11" s="38">
        <f t="shared" si="20"/>
        <v>6.9408519876287475E-2</v>
      </c>
      <c r="BM11" s="40">
        <f t="shared" si="21"/>
        <v>345.15444444444455</v>
      </c>
    </row>
    <row r="12" spans="1:65" s="25" customFormat="1" x14ac:dyDescent="0.25">
      <c r="A12" s="28"/>
      <c r="B12" s="28">
        <v>1</v>
      </c>
      <c r="C12" s="28">
        <v>2</v>
      </c>
      <c r="D12" s="28">
        <v>3</v>
      </c>
      <c r="E12" s="28">
        <v>4</v>
      </c>
      <c r="F12" s="28">
        <v>5</v>
      </c>
      <c r="G12" s="28">
        <v>6</v>
      </c>
      <c r="H12" s="28">
        <v>7</v>
      </c>
      <c r="I12" s="28">
        <v>8</v>
      </c>
      <c r="J12" s="28">
        <v>9</v>
      </c>
      <c r="K12" s="28">
        <v>10</v>
      </c>
      <c r="L12" s="28">
        <v>11</v>
      </c>
      <c r="M12" s="28">
        <v>12</v>
      </c>
      <c r="O12" s="28"/>
      <c r="P12" s="28">
        <v>1</v>
      </c>
      <c r="Q12" s="28">
        <v>2</v>
      </c>
      <c r="R12" s="28">
        <v>3</v>
      </c>
      <c r="S12" s="28">
        <v>4</v>
      </c>
      <c r="T12" s="28">
        <v>5</v>
      </c>
      <c r="U12" s="28">
        <v>6</v>
      </c>
      <c r="V12" s="28">
        <v>7</v>
      </c>
      <c r="W12" s="28">
        <v>8</v>
      </c>
      <c r="X12" s="28">
        <v>9</v>
      </c>
      <c r="Y12" s="28">
        <v>10</v>
      </c>
      <c r="Z12" s="28">
        <v>11</v>
      </c>
      <c r="AA12" s="28">
        <v>12</v>
      </c>
      <c r="AC12" s="36"/>
      <c r="AD12" s="36"/>
      <c r="AE12" s="36"/>
      <c r="AF12" s="37"/>
      <c r="AG12" s="36"/>
      <c r="AH12" s="36"/>
      <c r="AI12" s="37"/>
      <c r="AJ12" s="36"/>
      <c r="AK12" s="36"/>
      <c r="AL12" s="37"/>
      <c r="AM12" s="36"/>
      <c r="AN12" s="42"/>
      <c r="AS12" s="26">
        <v>10</v>
      </c>
      <c r="AT12" s="25">
        <v>4.26</v>
      </c>
      <c r="AU12" s="70">
        <v>4.41</v>
      </c>
      <c r="AV12" s="26">
        <v>5.43</v>
      </c>
      <c r="AW12" s="49">
        <f t="shared" si="1"/>
        <v>4260</v>
      </c>
      <c r="AX12" s="49">
        <f t="shared" ref="AX12:AY14" si="22">AU12*1000</f>
        <v>4410</v>
      </c>
      <c r="AY12" s="66">
        <f t="shared" si="22"/>
        <v>5430</v>
      </c>
      <c r="AZ12" s="25">
        <f>AL5</f>
        <v>0.17733333333333334</v>
      </c>
      <c r="BA12" s="25">
        <f>AL4</f>
        <v>0.17333333333333334</v>
      </c>
      <c r="BB12" s="26">
        <f>AL3</f>
        <v>0.18200000000000002</v>
      </c>
      <c r="BC12" s="25">
        <f t="shared" si="3"/>
        <v>0.50577333333333363</v>
      </c>
      <c r="BD12" s="25">
        <f t="shared" si="4"/>
        <v>0.45173333333333354</v>
      </c>
      <c r="BE12" s="26">
        <f t="shared" si="4"/>
        <v>0.56882000000000033</v>
      </c>
      <c r="BF12" s="25">
        <f t="shared" si="19"/>
        <v>505.77333333333365</v>
      </c>
      <c r="BG12" s="25">
        <f t="shared" si="5"/>
        <v>451.73333333333352</v>
      </c>
      <c r="BH12" s="25">
        <f t="shared" si="5"/>
        <v>568.82000000000028</v>
      </c>
      <c r="BI12" s="38">
        <f t="shared" si="6"/>
        <v>0.11872613458528959</v>
      </c>
      <c r="BJ12" s="38">
        <f t="shared" si="7"/>
        <v>0.10243386243386247</v>
      </c>
      <c r="BK12" s="39">
        <f t="shared" si="7"/>
        <v>0.10475506445672196</v>
      </c>
      <c r="BL12" s="38">
        <f t="shared" si="20"/>
        <v>0.10863835382529134</v>
      </c>
      <c r="BM12" s="40">
        <f t="shared" si="21"/>
        <v>508.77555555555574</v>
      </c>
    </row>
    <row r="13" spans="1:65" s="25" customFormat="1" x14ac:dyDescent="0.25">
      <c r="A13" s="28" t="s">
        <v>27</v>
      </c>
      <c r="B13" s="25">
        <v>36</v>
      </c>
      <c r="C13" s="25">
        <v>36</v>
      </c>
      <c r="D13" s="25">
        <v>36</v>
      </c>
      <c r="E13" s="25">
        <v>44</v>
      </c>
      <c r="F13" s="25">
        <v>44</v>
      </c>
      <c r="G13" s="25">
        <v>44</v>
      </c>
      <c r="H13" s="25">
        <v>52</v>
      </c>
      <c r="I13" s="25">
        <v>52</v>
      </c>
      <c r="J13" s="25">
        <v>52</v>
      </c>
      <c r="K13" s="25">
        <v>60</v>
      </c>
      <c r="L13" s="25">
        <v>60</v>
      </c>
      <c r="M13" s="25">
        <v>60</v>
      </c>
      <c r="O13" s="28" t="s">
        <v>27</v>
      </c>
      <c r="P13" s="49">
        <v>0.17699999999999999</v>
      </c>
      <c r="Q13" s="49">
        <v>0.17599999999999999</v>
      </c>
      <c r="R13" s="49">
        <v>0.191</v>
      </c>
      <c r="S13" s="49">
        <v>0.16</v>
      </c>
      <c r="T13" s="49">
        <v>0.156</v>
      </c>
      <c r="U13" s="49">
        <v>0.157</v>
      </c>
      <c r="V13" s="49"/>
      <c r="W13" s="49"/>
      <c r="X13" s="49"/>
      <c r="Y13" s="49">
        <v>0.115</v>
      </c>
      <c r="Z13" s="49">
        <v>0.11899999999999999</v>
      </c>
      <c r="AA13" s="49">
        <v>0.115</v>
      </c>
      <c r="AC13" s="36">
        <f>AVERAGE(P13:R13)</f>
        <v>0.18133333333333335</v>
      </c>
      <c r="AD13" s="36">
        <f>STDEV(P13:R13)</f>
        <v>8.3864970836060905E-3</v>
      </c>
      <c r="AE13" s="36">
        <f>0.25*AC13</f>
        <v>4.5333333333333337E-2</v>
      </c>
      <c r="AF13" s="37">
        <f>AVERAGE(S13:U13)</f>
        <v>0.15766666666666665</v>
      </c>
      <c r="AG13" s="36">
        <f>STDEV(S13:U13)</f>
        <v>2.0816659994661348E-3</v>
      </c>
      <c r="AH13" s="36">
        <f>0.25*AF13</f>
        <v>3.9416666666666662E-2</v>
      </c>
      <c r="AI13" s="37" t="e">
        <f>AVERAGE(V13:X13)</f>
        <v>#DIV/0!</v>
      </c>
      <c r="AJ13" s="36" t="e">
        <f>STDEV(V13:X13)</f>
        <v>#DIV/0!</v>
      </c>
      <c r="AK13" s="36" t="e">
        <f>0.25*AI13</f>
        <v>#DIV/0!</v>
      </c>
      <c r="AL13" s="37">
        <f>AVERAGE(Y13:AA13)</f>
        <v>0.11633333333333333</v>
      </c>
      <c r="AM13" s="36">
        <f>STDEV(Y13:AA13)</f>
        <v>2.3094010767584971E-3</v>
      </c>
      <c r="AN13" s="36">
        <f>0.25*AL13</f>
        <v>2.9083333333333333E-2</v>
      </c>
      <c r="AS13" s="26">
        <v>11</v>
      </c>
      <c r="AT13" s="25">
        <v>5.44</v>
      </c>
      <c r="AU13" s="70">
        <v>4.54</v>
      </c>
      <c r="AV13" s="26">
        <v>4.58</v>
      </c>
      <c r="AW13" s="49">
        <f t="shared" si="1"/>
        <v>5440</v>
      </c>
      <c r="AX13" s="49">
        <f t="shared" si="22"/>
        <v>4540</v>
      </c>
      <c r="AY13" s="66">
        <f t="shared" si="22"/>
        <v>4580</v>
      </c>
      <c r="AZ13" s="25">
        <f>AC18</f>
        <v>0.14566666666666664</v>
      </c>
      <c r="BA13" s="25">
        <f>AC17</f>
        <v>0.14300000000000002</v>
      </c>
      <c r="BB13" s="26">
        <f>AC16</f>
        <v>0.14933333333333332</v>
      </c>
      <c r="BC13" s="25">
        <f t="shared" si="3"/>
        <v>7.7956666666666452E-2</v>
      </c>
      <c r="BD13" s="25">
        <f t="shared" si="4"/>
        <v>4.1930000000000245E-2</v>
      </c>
      <c r="BE13" s="26">
        <f t="shared" si="4"/>
        <v>0.12749333333333301</v>
      </c>
      <c r="BF13" s="25">
        <f t="shared" si="19"/>
        <v>77.95666666666645</v>
      </c>
      <c r="BG13" s="25">
        <f t="shared" si="5"/>
        <v>41.930000000000248</v>
      </c>
      <c r="BH13" s="25">
        <f t="shared" si="5"/>
        <v>127.49333333333301</v>
      </c>
      <c r="BI13" s="38">
        <f t="shared" si="6"/>
        <v>1.4330269607843097E-2</v>
      </c>
      <c r="BJ13" s="38">
        <f t="shared" si="7"/>
        <v>9.2356828193833149E-3</v>
      </c>
      <c r="BK13" s="39">
        <f t="shared" si="7"/>
        <v>2.7836972343522493E-2</v>
      </c>
      <c r="BL13" s="38">
        <f t="shared" si="20"/>
        <v>1.7134308256916302E-2</v>
      </c>
      <c r="BM13" s="40">
        <f t="shared" si="21"/>
        <v>82.459999999999908</v>
      </c>
    </row>
    <row r="14" spans="1:65" s="25" customFormat="1" x14ac:dyDescent="0.25">
      <c r="A14" s="28" t="s">
        <v>28</v>
      </c>
      <c r="B14" s="25">
        <v>35</v>
      </c>
      <c r="C14" s="25">
        <v>35</v>
      </c>
      <c r="D14" s="25">
        <v>35</v>
      </c>
      <c r="E14" s="25">
        <v>43</v>
      </c>
      <c r="F14" s="25">
        <v>43</v>
      </c>
      <c r="G14" s="25">
        <v>43</v>
      </c>
      <c r="H14" s="25">
        <v>51</v>
      </c>
      <c r="I14" s="25">
        <v>51</v>
      </c>
      <c r="J14" s="25">
        <v>51</v>
      </c>
      <c r="K14" s="25">
        <v>59</v>
      </c>
      <c r="L14" s="25">
        <v>59</v>
      </c>
      <c r="M14" s="25">
        <v>59</v>
      </c>
      <c r="O14" s="28" t="s">
        <v>28</v>
      </c>
      <c r="P14" s="49">
        <v>0.17</v>
      </c>
      <c r="Q14" s="49">
        <v>0.16800000000000001</v>
      </c>
      <c r="R14" s="49">
        <v>0.191</v>
      </c>
      <c r="S14" s="49">
        <v>0.157</v>
      </c>
      <c r="T14" s="49">
        <v>0.159</v>
      </c>
      <c r="U14" s="49">
        <v>0.157</v>
      </c>
      <c r="V14" s="49"/>
      <c r="W14" s="49"/>
      <c r="X14" s="49"/>
      <c r="Y14" s="49">
        <v>0.121</v>
      </c>
      <c r="Z14" s="49">
        <v>0.11</v>
      </c>
      <c r="AA14" s="49">
        <v>0.13300000000000001</v>
      </c>
      <c r="AC14" s="36">
        <f t="shared" ref="AC14:AC20" si="23">AVERAGE(P14:R14)</f>
        <v>0.17633333333333334</v>
      </c>
      <c r="AD14" s="36">
        <f t="shared" ref="AD14:AD20" si="24">STDEV(P14:R14)</f>
        <v>1.2741009902410925E-2</v>
      </c>
      <c r="AE14" s="36">
        <f t="shared" ref="AE14:AE20" si="25">0.25*AC14</f>
        <v>4.4083333333333335E-2</v>
      </c>
      <c r="AF14" s="37">
        <f t="shared" ref="AF14:AF20" si="26">AVERAGE(S14:U14)</f>
        <v>0.15766666666666665</v>
      </c>
      <c r="AG14" s="36">
        <f t="shared" ref="AG14:AG20" si="27">STDEV(S14:U14)</f>
        <v>1.1547005383792527E-3</v>
      </c>
      <c r="AH14" s="36">
        <f t="shared" ref="AH14:AH20" si="28">0.25*AF14</f>
        <v>3.9416666666666662E-2</v>
      </c>
      <c r="AI14" s="37" t="e">
        <f t="shared" ref="AI14:AI19" si="29">AVERAGE(V14:X14)</f>
        <v>#DIV/0!</v>
      </c>
      <c r="AJ14" s="36" t="e">
        <f t="shared" ref="AJ14:AJ20" si="30">STDEV(V14:X14)</f>
        <v>#DIV/0!</v>
      </c>
      <c r="AK14" s="36" t="e">
        <f t="shared" ref="AK14:AK20" si="31">0.25*AI14</f>
        <v>#DIV/0!</v>
      </c>
      <c r="AL14" s="37">
        <f t="shared" ref="AL14:AL20" si="32">AVERAGE(Y14:AA14)</f>
        <v>0.12133333333333333</v>
      </c>
      <c r="AM14" s="36">
        <f t="shared" ref="AM14:AM20" si="33">STDEV(Y14:AA14)</f>
        <v>1.1503622617824935E-2</v>
      </c>
      <c r="AN14" s="36">
        <f t="shared" ref="AN14:AN20" si="34">0.25*AL14</f>
        <v>3.0333333333333334E-2</v>
      </c>
      <c r="AS14" s="26">
        <v>12</v>
      </c>
      <c r="AT14" s="49">
        <v>4.34</v>
      </c>
      <c r="AU14" s="49">
        <v>4.67</v>
      </c>
      <c r="AV14" s="66">
        <v>4.99</v>
      </c>
      <c r="AW14" s="49">
        <f t="shared" si="1"/>
        <v>4340</v>
      </c>
      <c r="AX14" s="49">
        <f t="shared" si="22"/>
        <v>4670</v>
      </c>
      <c r="AY14" s="66">
        <f t="shared" si="22"/>
        <v>4990</v>
      </c>
      <c r="AZ14" s="25">
        <f>AC15</f>
        <v>0.17899999999999996</v>
      </c>
      <c r="BA14" s="25">
        <f>AC14</f>
        <v>0.17633333333333334</v>
      </c>
      <c r="BB14" s="26">
        <f>AC13</f>
        <v>0.18133333333333335</v>
      </c>
      <c r="BC14" s="25">
        <f t="shared" si="3"/>
        <v>0.52828999999999948</v>
      </c>
      <c r="BD14" s="25">
        <f t="shared" si="4"/>
        <v>0.4922633333333335</v>
      </c>
      <c r="BE14" s="26">
        <f t="shared" si="4"/>
        <v>0.55981333333333372</v>
      </c>
      <c r="BF14" s="25">
        <f t="shared" si="19"/>
        <v>528.28999999999951</v>
      </c>
      <c r="BG14" s="25">
        <f t="shared" si="5"/>
        <v>492.26333333333349</v>
      </c>
      <c r="BH14" s="25">
        <f t="shared" si="5"/>
        <v>559.81333333333373</v>
      </c>
      <c r="BI14" s="38">
        <f t="shared" si="6"/>
        <v>0.12172580645161279</v>
      </c>
      <c r="BJ14" s="38">
        <f t="shared" si="7"/>
        <v>0.10540970735189154</v>
      </c>
      <c r="BK14" s="39">
        <f t="shared" si="7"/>
        <v>0.11218704074816307</v>
      </c>
      <c r="BL14" s="38">
        <f t="shared" si="20"/>
        <v>0.11310751818388913</v>
      </c>
      <c r="BM14" s="40">
        <f t="shared" si="21"/>
        <v>526.78888888888889</v>
      </c>
    </row>
    <row r="15" spans="1:65" s="25" customFormat="1" x14ac:dyDescent="0.25">
      <c r="A15" s="28" t="s">
        <v>29</v>
      </c>
      <c r="B15" s="25">
        <v>34</v>
      </c>
      <c r="C15" s="25">
        <v>34</v>
      </c>
      <c r="D15" s="25">
        <v>34</v>
      </c>
      <c r="E15" s="25">
        <v>42</v>
      </c>
      <c r="F15" s="25">
        <v>42</v>
      </c>
      <c r="G15" s="25">
        <v>42</v>
      </c>
      <c r="H15" s="25">
        <v>50</v>
      </c>
      <c r="I15" s="25">
        <v>50</v>
      </c>
      <c r="J15" s="25">
        <v>50</v>
      </c>
      <c r="K15" s="25">
        <v>58</v>
      </c>
      <c r="L15" s="25">
        <v>58</v>
      </c>
      <c r="M15" s="25">
        <v>58</v>
      </c>
      <c r="O15" s="28" t="s">
        <v>29</v>
      </c>
      <c r="P15" s="49">
        <v>0.18099999999999999</v>
      </c>
      <c r="Q15" s="49">
        <v>0.16600000000000001</v>
      </c>
      <c r="R15" s="49">
        <v>0.19</v>
      </c>
      <c r="S15" s="49">
        <v>0.161</v>
      </c>
      <c r="T15" s="49">
        <v>0.17100000000000001</v>
      </c>
      <c r="U15" s="49">
        <v>0.16800000000000001</v>
      </c>
      <c r="V15" s="49"/>
      <c r="W15" s="49"/>
      <c r="X15" s="49"/>
      <c r="Y15" s="49">
        <v>0.115</v>
      </c>
      <c r="Z15" s="49">
        <v>8.4000000000000005E-2</v>
      </c>
      <c r="AA15" s="49">
        <v>8.4000000000000005E-2</v>
      </c>
      <c r="AC15" s="36">
        <f t="shared" si="23"/>
        <v>0.17899999999999996</v>
      </c>
      <c r="AD15" s="36">
        <f t="shared" si="24"/>
        <v>1.2124355652982137E-2</v>
      </c>
      <c r="AE15" s="36">
        <f t="shared" si="25"/>
        <v>4.4749999999999991E-2</v>
      </c>
      <c r="AF15" s="37">
        <f t="shared" si="26"/>
        <v>0.16666666666666666</v>
      </c>
      <c r="AG15" s="36">
        <f t="shared" si="27"/>
        <v>5.131601439446889E-3</v>
      </c>
      <c r="AH15" s="36">
        <f t="shared" si="28"/>
        <v>4.1666666666666664E-2</v>
      </c>
      <c r="AI15" s="37" t="e">
        <f t="shared" si="29"/>
        <v>#DIV/0!</v>
      </c>
      <c r="AJ15" s="36" t="e">
        <f t="shared" si="30"/>
        <v>#DIV/0!</v>
      </c>
      <c r="AK15" s="36" t="e">
        <f t="shared" si="31"/>
        <v>#DIV/0!</v>
      </c>
      <c r="AL15" s="37">
        <f t="shared" si="32"/>
        <v>9.4333333333333338E-2</v>
      </c>
      <c r="AM15" s="36">
        <f t="shared" si="33"/>
        <v>1.7897858344878319E-2</v>
      </c>
      <c r="AN15" s="36">
        <f t="shared" si="34"/>
        <v>2.3583333333333335E-2</v>
      </c>
      <c r="AS15" s="26">
        <v>13</v>
      </c>
      <c r="AT15" s="25">
        <v>4.38</v>
      </c>
      <c r="AU15" s="70">
        <v>5.03</v>
      </c>
      <c r="AV15" s="26">
        <v>4.24</v>
      </c>
      <c r="AW15" s="25">
        <f t="shared" si="1"/>
        <v>4380</v>
      </c>
      <c r="AX15" s="25">
        <f t="shared" si="2"/>
        <v>5030</v>
      </c>
      <c r="AY15" s="26">
        <f t="shared" si="2"/>
        <v>4240</v>
      </c>
      <c r="AZ15" s="25">
        <f>AF20</f>
        <v>0.14699999999999999</v>
      </c>
      <c r="BA15" s="25">
        <f>AF19</f>
        <v>0.14700000000000002</v>
      </c>
      <c r="BB15" s="26">
        <f>AF18</f>
        <v>0.14899999999999999</v>
      </c>
      <c r="BC15" s="25">
        <f t="shared" si="3"/>
        <v>9.5969999999999889E-2</v>
      </c>
      <c r="BD15" s="25">
        <f t="shared" si="4"/>
        <v>9.5970000000000333E-2</v>
      </c>
      <c r="BE15" s="26">
        <f t="shared" si="4"/>
        <v>0.12298999999999993</v>
      </c>
      <c r="BF15" s="25">
        <f t="shared" si="19"/>
        <v>95.969999999999885</v>
      </c>
      <c r="BG15" s="25">
        <f t="shared" si="5"/>
        <v>95.97000000000034</v>
      </c>
      <c r="BH15" s="25">
        <f t="shared" si="5"/>
        <v>122.98999999999994</v>
      </c>
      <c r="BI15" s="38">
        <f t="shared" si="6"/>
        <v>2.1910958904109563E-2</v>
      </c>
      <c r="BJ15" s="38">
        <f t="shared" si="7"/>
        <v>1.907952286282313E-2</v>
      </c>
      <c r="BK15" s="39">
        <f t="shared" si="7"/>
        <v>2.9007075471698097E-2</v>
      </c>
      <c r="BL15" s="38">
        <f t="shared" si="20"/>
        <v>2.33325190795436E-2</v>
      </c>
      <c r="BM15" s="40">
        <f t="shared" si="21"/>
        <v>104.97666666666673</v>
      </c>
    </row>
    <row r="16" spans="1:65" s="25" customFormat="1" x14ac:dyDescent="0.25">
      <c r="A16" s="28" t="s">
        <v>30</v>
      </c>
      <c r="B16" s="25">
        <v>33</v>
      </c>
      <c r="C16" s="25">
        <v>33</v>
      </c>
      <c r="D16" s="25">
        <v>33</v>
      </c>
      <c r="E16" s="25">
        <v>41</v>
      </c>
      <c r="F16" s="25">
        <v>41</v>
      </c>
      <c r="G16" s="25">
        <v>41</v>
      </c>
      <c r="H16" s="25">
        <v>49</v>
      </c>
      <c r="I16" s="25">
        <v>49</v>
      </c>
      <c r="J16" s="25">
        <v>49</v>
      </c>
      <c r="K16" s="25">
        <v>57</v>
      </c>
      <c r="L16" s="25">
        <v>57</v>
      </c>
      <c r="M16" s="25">
        <v>57</v>
      </c>
      <c r="O16" s="28" t="s">
        <v>30</v>
      </c>
      <c r="P16" s="49">
        <v>0.14099999999999999</v>
      </c>
      <c r="Q16" s="49">
        <v>0.151</v>
      </c>
      <c r="R16" s="49">
        <v>0.156</v>
      </c>
      <c r="S16" s="49">
        <v>0.155</v>
      </c>
      <c r="T16" s="49">
        <v>0.16700000000000001</v>
      </c>
      <c r="U16" s="49">
        <v>0.16900000000000001</v>
      </c>
      <c r="V16" s="49"/>
      <c r="W16" s="49"/>
      <c r="X16" s="49"/>
      <c r="Y16" s="49"/>
      <c r="Z16" s="49"/>
      <c r="AA16" s="49"/>
      <c r="AC16" s="36">
        <f t="shared" si="23"/>
        <v>0.14933333333333332</v>
      </c>
      <c r="AD16" s="36">
        <f t="shared" si="24"/>
        <v>7.6376261582597402E-3</v>
      </c>
      <c r="AE16" s="36">
        <f t="shared" si="25"/>
        <v>3.7333333333333329E-2</v>
      </c>
      <c r="AF16" s="37">
        <f t="shared" si="26"/>
        <v>0.16366666666666665</v>
      </c>
      <c r="AG16" s="36">
        <f t="shared" si="27"/>
        <v>7.5718777944003713E-3</v>
      </c>
      <c r="AH16" s="36">
        <f t="shared" si="28"/>
        <v>4.0916666666666664E-2</v>
      </c>
      <c r="AI16" s="37" t="e">
        <f t="shared" si="29"/>
        <v>#DIV/0!</v>
      </c>
      <c r="AJ16" s="36" t="e">
        <f t="shared" si="30"/>
        <v>#DIV/0!</v>
      </c>
      <c r="AK16" s="36" t="e">
        <f t="shared" si="31"/>
        <v>#DIV/0!</v>
      </c>
      <c r="AL16" s="37" t="e">
        <f t="shared" si="32"/>
        <v>#DIV/0!</v>
      </c>
      <c r="AM16" s="36" t="e">
        <f t="shared" si="33"/>
        <v>#DIV/0!</v>
      </c>
      <c r="AN16" s="36" t="e">
        <f t="shared" si="34"/>
        <v>#DIV/0!</v>
      </c>
      <c r="AS16" s="26">
        <v>14</v>
      </c>
      <c r="AT16" s="25">
        <v>4.7</v>
      </c>
      <c r="AU16" s="70">
        <v>4.93</v>
      </c>
      <c r="AV16" s="26">
        <v>4.26</v>
      </c>
      <c r="AW16" s="25">
        <f t="shared" si="1"/>
        <v>4700</v>
      </c>
      <c r="AX16" s="25">
        <f t="shared" si="2"/>
        <v>4930</v>
      </c>
      <c r="AY16" s="26">
        <f t="shared" si="2"/>
        <v>4260</v>
      </c>
      <c r="AZ16" s="25">
        <f>AF17</f>
        <v>0.16066666666666665</v>
      </c>
      <c r="BA16" s="25">
        <f>AF16</f>
        <v>0.16366666666666665</v>
      </c>
      <c r="BB16" s="26">
        <f>AF15</f>
        <v>0.16666666666666666</v>
      </c>
      <c r="BC16" s="25">
        <f t="shared" si="3"/>
        <v>0.28060666666666667</v>
      </c>
      <c r="BD16" s="25">
        <f t="shared" si="4"/>
        <v>0.32113666666666663</v>
      </c>
      <c r="BE16" s="26">
        <f t="shared" si="4"/>
        <v>0.36166666666666658</v>
      </c>
      <c r="BF16" s="25">
        <f t="shared" si="19"/>
        <v>280.60666666666668</v>
      </c>
      <c r="BG16" s="25">
        <f t="shared" si="5"/>
        <v>321.1366666666666</v>
      </c>
      <c r="BH16" s="25">
        <f t="shared" si="5"/>
        <v>361.66666666666657</v>
      </c>
      <c r="BI16" s="38">
        <f t="shared" si="6"/>
        <v>5.9703546099290787E-2</v>
      </c>
      <c r="BJ16" s="38">
        <f t="shared" si="7"/>
        <v>6.5139283299526687E-2</v>
      </c>
      <c r="BK16" s="39">
        <f t="shared" si="7"/>
        <v>8.4898278560250368E-2</v>
      </c>
      <c r="BL16" s="38">
        <f t="shared" si="20"/>
        <v>6.9913702653022616E-2</v>
      </c>
      <c r="BM16" s="40">
        <f t="shared" si="21"/>
        <v>321.1366666666666</v>
      </c>
    </row>
    <row r="17" spans="1:65" s="25" customFormat="1" x14ac:dyDescent="0.25">
      <c r="A17" s="28" t="s">
        <v>31</v>
      </c>
      <c r="B17" s="25">
        <v>32</v>
      </c>
      <c r="C17" s="25">
        <v>32</v>
      </c>
      <c r="D17" s="25">
        <v>32</v>
      </c>
      <c r="E17" s="25">
        <v>40</v>
      </c>
      <c r="F17" s="25">
        <v>40</v>
      </c>
      <c r="G17" s="25">
        <v>40</v>
      </c>
      <c r="H17" s="25">
        <v>48</v>
      </c>
      <c r="I17" s="25">
        <v>48</v>
      </c>
      <c r="J17" s="25">
        <v>48</v>
      </c>
      <c r="K17" s="25">
        <v>56</v>
      </c>
      <c r="L17" s="25">
        <v>56</v>
      </c>
      <c r="M17" s="25">
        <v>56</v>
      </c>
      <c r="O17" s="28" t="s">
        <v>31</v>
      </c>
      <c r="P17" s="49">
        <v>0.14099999999999999</v>
      </c>
      <c r="Q17" s="49">
        <v>0.13900000000000001</v>
      </c>
      <c r="R17" s="49">
        <v>0.14899999999999999</v>
      </c>
      <c r="S17" s="49">
        <v>0.16800000000000001</v>
      </c>
      <c r="T17" s="49">
        <v>0.14799999999999999</v>
      </c>
      <c r="U17" s="49">
        <v>0.16600000000000001</v>
      </c>
      <c r="V17" s="49"/>
      <c r="W17" s="49"/>
      <c r="X17" s="49"/>
      <c r="Y17" s="49"/>
      <c r="Z17" s="49"/>
      <c r="AA17" s="49"/>
      <c r="AC17" s="36">
        <f t="shared" si="23"/>
        <v>0.14300000000000002</v>
      </c>
      <c r="AD17" s="36">
        <f t="shared" si="24"/>
        <v>5.2915026221291754E-3</v>
      </c>
      <c r="AE17" s="36">
        <f t="shared" si="25"/>
        <v>3.5750000000000004E-2</v>
      </c>
      <c r="AF17" s="37">
        <f t="shared" si="26"/>
        <v>0.16066666666666665</v>
      </c>
      <c r="AG17" s="36">
        <f t="shared" si="27"/>
        <v>1.1015141094572214E-2</v>
      </c>
      <c r="AH17" s="36">
        <f t="shared" si="28"/>
        <v>4.0166666666666663E-2</v>
      </c>
      <c r="AI17" s="37" t="e">
        <f t="shared" si="29"/>
        <v>#DIV/0!</v>
      </c>
      <c r="AJ17" s="36" t="e">
        <f t="shared" si="30"/>
        <v>#DIV/0!</v>
      </c>
      <c r="AK17" s="36" t="e">
        <f t="shared" si="31"/>
        <v>#DIV/0!</v>
      </c>
      <c r="AL17" s="37" t="e">
        <f t="shared" si="32"/>
        <v>#DIV/0!</v>
      </c>
      <c r="AM17" s="36" t="e">
        <f t="shared" si="33"/>
        <v>#DIV/0!</v>
      </c>
      <c r="AN17" s="36" t="e">
        <f t="shared" si="34"/>
        <v>#DIV/0!</v>
      </c>
      <c r="AS17" s="26">
        <v>15</v>
      </c>
      <c r="AT17" s="25">
        <v>4.2</v>
      </c>
      <c r="AU17" s="70">
        <v>4.87</v>
      </c>
      <c r="AV17" s="26">
        <v>5.05</v>
      </c>
      <c r="AW17" s="25">
        <f t="shared" si="1"/>
        <v>4200</v>
      </c>
      <c r="AX17" s="25">
        <f t="shared" si="2"/>
        <v>4870</v>
      </c>
      <c r="AY17" s="26">
        <f t="shared" si="2"/>
        <v>5050</v>
      </c>
      <c r="AZ17" s="25">
        <f>AF14</f>
        <v>0.15766666666666665</v>
      </c>
      <c r="BA17" s="25">
        <f>AF13</f>
        <v>0.15766666666666665</v>
      </c>
      <c r="BB17" s="26"/>
      <c r="BC17" s="25">
        <f t="shared" si="3"/>
        <v>0.24007666666666672</v>
      </c>
      <c r="BD17" s="25">
        <f t="shared" si="4"/>
        <v>0.24007666666666672</v>
      </c>
      <c r="BE17" s="26"/>
      <c r="BF17" s="25">
        <f t="shared" si="19"/>
        <v>240.07666666666671</v>
      </c>
      <c r="BG17" s="25">
        <f t="shared" si="5"/>
        <v>240.07666666666671</v>
      </c>
      <c r="BI17" s="38">
        <f t="shared" si="6"/>
        <v>5.7161111111111121E-2</v>
      </c>
      <c r="BJ17" s="38">
        <f t="shared" si="7"/>
        <v>4.929705681040384E-2</v>
      </c>
      <c r="BK17" s="39"/>
      <c r="BL17" s="38">
        <f>AVERAGE(BI17:BJ17)</f>
        <v>5.3229083960757484E-2</v>
      </c>
      <c r="BM17" s="40">
        <f t="shared" si="21"/>
        <v>240.07666666666671</v>
      </c>
    </row>
    <row r="18" spans="1:65" s="25" customFormat="1" x14ac:dyDescent="0.25">
      <c r="A18" s="28" t="s">
        <v>32</v>
      </c>
      <c r="B18" s="25">
        <v>31</v>
      </c>
      <c r="C18" s="25">
        <v>31</v>
      </c>
      <c r="D18" s="25">
        <v>31</v>
      </c>
      <c r="E18" s="25">
        <v>39</v>
      </c>
      <c r="F18" s="25">
        <v>39</v>
      </c>
      <c r="G18" s="25">
        <v>39</v>
      </c>
      <c r="H18" s="25">
        <v>47</v>
      </c>
      <c r="I18" s="25">
        <v>47</v>
      </c>
      <c r="J18" s="25">
        <v>47</v>
      </c>
      <c r="K18" s="25">
        <v>55</v>
      </c>
      <c r="L18" s="25">
        <v>55</v>
      </c>
      <c r="M18" s="25">
        <v>55</v>
      </c>
      <c r="O18" s="28" t="s">
        <v>32</v>
      </c>
      <c r="P18" s="49">
        <v>0.14299999999999999</v>
      </c>
      <c r="Q18" s="49">
        <v>0.14299999999999999</v>
      </c>
      <c r="R18" s="49">
        <v>0.151</v>
      </c>
      <c r="S18" s="49">
        <v>0.151</v>
      </c>
      <c r="T18" s="49">
        <v>0.14499999999999999</v>
      </c>
      <c r="U18" s="49">
        <v>0.151</v>
      </c>
      <c r="V18" s="49"/>
      <c r="W18" s="49"/>
      <c r="X18" s="49"/>
      <c r="Y18" s="49"/>
      <c r="Z18" s="49"/>
      <c r="AA18" s="49"/>
      <c r="AC18" s="36">
        <f>AVERAGE(P18:R18)</f>
        <v>0.14566666666666664</v>
      </c>
      <c r="AD18" s="36">
        <f t="shared" si="24"/>
        <v>4.6188021535170107E-3</v>
      </c>
      <c r="AE18" s="36">
        <f t="shared" si="25"/>
        <v>3.641666666666666E-2</v>
      </c>
      <c r="AF18" s="37">
        <f t="shared" si="26"/>
        <v>0.14899999999999999</v>
      </c>
      <c r="AG18" s="36">
        <f t="shared" si="27"/>
        <v>3.4641016151377583E-3</v>
      </c>
      <c r="AH18" s="36">
        <f t="shared" si="28"/>
        <v>3.7249999999999998E-2</v>
      </c>
      <c r="AI18" s="37" t="e">
        <f t="shared" si="29"/>
        <v>#DIV/0!</v>
      </c>
      <c r="AJ18" s="36" t="e">
        <f t="shared" si="30"/>
        <v>#DIV/0!</v>
      </c>
      <c r="AK18" s="36" t="e">
        <f t="shared" si="31"/>
        <v>#DIV/0!</v>
      </c>
      <c r="AL18" s="37" t="e">
        <f t="shared" si="32"/>
        <v>#DIV/0!</v>
      </c>
      <c r="AM18" s="36" t="e">
        <f t="shared" si="33"/>
        <v>#DIV/0!</v>
      </c>
      <c r="AN18" s="36" t="e">
        <f t="shared" si="34"/>
        <v>#DIV/0!</v>
      </c>
      <c r="AS18" s="43"/>
      <c r="AV18" s="26"/>
      <c r="AW18" s="25">
        <f t="shared" si="1"/>
        <v>0</v>
      </c>
      <c r="AX18" s="25">
        <f t="shared" si="2"/>
        <v>0</v>
      </c>
      <c r="AY18" s="26">
        <f t="shared" si="2"/>
        <v>0</v>
      </c>
      <c r="AZ18" s="25" t="e">
        <f>AI19</f>
        <v>#DIV/0!</v>
      </c>
      <c r="BA18" s="25" t="e">
        <f>AI18</f>
        <v>#DIV/0!</v>
      </c>
      <c r="BB18" s="25" t="e">
        <f>AI17</f>
        <v>#DIV/0!</v>
      </c>
      <c r="BC18" s="25" t="e">
        <f t="shared" si="3"/>
        <v>#DIV/0!</v>
      </c>
      <c r="BD18" s="25" t="e">
        <f t="shared" si="4"/>
        <v>#DIV/0!</v>
      </c>
      <c r="BE18" s="26" t="e">
        <f t="shared" si="4"/>
        <v>#DIV/0!</v>
      </c>
      <c r="BF18" s="25" t="e">
        <f t="shared" si="19"/>
        <v>#DIV/0!</v>
      </c>
      <c r="BG18" s="25" t="e">
        <f t="shared" si="5"/>
        <v>#DIV/0!</v>
      </c>
      <c r="BH18" s="25" t="e">
        <f t="shared" si="5"/>
        <v>#DIV/0!</v>
      </c>
      <c r="BI18" s="38" t="e">
        <f t="shared" si="6"/>
        <v>#DIV/0!</v>
      </c>
      <c r="BJ18" s="38" t="e">
        <f t="shared" si="7"/>
        <v>#DIV/0!</v>
      </c>
      <c r="BK18" s="39" t="e">
        <f t="shared" si="7"/>
        <v>#DIV/0!</v>
      </c>
      <c r="BL18" s="38" t="e">
        <f t="shared" si="20"/>
        <v>#DIV/0!</v>
      </c>
      <c r="BM18" s="40" t="e">
        <f t="shared" si="21"/>
        <v>#DIV/0!</v>
      </c>
    </row>
    <row r="19" spans="1:65" s="25" customFormat="1" x14ac:dyDescent="0.25">
      <c r="A19" s="28" t="s">
        <v>33</v>
      </c>
      <c r="B19" s="41">
        <v>2</v>
      </c>
      <c r="C19" s="41">
        <v>2</v>
      </c>
      <c r="D19" s="41">
        <v>2</v>
      </c>
      <c r="E19" s="25">
        <v>38</v>
      </c>
      <c r="F19" s="25">
        <v>38</v>
      </c>
      <c r="G19" s="25">
        <v>38</v>
      </c>
      <c r="H19" s="25">
        <v>46</v>
      </c>
      <c r="I19" s="25">
        <v>46</v>
      </c>
      <c r="J19" s="25">
        <v>46</v>
      </c>
      <c r="K19" s="25">
        <v>54</v>
      </c>
      <c r="L19" s="25">
        <v>54</v>
      </c>
      <c r="M19" s="25">
        <v>54</v>
      </c>
      <c r="O19" s="28" t="s">
        <v>33</v>
      </c>
      <c r="P19" s="49">
        <v>0.128</v>
      </c>
      <c r="Q19" s="49">
        <v>0.13100000000000001</v>
      </c>
      <c r="R19" s="49">
        <v>0.13600000000000001</v>
      </c>
      <c r="S19" s="49">
        <v>0.158</v>
      </c>
      <c r="T19" s="49">
        <v>0.13700000000000001</v>
      </c>
      <c r="U19" s="49">
        <v>0.14599999999999999</v>
      </c>
      <c r="V19" s="49"/>
      <c r="W19" s="49"/>
      <c r="X19" s="49"/>
      <c r="Y19" s="49"/>
      <c r="Z19" s="49"/>
      <c r="AA19" s="49"/>
      <c r="AC19" s="36">
        <f>AVERAGE(P19:R19)</f>
        <v>0.13166666666666668</v>
      </c>
      <c r="AD19" s="36">
        <f t="shared" si="24"/>
        <v>4.0414518843273836E-3</v>
      </c>
      <c r="AE19" s="36">
        <f t="shared" si="25"/>
        <v>3.291666666666667E-2</v>
      </c>
      <c r="AF19" s="37">
        <f>AVERAGE(S19:U19)</f>
        <v>0.14700000000000002</v>
      </c>
      <c r="AG19" s="36">
        <f t="shared" si="27"/>
        <v>1.0535653752852736E-2</v>
      </c>
      <c r="AH19" s="36">
        <f t="shared" si="28"/>
        <v>3.6750000000000005E-2</v>
      </c>
      <c r="AI19" s="37" t="e">
        <f t="shared" si="29"/>
        <v>#DIV/0!</v>
      </c>
      <c r="AJ19" s="36" t="e">
        <f t="shared" si="30"/>
        <v>#DIV/0!</v>
      </c>
      <c r="AK19" s="36" t="e">
        <f t="shared" si="31"/>
        <v>#DIV/0!</v>
      </c>
      <c r="AL19" s="37" t="e">
        <f t="shared" si="32"/>
        <v>#DIV/0!</v>
      </c>
      <c r="AM19" s="36" t="e">
        <f t="shared" si="33"/>
        <v>#DIV/0!</v>
      </c>
      <c r="AN19" s="36" t="e">
        <f t="shared" si="34"/>
        <v>#DIV/0!</v>
      </c>
      <c r="AS19" s="43"/>
      <c r="AV19" s="26"/>
      <c r="AW19" s="25">
        <f t="shared" si="1"/>
        <v>0</v>
      </c>
      <c r="AX19" s="25">
        <f>AU19*1000</f>
        <v>0</v>
      </c>
      <c r="AY19" s="26">
        <f>AV19*1000</f>
        <v>0</v>
      </c>
      <c r="AZ19" s="25" t="e">
        <f>AI16</f>
        <v>#DIV/0!</v>
      </c>
      <c r="BA19" s="25" t="e">
        <f>AI15</f>
        <v>#DIV/0!</v>
      </c>
      <c r="BB19" s="25" t="e">
        <f>AI14</f>
        <v>#DIV/0!</v>
      </c>
      <c r="BC19" s="25" t="e">
        <f t="shared" si="3"/>
        <v>#DIV/0!</v>
      </c>
      <c r="BD19" s="25" t="e">
        <f>(BA19*13.51)-1.89</f>
        <v>#DIV/0!</v>
      </c>
      <c r="BE19" s="26" t="e">
        <f>(BB19*13.51)-1.89</f>
        <v>#DIV/0!</v>
      </c>
      <c r="BF19" s="25" t="e">
        <f t="shared" si="19"/>
        <v>#DIV/0!</v>
      </c>
      <c r="BG19" s="25" t="e">
        <f t="shared" si="19"/>
        <v>#DIV/0!</v>
      </c>
      <c r="BH19" s="25" t="e">
        <f t="shared" si="19"/>
        <v>#DIV/0!</v>
      </c>
      <c r="BI19" s="38" t="e">
        <f t="shared" si="6"/>
        <v>#DIV/0!</v>
      </c>
      <c r="BJ19" s="38" t="e">
        <f>BG19/AX19</f>
        <v>#DIV/0!</v>
      </c>
      <c r="BK19" s="39" t="e">
        <f>BH19/AY19</f>
        <v>#DIV/0!</v>
      </c>
      <c r="BL19" s="38" t="e">
        <f t="shared" si="20"/>
        <v>#DIV/0!</v>
      </c>
      <c r="BM19" s="40" t="e">
        <f t="shared" si="21"/>
        <v>#DIV/0!</v>
      </c>
    </row>
    <row r="20" spans="1:65" s="25" customFormat="1" x14ac:dyDescent="0.25">
      <c r="A20" s="28" t="s">
        <v>34</v>
      </c>
      <c r="B20" s="41">
        <v>0.5</v>
      </c>
      <c r="C20" s="41">
        <v>0.5</v>
      </c>
      <c r="D20" s="41">
        <v>0.5</v>
      </c>
      <c r="E20" s="25">
        <v>37</v>
      </c>
      <c r="F20" s="25">
        <v>37</v>
      </c>
      <c r="G20" s="25">
        <v>37</v>
      </c>
      <c r="H20" s="25">
        <v>45</v>
      </c>
      <c r="I20" s="25">
        <v>45</v>
      </c>
      <c r="J20" s="25">
        <v>45</v>
      </c>
      <c r="K20" s="25">
        <v>53</v>
      </c>
      <c r="L20" s="25">
        <v>53</v>
      </c>
      <c r="M20" s="25">
        <v>53</v>
      </c>
      <c r="O20" s="28" t="s">
        <v>34</v>
      </c>
      <c r="P20" s="49">
        <v>0.13200000000000001</v>
      </c>
      <c r="Q20" s="49">
        <v>0.129</v>
      </c>
      <c r="R20" s="49">
        <v>0.14299999999999999</v>
      </c>
      <c r="S20" s="49">
        <v>0.15</v>
      </c>
      <c r="T20" s="49">
        <v>0.14199999999999999</v>
      </c>
      <c r="U20" s="49">
        <v>0.14899999999999999</v>
      </c>
      <c r="V20" s="49"/>
      <c r="W20" s="49"/>
      <c r="X20" s="49"/>
      <c r="Y20" s="49"/>
      <c r="Z20" s="49"/>
      <c r="AA20" s="49"/>
      <c r="AC20" s="36">
        <f t="shared" si="23"/>
        <v>0.13466666666666668</v>
      </c>
      <c r="AD20" s="36">
        <f t="shared" si="24"/>
        <v>7.3711147958319843E-3</v>
      </c>
      <c r="AE20" s="36">
        <f t="shared" si="25"/>
        <v>3.3666666666666671E-2</v>
      </c>
      <c r="AF20" s="37">
        <f t="shared" si="26"/>
        <v>0.14699999999999999</v>
      </c>
      <c r="AG20" s="36">
        <f t="shared" si="27"/>
        <v>4.3588989435406778E-3</v>
      </c>
      <c r="AH20" s="36">
        <f t="shared" si="28"/>
        <v>3.6749999999999998E-2</v>
      </c>
      <c r="AI20" s="37" t="e">
        <f>AVERAGE(V20:X20)</f>
        <v>#DIV/0!</v>
      </c>
      <c r="AJ20" s="36" t="e">
        <f t="shared" si="30"/>
        <v>#DIV/0!</v>
      </c>
      <c r="AK20" s="36" t="e">
        <f t="shared" si="31"/>
        <v>#DIV/0!</v>
      </c>
      <c r="AL20" s="37" t="e">
        <f t="shared" si="32"/>
        <v>#DIV/0!</v>
      </c>
      <c r="AM20" s="36" t="e">
        <f t="shared" si="33"/>
        <v>#DIV/0!</v>
      </c>
      <c r="AN20" s="36" t="e">
        <f t="shared" si="34"/>
        <v>#DIV/0!</v>
      </c>
      <c r="AS20" s="43"/>
      <c r="AV20" s="26"/>
      <c r="AW20" s="25">
        <f t="shared" ref="AW20:AY32" si="35">AT20*1000</f>
        <v>0</v>
      </c>
      <c r="AX20" s="25">
        <f t="shared" si="35"/>
        <v>0</v>
      </c>
      <c r="AY20" s="26">
        <f t="shared" si="35"/>
        <v>0</v>
      </c>
      <c r="AZ20" s="25" t="e">
        <f>AI13</f>
        <v>#DIV/0!</v>
      </c>
      <c r="BA20" s="25" t="e">
        <f>AL20</f>
        <v>#DIV/0!</v>
      </c>
      <c r="BB20" s="25" t="e">
        <f>AL19</f>
        <v>#DIV/0!</v>
      </c>
      <c r="BC20" s="25" t="e">
        <f t="shared" ref="BC20:BE32" si="36">(AZ20*13.51)-1.89</f>
        <v>#DIV/0!</v>
      </c>
      <c r="BD20" s="25" t="e">
        <f t="shared" si="36"/>
        <v>#DIV/0!</v>
      </c>
      <c r="BE20" s="26" t="e">
        <f t="shared" si="36"/>
        <v>#DIV/0!</v>
      </c>
      <c r="BF20" s="25" t="e">
        <f t="shared" si="19"/>
        <v>#DIV/0!</v>
      </c>
      <c r="BG20" s="25" t="e">
        <f t="shared" si="19"/>
        <v>#DIV/0!</v>
      </c>
      <c r="BH20" s="25" t="e">
        <f t="shared" si="19"/>
        <v>#DIV/0!</v>
      </c>
      <c r="BI20" s="38" t="e">
        <f t="shared" ref="BI20:BK32" si="37">BF20/AW20</f>
        <v>#DIV/0!</v>
      </c>
      <c r="BJ20" s="38" t="e">
        <f t="shared" si="37"/>
        <v>#DIV/0!</v>
      </c>
      <c r="BK20" s="39" t="e">
        <f t="shared" si="37"/>
        <v>#DIV/0!</v>
      </c>
      <c r="BL20" s="38" t="e">
        <f t="shared" si="20"/>
        <v>#DIV/0!</v>
      </c>
      <c r="BM20" s="40" t="e">
        <f t="shared" si="21"/>
        <v>#DIV/0!</v>
      </c>
    </row>
    <row r="21" spans="1:65" s="25" customFormat="1" x14ac:dyDescent="0.25">
      <c r="AC21" s="36"/>
      <c r="AD21" s="36"/>
      <c r="AE21" s="36"/>
      <c r="AF21" s="37"/>
      <c r="AG21" s="36"/>
      <c r="AH21" s="36"/>
      <c r="AI21" s="37"/>
      <c r="AJ21" s="36"/>
      <c r="AK21" s="36"/>
      <c r="AL21" s="37"/>
      <c r="AM21" s="36"/>
      <c r="AN21" s="42"/>
      <c r="AS21" s="43"/>
      <c r="AV21" s="26"/>
      <c r="AW21" s="25">
        <f t="shared" si="35"/>
        <v>0</v>
      </c>
      <c r="AX21" s="25">
        <f t="shared" si="35"/>
        <v>0</v>
      </c>
      <c r="AY21" s="26">
        <f t="shared" si="35"/>
        <v>0</v>
      </c>
      <c r="AZ21" s="25" t="e">
        <f>AL18</f>
        <v>#DIV/0!</v>
      </c>
      <c r="BA21" s="25" t="e">
        <f>AL17</f>
        <v>#DIV/0!</v>
      </c>
      <c r="BB21" s="25" t="e">
        <f>AL16</f>
        <v>#DIV/0!</v>
      </c>
      <c r="BC21" s="25" t="e">
        <f t="shared" si="36"/>
        <v>#DIV/0!</v>
      </c>
      <c r="BD21" s="25" t="e">
        <f t="shared" si="36"/>
        <v>#DIV/0!</v>
      </c>
      <c r="BE21" s="26" t="e">
        <f t="shared" si="36"/>
        <v>#DIV/0!</v>
      </c>
      <c r="BF21" s="25" t="e">
        <f t="shared" si="19"/>
        <v>#DIV/0!</v>
      </c>
      <c r="BG21" s="25" t="e">
        <f t="shared" si="19"/>
        <v>#DIV/0!</v>
      </c>
      <c r="BH21" s="25" t="e">
        <f t="shared" si="19"/>
        <v>#DIV/0!</v>
      </c>
      <c r="BI21" s="38" t="e">
        <f t="shared" si="37"/>
        <v>#DIV/0!</v>
      </c>
      <c r="BJ21" s="38" t="e">
        <f t="shared" si="37"/>
        <v>#DIV/0!</v>
      </c>
      <c r="BK21" s="39" t="e">
        <f t="shared" si="37"/>
        <v>#DIV/0!</v>
      </c>
      <c r="BL21" s="38" t="e">
        <f t="shared" si="20"/>
        <v>#DIV/0!</v>
      </c>
      <c r="BM21" s="40" t="e">
        <f t="shared" si="21"/>
        <v>#DIV/0!</v>
      </c>
    </row>
    <row r="22" spans="1:65" s="25" customFormat="1" x14ac:dyDescent="0.25">
      <c r="A22" s="28"/>
      <c r="B22" s="28">
        <v>1</v>
      </c>
      <c r="C22" s="28">
        <v>2</v>
      </c>
      <c r="D22" s="28">
        <v>3</v>
      </c>
      <c r="E22" s="28">
        <v>4</v>
      </c>
      <c r="F22" s="28">
        <v>5</v>
      </c>
      <c r="G22" s="28">
        <v>6</v>
      </c>
      <c r="H22" s="28">
        <v>7</v>
      </c>
      <c r="I22" s="28">
        <v>8</v>
      </c>
      <c r="J22" s="28">
        <v>9</v>
      </c>
      <c r="K22" s="28">
        <v>10</v>
      </c>
      <c r="L22" s="28">
        <v>11</v>
      </c>
      <c r="M22" s="28">
        <v>12</v>
      </c>
      <c r="O22" s="28"/>
      <c r="P22" s="28">
        <v>1</v>
      </c>
      <c r="Q22" s="28">
        <v>2</v>
      </c>
      <c r="R22" s="28">
        <v>3</v>
      </c>
      <c r="S22" s="28">
        <v>4</v>
      </c>
      <c r="T22" s="28">
        <v>5</v>
      </c>
      <c r="U22" s="28">
        <v>6</v>
      </c>
      <c r="V22" s="28">
        <v>7</v>
      </c>
      <c r="W22" s="28">
        <v>8</v>
      </c>
      <c r="X22" s="28">
        <v>9</v>
      </c>
      <c r="Y22" s="28">
        <v>10</v>
      </c>
      <c r="Z22" s="28">
        <v>11</v>
      </c>
      <c r="AA22" s="28">
        <v>12</v>
      </c>
      <c r="AC22" s="36"/>
      <c r="AD22" s="36"/>
      <c r="AE22" s="36"/>
      <c r="AF22" s="37"/>
      <c r="AG22" s="36"/>
      <c r="AH22" s="36"/>
      <c r="AI22" s="37"/>
      <c r="AJ22" s="36"/>
      <c r="AK22" s="36"/>
      <c r="AL22" s="37"/>
      <c r="AM22" s="36"/>
      <c r="AN22" s="42"/>
      <c r="AS22" s="43"/>
      <c r="AV22" s="26"/>
      <c r="AW22" s="25">
        <f t="shared" si="35"/>
        <v>0</v>
      </c>
      <c r="AX22" s="25">
        <f t="shared" si="35"/>
        <v>0</v>
      </c>
      <c r="AY22" s="26">
        <f t="shared" si="35"/>
        <v>0</v>
      </c>
      <c r="AZ22" s="25">
        <f>AL15</f>
        <v>9.4333333333333338E-2</v>
      </c>
      <c r="BA22" s="25">
        <f>AL14</f>
        <v>0.12133333333333333</v>
      </c>
      <c r="BB22" s="25">
        <f>AL13</f>
        <v>0.11633333333333333</v>
      </c>
      <c r="BC22" s="25">
        <f t="shared" si="36"/>
        <v>-0.61555666666666653</v>
      </c>
      <c r="BD22" s="25">
        <f t="shared" si="36"/>
        <v>-0.25078666666666649</v>
      </c>
      <c r="BE22" s="26">
        <f t="shared" si="36"/>
        <v>-0.31833666666666671</v>
      </c>
      <c r="BF22" s="25">
        <f t="shared" si="19"/>
        <v>-615.5566666666665</v>
      </c>
      <c r="BG22" s="25">
        <f t="shared" si="19"/>
        <v>-250.78666666666649</v>
      </c>
      <c r="BH22" s="25">
        <f t="shared" si="19"/>
        <v>-318.3366666666667</v>
      </c>
      <c r="BI22" s="38" t="e">
        <f t="shared" si="37"/>
        <v>#DIV/0!</v>
      </c>
      <c r="BJ22" s="38" t="e">
        <f t="shared" si="37"/>
        <v>#DIV/0!</v>
      </c>
      <c r="BK22" s="39" t="e">
        <f t="shared" si="37"/>
        <v>#DIV/0!</v>
      </c>
      <c r="BL22" s="38" t="e">
        <f t="shared" si="20"/>
        <v>#DIV/0!</v>
      </c>
      <c r="BM22" s="40">
        <f>AVERAGE(BF22:BH22)</f>
        <v>-394.89333333333326</v>
      </c>
    </row>
    <row r="23" spans="1:65" s="25" customFormat="1" ht="15.75" x14ac:dyDescent="0.25">
      <c r="A23" s="28" t="s">
        <v>27</v>
      </c>
      <c r="B23" s="25">
        <v>67</v>
      </c>
      <c r="C23" s="25">
        <v>67</v>
      </c>
      <c r="D23" s="25">
        <v>67</v>
      </c>
      <c r="E23" s="25">
        <v>75</v>
      </c>
      <c r="F23" s="25">
        <v>75</v>
      </c>
      <c r="G23" s="25">
        <v>75</v>
      </c>
      <c r="H23" s="25">
        <v>83</v>
      </c>
      <c r="I23" s="25">
        <v>83</v>
      </c>
      <c r="J23" s="25">
        <v>83</v>
      </c>
      <c r="K23" s="25" t="s">
        <v>28</v>
      </c>
      <c r="L23" s="25" t="s">
        <v>28</v>
      </c>
      <c r="M23" s="44" t="s">
        <v>28</v>
      </c>
      <c r="O23" s="28" t="s">
        <v>27</v>
      </c>
      <c r="AC23" s="36" t="e">
        <f>AVERAGE(P23:R23)</f>
        <v>#DIV/0!</v>
      </c>
      <c r="AD23" s="36" t="e">
        <f>STDEV(P23:R23)</f>
        <v>#DIV/0!</v>
      </c>
      <c r="AE23" s="36" t="e">
        <f>0.25*AC23</f>
        <v>#DIV/0!</v>
      </c>
      <c r="AF23" s="37" t="e">
        <f>AVERAGE(S23:U23)</f>
        <v>#DIV/0!</v>
      </c>
      <c r="AG23" s="36" t="e">
        <f>STDEV(S23:U23)</f>
        <v>#DIV/0!</v>
      </c>
      <c r="AH23" s="36" t="e">
        <f>0.25*AF23</f>
        <v>#DIV/0!</v>
      </c>
      <c r="AI23" s="37" t="e">
        <f>AVERAGE(V23:X23)</f>
        <v>#DIV/0!</v>
      </c>
      <c r="AJ23" s="36" t="e">
        <f>STDEV(V23:X23)</f>
        <v>#DIV/0!</v>
      </c>
      <c r="AK23" s="36" t="e">
        <f>0.25*AI23</f>
        <v>#DIV/0!</v>
      </c>
      <c r="AL23" s="37" t="e">
        <f>AVERAGE(Y23:AA23)</f>
        <v>#DIV/0!</v>
      </c>
      <c r="AM23" s="36" t="e">
        <f>STDEV(Y23:AA23)</f>
        <v>#DIV/0!</v>
      </c>
      <c r="AN23" s="36" t="e">
        <f>0.25*AL23</f>
        <v>#DIV/0!</v>
      </c>
      <c r="AS23" s="43"/>
      <c r="AV23" s="26"/>
      <c r="AW23" s="25">
        <f t="shared" si="35"/>
        <v>0</v>
      </c>
      <c r="AX23" s="25">
        <f t="shared" si="35"/>
        <v>0</v>
      </c>
      <c r="AY23" s="26">
        <f t="shared" si="35"/>
        <v>0</v>
      </c>
      <c r="AZ23" s="25" t="e">
        <f>AC29</f>
        <v>#DIV/0!</v>
      </c>
      <c r="BA23" s="25" t="e">
        <f>AC28</f>
        <v>#DIV/0!</v>
      </c>
      <c r="BB23" s="25" t="e">
        <f>AC27</f>
        <v>#DIV/0!</v>
      </c>
      <c r="BC23" s="25" t="e">
        <f t="shared" si="36"/>
        <v>#DIV/0!</v>
      </c>
      <c r="BD23" s="25" t="e">
        <f t="shared" si="36"/>
        <v>#DIV/0!</v>
      </c>
      <c r="BE23" s="26" t="e">
        <f t="shared" si="36"/>
        <v>#DIV/0!</v>
      </c>
      <c r="BF23" s="25" t="e">
        <f t="shared" si="19"/>
        <v>#DIV/0!</v>
      </c>
      <c r="BG23" s="25" t="e">
        <f t="shared" si="19"/>
        <v>#DIV/0!</v>
      </c>
      <c r="BH23" s="25" t="e">
        <f t="shared" si="19"/>
        <v>#DIV/0!</v>
      </c>
      <c r="BI23" s="38" t="e">
        <f t="shared" si="37"/>
        <v>#DIV/0!</v>
      </c>
      <c r="BJ23" s="38" t="e">
        <f t="shared" si="37"/>
        <v>#DIV/0!</v>
      </c>
      <c r="BK23" s="39" t="e">
        <f t="shared" si="37"/>
        <v>#DIV/0!</v>
      </c>
      <c r="BL23" s="38" t="e">
        <f t="shared" si="20"/>
        <v>#DIV/0!</v>
      </c>
      <c r="BM23" s="40" t="e">
        <f t="shared" si="21"/>
        <v>#DIV/0!</v>
      </c>
    </row>
    <row r="24" spans="1:65" s="25" customFormat="1" ht="15.75" x14ac:dyDescent="0.25">
      <c r="A24" s="28" t="s">
        <v>28</v>
      </c>
      <c r="B24" s="25">
        <v>66</v>
      </c>
      <c r="C24" s="25">
        <v>66</v>
      </c>
      <c r="D24" s="25">
        <v>66</v>
      </c>
      <c r="E24" s="25">
        <v>74</v>
      </c>
      <c r="F24" s="25">
        <v>74</v>
      </c>
      <c r="G24" s="25">
        <v>74</v>
      </c>
      <c r="H24" s="25">
        <v>82</v>
      </c>
      <c r="I24" s="25">
        <v>82</v>
      </c>
      <c r="J24" s="25">
        <v>82</v>
      </c>
      <c r="K24" s="25">
        <v>90</v>
      </c>
      <c r="L24" s="25">
        <v>90</v>
      </c>
      <c r="M24" s="44">
        <v>90</v>
      </c>
      <c r="O24" s="28" t="s">
        <v>28</v>
      </c>
      <c r="AC24" s="36" t="e">
        <f t="shared" ref="AC24:AC30" si="38">AVERAGE(P24:R24)</f>
        <v>#DIV/0!</v>
      </c>
      <c r="AD24" s="36" t="e">
        <f t="shared" ref="AD24:AD30" si="39">STDEV(P24:R24)</f>
        <v>#DIV/0!</v>
      </c>
      <c r="AE24" s="36" t="e">
        <f t="shared" ref="AE24:AE30" si="40">0.25*AC24</f>
        <v>#DIV/0!</v>
      </c>
      <c r="AF24" s="37" t="e">
        <f t="shared" ref="AF24:AF30" si="41">AVERAGE(S24:U24)</f>
        <v>#DIV/0!</v>
      </c>
      <c r="AG24" s="36" t="e">
        <f t="shared" ref="AG24:AG30" si="42">STDEV(S24:U24)</f>
        <v>#DIV/0!</v>
      </c>
      <c r="AH24" s="36" t="e">
        <f t="shared" ref="AH24:AH30" si="43">0.25*AF24</f>
        <v>#DIV/0!</v>
      </c>
      <c r="AI24" s="37" t="e">
        <f t="shared" ref="AI24:AI29" si="44">AVERAGE(V24:X24)</f>
        <v>#DIV/0!</v>
      </c>
      <c r="AJ24" s="36" t="e">
        <f t="shared" ref="AJ24:AJ30" si="45">STDEV(V24:X24)</f>
        <v>#DIV/0!</v>
      </c>
      <c r="AK24" s="36" t="e">
        <f t="shared" ref="AK24:AK30" si="46">0.25*AI24</f>
        <v>#DIV/0!</v>
      </c>
      <c r="AL24" s="37" t="e">
        <f t="shared" ref="AL24:AL30" si="47">AVERAGE(Y24:AA24)</f>
        <v>#DIV/0!</v>
      </c>
      <c r="AM24" s="36" t="e">
        <f t="shared" ref="AM24:AM30" si="48">STDEV(Y24:AA24)</f>
        <v>#DIV/0!</v>
      </c>
      <c r="AN24" s="36" t="e">
        <f t="shared" ref="AN24:AN30" si="49">0.25*AL24</f>
        <v>#DIV/0!</v>
      </c>
      <c r="AS24" s="43"/>
      <c r="AV24" s="26"/>
      <c r="AW24" s="25">
        <f t="shared" si="35"/>
        <v>0</v>
      </c>
      <c r="AX24" s="25">
        <f t="shared" si="35"/>
        <v>0</v>
      </c>
      <c r="AY24" s="26">
        <f t="shared" si="35"/>
        <v>0</v>
      </c>
      <c r="AZ24" s="25" t="e">
        <f>AC26</f>
        <v>#DIV/0!</v>
      </c>
      <c r="BA24" s="25" t="e">
        <f>AC25</f>
        <v>#DIV/0!</v>
      </c>
      <c r="BB24" s="25" t="e">
        <f>AC24</f>
        <v>#DIV/0!</v>
      </c>
      <c r="BC24" s="25" t="e">
        <f t="shared" si="36"/>
        <v>#DIV/0!</v>
      </c>
      <c r="BD24" s="25" t="e">
        <f t="shared" si="36"/>
        <v>#DIV/0!</v>
      </c>
      <c r="BE24" s="26" t="e">
        <f t="shared" si="36"/>
        <v>#DIV/0!</v>
      </c>
      <c r="BF24" s="25" t="e">
        <f t="shared" si="19"/>
        <v>#DIV/0!</v>
      </c>
      <c r="BG24" s="25" t="e">
        <f t="shared" si="19"/>
        <v>#DIV/0!</v>
      </c>
      <c r="BH24" s="25" t="e">
        <f t="shared" si="19"/>
        <v>#DIV/0!</v>
      </c>
      <c r="BI24" s="38" t="e">
        <f t="shared" si="37"/>
        <v>#DIV/0!</v>
      </c>
      <c r="BJ24" s="38" t="e">
        <f t="shared" si="37"/>
        <v>#DIV/0!</v>
      </c>
      <c r="BK24" s="39" t="e">
        <f t="shared" si="37"/>
        <v>#DIV/0!</v>
      </c>
      <c r="BL24" s="38" t="e">
        <f t="shared" si="20"/>
        <v>#DIV/0!</v>
      </c>
      <c r="BM24" s="40" t="e">
        <f t="shared" si="21"/>
        <v>#DIV/0!</v>
      </c>
    </row>
    <row r="25" spans="1:65" s="25" customFormat="1" ht="15.75" x14ac:dyDescent="0.25">
      <c r="A25" s="28" t="s">
        <v>29</v>
      </c>
      <c r="B25" s="25">
        <v>65</v>
      </c>
      <c r="C25" s="25">
        <v>65</v>
      </c>
      <c r="D25" s="25">
        <v>65</v>
      </c>
      <c r="E25" s="25">
        <v>73</v>
      </c>
      <c r="F25" s="25">
        <v>73</v>
      </c>
      <c r="G25" s="25">
        <v>73</v>
      </c>
      <c r="H25" s="25">
        <v>81</v>
      </c>
      <c r="I25" s="25">
        <v>81</v>
      </c>
      <c r="J25" s="25">
        <v>81</v>
      </c>
      <c r="K25" s="25">
        <v>89</v>
      </c>
      <c r="L25" s="25">
        <v>89</v>
      </c>
      <c r="M25" s="44">
        <v>89</v>
      </c>
      <c r="O25" s="28" t="s">
        <v>29</v>
      </c>
      <c r="AC25" s="36" t="e">
        <f t="shared" si="38"/>
        <v>#DIV/0!</v>
      </c>
      <c r="AD25" s="36" t="e">
        <f t="shared" si="39"/>
        <v>#DIV/0!</v>
      </c>
      <c r="AE25" s="36" t="e">
        <f t="shared" si="40"/>
        <v>#DIV/0!</v>
      </c>
      <c r="AF25" s="37" t="e">
        <f t="shared" si="41"/>
        <v>#DIV/0!</v>
      </c>
      <c r="AG25" s="36" t="e">
        <f t="shared" si="42"/>
        <v>#DIV/0!</v>
      </c>
      <c r="AH25" s="36" t="e">
        <f t="shared" si="43"/>
        <v>#DIV/0!</v>
      </c>
      <c r="AI25" s="37" t="e">
        <f t="shared" si="44"/>
        <v>#DIV/0!</v>
      </c>
      <c r="AJ25" s="36" t="e">
        <f t="shared" si="45"/>
        <v>#DIV/0!</v>
      </c>
      <c r="AK25" s="36" t="e">
        <f t="shared" si="46"/>
        <v>#DIV/0!</v>
      </c>
      <c r="AL25" s="37" t="e">
        <f t="shared" si="47"/>
        <v>#DIV/0!</v>
      </c>
      <c r="AM25" s="36" t="e">
        <f t="shared" si="48"/>
        <v>#DIV/0!</v>
      </c>
      <c r="AN25" s="36" t="e">
        <f t="shared" si="49"/>
        <v>#DIV/0!</v>
      </c>
      <c r="AS25" s="43"/>
      <c r="AV25" s="26"/>
      <c r="AW25" s="25">
        <f t="shared" si="35"/>
        <v>0</v>
      </c>
      <c r="AX25" s="25">
        <f t="shared" si="35"/>
        <v>0</v>
      </c>
      <c r="AY25" s="26">
        <f t="shared" si="35"/>
        <v>0</v>
      </c>
      <c r="AZ25" s="25" t="e">
        <f>AC23</f>
        <v>#DIV/0!</v>
      </c>
      <c r="BA25" s="25" t="e">
        <f>AF30</f>
        <v>#DIV/0!</v>
      </c>
      <c r="BB25" s="25" t="e">
        <f>AF29</f>
        <v>#DIV/0!</v>
      </c>
      <c r="BC25" s="25" t="e">
        <f t="shared" si="36"/>
        <v>#DIV/0!</v>
      </c>
      <c r="BD25" s="25" t="e">
        <f t="shared" si="36"/>
        <v>#DIV/0!</v>
      </c>
      <c r="BE25" s="26" t="e">
        <f t="shared" si="36"/>
        <v>#DIV/0!</v>
      </c>
      <c r="BF25" s="25" t="e">
        <f t="shared" si="19"/>
        <v>#DIV/0!</v>
      </c>
      <c r="BG25" s="25" t="e">
        <f t="shared" si="19"/>
        <v>#DIV/0!</v>
      </c>
      <c r="BH25" s="25" t="e">
        <f t="shared" si="19"/>
        <v>#DIV/0!</v>
      </c>
      <c r="BI25" s="38" t="e">
        <f t="shared" si="37"/>
        <v>#DIV/0!</v>
      </c>
      <c r="BJ25" s="38" t="e">
        <f t="shared" si="37"/>
        <v>#DIV/0!</v>
      </c>
      <c r="BK25" s="39" t="e">
        <f t="shared" si="37"/>
        <v>#DIV/0!</v>
      </c>
      <c r="BL25" s="38" t="e">
        <f t="shared" si="20"/>
        <v>#DIV/0!</v>
      </c>
      <c r="BM25" s="40" t="e">
        <f t="shared" si="21"/>
        <v>#DIV/0!</v>
      </c>
    </row>
    <row r="26" spans="1:65" s="25" customFormat="1" ht="15.75" x14ac:dyDescent="0.25">
      <c r="A26" s="28" t="s">
        <v>30</v>
      </c>
      <c r="B26" s="25">
        <v>64</v>
      </c>
      <c r="C26" s="25">
        <v>64</v>
      </c>
      <c r="D26" s="25">
        <v>64</v>
      </c>
      <c r="E26" s="25">
        <v>72</v>
      </c>
      <c r="F26" s="25">
        <v>72</v>
      </c>
      <c r="G26" s="25">
        <v>72</v>
      </c>
      <c r="H26" s="25">
        <v>80</v>
      </c>
      <c r="I26" s="25">
        <v>80</v>
      </c>
      <c r="J26" s="25">
        <v>80</v>
      </c>
      <c r="K26" s="25">
        <v>88</v>
      </c>
      <c r="L26" s="25">
        <v>88</v>
      </c>
      <c r="M26" s="44">
        <v>88</v>
      </c>
      <c r="O26" s="28" t="s">
        <v>30</v>
      </c>
      <c r="AC26" s="36" t="e">
        <f t="shared" si="38"/>
        <v>#DIV/0!</v>
      </c>
      <c r="AD26" s="36" t="e">
        <f t="shared" si="39"/>
        <v>#DIV/0!</v>
      </c>
      <c r="AE26" s="36" t="e">
        <f t="shared" si="40"/>
        <v>#DIV/0!</v>
      </c>
      <c r="AF26" s="37" t="e">
        <f t="shared" si="41"/>
        <v>#DIV/0!</v>
      </c>
      <c r="AG26" s="36" t="e">
        <f t="shared" si="42"/>
        <v>#DIV/0!</v>
      </c>
      <c r="AH26" s="36" t="e">
        <f t="shared" si="43"/>
        <v>#DIV/0!</v>
      </c>
      <c r="AI26" s="37" t="e">
        <f t="shared" si="44"/>
        <v>#DIV/0!</v>
      </c>
      <c r="AJ26" s="36" t="e">
        <f t="shared" si="45"/>
        <v>#DIV/0!</v>
      </c>
      <c r="AK26" s="36" t="e">
        <f t="shared" si="46"/>
        <v>#DIV/0!</v>
      </c>
      <c r="AL26" s="37" t="e">
        <f t="shared" si="47"/>
        <v>#DIV/0!</v>
      </c>
      <c r="AM26" s="36" t="e">
        <f t="shared" si="48"/>
        <v>#DIV/0!</v>
      </c>
      <c r="AN26" s="36" t="e">
        <f t="shared" si="49"/>
        <v>#DIV/0!</v>
      </c>
      <c r="AS26" s="43"/>
      <c r="AV26" s="26"/>
      <c r="AW26" s="25">
        <f t="shared" si="35"/>
        <v>0</v>
      </c>
      <c r="AX26" s="25">
        <f t="shared" si="35"/>
        <v>0</v>
      </c>
      <c r="AY26" s="26">
        <f t="shared" si="35"/>
        <v>0</v>
      </c>
      <c r="AZ26" s="25" t="e">
        <f>AF28</f>
        <v>#DIV/0!</v>
      </c>
      <c r="BA26" s="25" t="e">
        <f>AF27</f>
        <v>#DIV/0!</v>
      </c>
      <c r="BB26" s="25" t="e">
        <f>AF26</f>
        <v>#DIV/0!</v>
      </c>
      <c r="BC26" s="25" t="e">
        <f t="shared" si="36"/>
        <v>#DIV/0!</v>
      </c>
      <c r="BD26" s="25" t="e">
        <f t="shared" si="36"/>
        <v>#DIV/0!</v>
      </c>
      <c r="BE26" s="26" t="e">
        <f t="shared" si="36"/>
        <v>#DIV/0!</v>
      </c>
      <c r="BF26" s="25" t="e">
        <f t="shared" si="19"/>
        <v>#DIV/0!</v>
      </c>
      <c r="BG26" s="25" t="e">
        <f t="shared" si="19"/>
        <v>#DIV/0!</v>
      </c>
      <c r="BH26" s="25" t="e">
        <f t="shared" si="19"/>
        <v>#DIV/0!</v>
      </c>
      <c r="BI26" s="38" t="e">
        <f t="shared" si="37"/>
        <v>#DIV/0!</v>
      </c>
      <c r="BJ26" s="38" t="e">
        <f t="shared" si="37"/>
        <v>#DIV/0!</v>
      </c>
      <c r="BK26" s="39" t="e">
        <f t="shared" si="37"/>
        <v>#DIV/0!</v>
      </c>
      <c r="BL26" s="38" t="e">
        <f t="shared" si="20"/>
        <v>#DIV/0!</v>
      </c>
      <c r="BM26" s="40" t="e">
        <f t="shared" si="21"/>
        <v>#DIV/0!</v>
      </c>
    </row>
    <row r="27" spans="1:65" s="25" customFormat="1" ht="15.75" x14ac:dyDescent="0.25">
      <c r="A27" s="28" t="s">
        <v>31</v>
      </c>
      <c r="B27" s="25">
        <v>63</v>
      </c>
      <c r="C27" s="25">
        <v>63</v>
      </c>
      <c r="D27" s="25">
        <v>63</v>
      </c>
      <c r="E27" s="25">
        <v>71</v>
      </c>
      <c r="F27" s="25">
        <v>71</v>
      </c>
      <c r="G27" s="25">
        <v>71</v>
      </c>
      <c r="H27" s="25">
        <v>79</v>
      </c>
      <c r="I27" s="25">
        <v>79</v>
      </c>
      <c r="J27" s="25">
        <v>79</v>
      </c>
      <c r="K27" s="25">
        <v>87</v>
      </c>
      <c r="L27" s="25">
        <v>87</v>
      </c>
      <c r="M27" s="44">
        <v>87</v>
      </c>
      <c r="O27" s="28" t="s">
        <v>31</v>
      </c>
      <c r="AC27" s="36" t="e">
        <f t="shared" si="38"/>
        <v>#DIV/0!</v>
      </c>
      <c r="AD27" s="36" t="e">
        <f t="shared" si="39"/>
        <v>#DIV/0!</v>
      </c>
      <c r="AE27" s="36" t="e">
        <f t="shared" si="40"/>
        <v>#DIV/0!</v>
      </c>
      <c r="AF27" s="37" t="e">
        <f t="shared" si="41"/>
        <v>#DIV/0!</v>
      </c>
      <c r="AG27" s="36" t="e">
        <f t="shared" si="42"/>
        <v>#DIV/0!</v>
      </c>
      <c r="AH27" s="36" t="e">
        <f t="shared" si="43"/>
        <v>#DIV/0!</v>
      </c>
      <c r="AI27" s="37" t="e">
        <f t="shared" si="44"/>
        <v>#DIV/0!</v>
      </c>
      <c r="AJ27" s="36" t="e">
        <f t="shared" si="45"/>
        <v>#DIV/0!</v>
      </c>
      <c r="AK27" s="36" t="e">
        <f t="shared" si="46"/>
        <v>#DIV/0!</v>
      </c>
      <c r="AL27" s="37" t="e">
        <f t="shared" si="47"/>
        <v>#DIV/0!</v>
      </c>
      <c r="AM27" s="36" t="e">
        <f t="shared" si="48"/>
        <v>#DIV/0!</v>
      </c>
      <c r="AN27" s="36" t="e">
        <f t="shared" si="49"/>
        <v>#DIV/0!</v>
      </c>
      <c r="AS27" s="43"/>
      <c r="AV27" s="26"/>
      <c r="AW27" s="25">
        <f t="shared" si="35"/>
        <v>0</v>
      </c>
      <c r="AX27" s="25">
        <f t="shared" si="35"/>
        <v>0</v>
      </c>
      <c r="AY27" s="26">
        <f t="shared" si="35"/>
        <v>0</v>
      </c>
      <c r="AZ27" s="25" t="e">
        <f>AF25</f>
        <v>#DIV/0!</v>
      </c>
      <c r="BA27" s="25" t="e">
        <f>AF24</f>
        <v>#DIV/0!</v>
      </c>
      <c r="BB27" s="25" t="e">
        <f>AF23</f>
        <v>#DIV/0!</v>
      </c>
      <c r="BC27" s="25" t="e">
        <f t="shared" si="36"/>
        <v>#DIV/0!</v>
      </c>
      <c r="BD27" s="25" t="e">
        <f t="shared" si="36"/>
        <v>#DIV/0!</v>
      </c>
      <c r="BE27" s="26" t="e">
        <f t="shared" si="36"/>
        <v>#DIV/0!</v>
      </c>
      <c r="BF27" s="25" t="e">
        <f t="shared" si="19"/>
        <v>#DIV/0!</v>
      </c>
      <c r="BG27" s="25" t="e">
        <f t="shared" si="19"/>
        <v>#DIV/0!</v>
      </c>
      <c r="BH27" s="25" t="e">
        <f t="shared" si="19"/>
        <v>#DIV/0!</v>
      </c>
      <c r="BI27" s="38" t="e">
        <f t="shared" si="37"/>
        <v>#DIV/0!</v>
      </c>
      <c r="BJ27" s="38" t="e">
        <f t="shared" si="37"/>
        <v>#DIV/0!</v>
      </c>
      <c r="BK27" s="39" t="e">
        <f t="shared" si="37"/>
        <v>#DIV/0!</v>
      </c>
      <c r="BL27" s="38" t="e">
        <f t="shared" si="20"/>
        <v>#DIV/0!</v>
      </c>
      <c r="BM27" s="40" t="e">
        <f t="shared" si="21"/>
        <v>#DIV/0!</v>
      </c>
    </row>
    <row r="28" spans="1:65" s="25" customFormat="1" ht="15.75" x14ac:dyDescent="0.25">
      <c r="A28" s="28" t="s">
        <v>32</v>
      </c>
      <c r="B28" s="25">
        <v>62</v>
      </c>
      <c r="C28" s="25">
        <v>62</v>
      </c>
      <c r="D28" s="25">
        <v>62</v>
      </c>
      <c r="E28" s="25">
        <v>70</v>
      </c>
      <c r="F28" s="25">
        <v>70</v>
      </c>
      <c r="G28" s="25">
        <v>70</v>
      </c>
      <c r="H28" s="25">
        <v>78</v>
      </c>
      <c r="I28" s="25">
        <v>78</v>
      </c>
      <c r="J28" s="25">
        <v>78</v>
      </c>
      <c r="K28" s="25">
        <v>86</v>
      </c>
      <c r="L28" s="25">
        <v>86</v>
      </c>
      <c r="M28" s="44">
        <v>86</v>
      </c>
      <c r="O28" s="28" t="s">
        <v>32</v>
      </c>
      <c r="AC28" s="36" t="e">
        <f t="shared" si="38"/>
        <v>#DIV/0!</v>
      </c>
      <c r="AD28" s="36" t="e">
        <f t="shared" si="39"/>
        <v>#DIV/0!</v>
      </c>
      <c r="AE28" s="36" t="e">
        <f t="shared" si="40"/>
        <v>#DIV/0!</v>
      </c>
      <c r="AF28" s="37" t="e">
        <f t="shared" si="41"/>
        <v>#DIV/0!</v>
      </c>
      <c r="AG28" s="36" t="e">
        <f t="shared" si="42"/>
        <v>#DIV/0!</v>
      </c>
      <c r="AH28" s="36" t="e">
        <f t="shared" si="43"/>
        <v>#DIV/0!</v>
      </c>
      <c r="AI28" s="37" t="e">
        <f t="shared" si="44"/>
        <v>#DIV/0!</v>
      </c>
      <c r="AJ28" s="36" t="e">
        <f t="shared" si="45"/>
        <v>#DIV/0!</v>
      </c>
      <c r="AK28" s="36" t="e">
        <f t="shared" si="46"/>
        <v>#DIV/0!</v>
      </c>
      <c r="AL28" s="37" t="e">
        <f t="shared" si="47"/>
        <v>#DIV/0!</v>
      </c>
      <c r="AM28" s="36" t="e">
        <f t="shared" si="48"/>
        <v>#DIV/0!</v>
      </c>
      <c r="AN28" s="36" t="e">
        <f t="shared" si="49"/>
        <v>#DIV/0!</v>
      </c>
      <c r="AS28" s="43"/>
      <c r="AV28" s="26"/>
      <c r="AW28" s="25">
        <f t="shared" si="35"/>
        <v>0</v>
      </c>
      <c r="AX28" s="25">
        <f t="shared" si="35"/>
        <v>0</v>
      </c>
      <c r="AY28" s="26">
        <f t="shared" si="35"/>
        <v>0</v>
      </c>
      <c r="AZ28" s="25" t="e">
        <f>AI30</f>
        <v>#DIV/0!</v>
      </c>
      <c r="BA28" s="25" t="e">
        <f>AI29</f>
        <v>#DIV/0!</v>
      </c>
      <c r="BB28" s="25" t="e">
        <f>AI28</f>
        <v>#DIV/0!</v>
      </c>
      <c r="BC28" s="25" t="e">
        <f t="shared" si="36"/>
        <v>#DIV/0!</v>
      </c>
      <c r="BD28" s="25" t="e">
        <f t="shared" si="36"/>
        <v>#DIV/0!</v>
      </c>
      <c r="BE28" s="26" t="e">
        <f t="shared" si="36"/>
        <v>#DIV/0!</v>
      </c>
      <c r="BF28" s="25" t="e">
        <f t="shared" si="19"/>
        <v>#DIV/0!</v>
      </c>
      <c r="BG28" s="25" t="e">
        <f t="shared" si="19"/>
        <v>#DIV/0!</v>
      </c>
      <c r="BH28" s="25" t="e">
        <f t="shared" si="19"/>
        <v>#DIV/0!</v>
      </c>
      <c r="BI28" s="38" t="e">
        <f t="shared" si="37"/>
        <v>#DIV/0!</v>
      </c>
      <c r="BJ28" s="38" t="e">
        <f t="shared" si="37"/>
        <v>#DIV/0!</v>
      </c>
      <c r="BK28" s="39" t="e">
        <f t="shared" si="37"/>
        <v>#DIV/0!</v>
      </c>
      <c r="BL28" s="38" t="e">
        <f t="shared" si="20"/>
        <v>#DIV/0!</v>
      </c>
      <c r="BM28" s="40" t="e">
        <f t="shared" si="21"/>
        <v>#DIV/0!</v>
      </c>
    </row>
    <row r="29" spans="1:65" s="25" customFormat="1" ht="15.75" x14ac:dyDescent="0.25">
      <c r="A29" s="28" t="s">
        <v>33</v>
      </c>
      <c r="B29" s="45">
        <v>61</v>
      </c>
      <c r="C29" s="45">
        <v>61</v>
      </c>
      <c r="D29" s="45">
        <v>61</v>
      </c>
      <c r="E29" s="25">
        <v>69</v>
      </c>
      <c r="F29" s="25">
        <v>69</v>
      </c>
      <c r="G29" s="25">
        <v>69</v>
      </c>
      <c r="H29" s="25">
        <v>77</v>
      </c>
      <c r="I29" s="25">
        <v>77</v>
      </c>
      <c r="J29" s="25">
        <v>77</v>
      </c>
      <c r="K29" s="25">
        <v>85</v>
      </c>
      <c r="L29" s="25">
        <v>85</v>
      </c>
      <c r="M29" s="44">
        <v>85</v>
      </c>
      <c r="O29" s="28" t="s">
        <v>33</v>
      </c>
      <c r="AC29" s="36" t="e">
        <f t="shared" si="38"/>
        <v>#DIV/0!</v>
      </c>
      <c r="AD29" s="36" t="e">
        <f t="shared" si="39"/>
        <v>#DIV/0!</v>
      </c>
      <c r="AE29" s="36" t="e">
        <f t="shared" si="40"/>
        <v>#DIV/0!</v>
      </c>
      <c r="AF29" s="37" t="e">
        <f t="shared" si="41"/>
        <v>#DIV/0!</v>
      </c>
      <c r="AG29" s="36" t="e">
        <f t="shared" si="42"/>
        <v>#DIV/0!</v>
      </c>
      <c r="AH29" s="36" t="e">
        <f t="shared" si="43"/>
        <v>#DIV/0!</v>
      </c>
      <c r="AI29" s="37" t="e">
        <f t="shared" si="44"/>
        <v>#DIV/0!</v>
      </c>
      <c r="AJ29" s="36" t="e">
        <f t="shared" si="45"/>
        <v>#DIV/0!</v>
      </c>
      <c r="AK29" s="36" t="e">
        <f t="shared" si="46"/>
        <v>#DIV/0!</v>
      </c>
      <c r="AL29" s="37" t="e">
        <f t="shared" si="47"/>
        <v>#DIV/0!</v>
      </c>
      <c r="AM29" s="36" t="e">
        <f t="shared" si="48"/>
        <v>#DIV/0!</v>
      </c>
      <c r="AN29" s="36" t="e">
        <f t="shared" si="49"/>
        <v>#DIV/0!</v>
      </c>
      <c r="AS29" s="43"/>
      <c r="AV29" s="26"/>
      <c r="AW29" s="25">
        <f t="shared" si="35"/>
        <v>0</v>
      </c>
      <c r="AX29" s="25">
        <f t="shared" si="35"/>
        <v>0</v>
      </c>
      <c r="AY29" s="26">
        <f t="shared" si="35"/>
        <v>0</v>
      </c>
      <c r="AZ29" s="25" t="e">
        <f>AI27</f>
        <v>#DIV/0!</v>
      </c>
      <c r="BA29" s="25" t="e">
        <f>AI26</f>
        <v>#DIV/0!</v>
      </c>
      <c r="BB29" s="25" t="e">
        <f>AI25</f>
        <v>#DIV/0!</v>
      </c>
      <c r="BC29" s="25" t="e">
        <f t="shared" si="36"/>
        <v>#DIV/0!</v>
      </c>
      <c r="BD29" s="25" t="e">
        <f t="shared" si="36"/>
        <v>#DIV/0!</v>
      </c>
      <c r="BE29" s="26" t="e">
        <f t="shared" si="36"/>
        <v>#DIV/0!</v>
      </c>
      <c r="BF29" s="25" t="e">
        <f t="shared" si="19"/>
        <v>#DIV/0!</v>
      </c>
      <c r="BG29" s="25" t="e">
        <f t="shared" si="19"/>
        <v>#DIV/0!</v>
      </c>
      <c r="BH29" s="25" t="e">
        <f t="shared" si="19"/>
        <v>#DIV/0!</v>
      </c>
      <c r="BI29" s="38" t="e">
        <f t="shared" si="37"/>
        <v>#DIV/0!</v>
      </c>
      <c r="BJ29" s="38" t="e">
        <f t="shared" si="37"/>
        <v>#DIV/0!</v>
      </c>
      <c r="BK29" s="39" t="e">
        <f t="shared" si="37"/>
        <v>#DIV/0!</v>
      </c>
      <c r="BL29" s="38" t="e">
        <f t="shared" si="20"/>
        <v>#DIV/0!</v>
      </c>
      <c r="BM29" s="40" t="e">
        <f t="shared" si="21"/>
        <v>#DIV/0!</v>
      </c>
    </row>
    <row r="30" spans="1:65" s="25" customFormat="1" ht="15.75" x14ac:dyDescent="0.25">
      <c r="A30" s="28" t="s">
        <v>34</v>
      </c>
      <c r="B30" s="41">
        <v>2</v>
      </c>
      <c r="C30" s="41">
        <v>2</v>
      </c>
      <c r="D30" s="41">
        <v>2</v>
      </c>
      <c r="E30" s="25">
        <v>68</v>
      </c>
      <c r="F30" s="25">
        <v>68</v>
      </c>
      <c r="G30" s="25">
        <v>68</v>
      </c>
      <c r="H30" s="25">
        <v>76</v>
      </c>
      <c r="I30" s="25">
        <v>76</v>
      </c>
      <c r="J30" s="25">
        <v>76</v>
      </c>
      <c r="K30" s="25">
        <v>84</v>
      </c>
      <c r="L30" s="25">
        <v>84</v>
      </c>
      <c r="M30" s="44">
        <v>84</v>
      </c>
      <c r="O30" s="28" t="s">
        <v>34</v>
      </c>
      <c r="AC30" s="36" t="e">
        <f t="shared" si="38"/>
        <v>#DIV/0!</v>
      </c>
      <c r="AD30" s="36" t="e">
        <f t="shared" si="39"/>
        <v>#DIV/0!</v>
      </c>
      <c r="AE30" s="36" t="e">
        <f t="shared" si="40"/>
        <v>#DIV/0!</v>
      </c>
      <c r="AF30" s="37" t="e">
        <f t="shared" si="41"/>
        <v>#DIV/0!</v>
      </c>
      <c r="AG30" s="36" t="e">
        <f t="shared" si="42"/>
        <v>#DIV/0!</v>
      </c>
      <c r="AH30" s="36" t="e">
        <f t="shared" si="43"/>
        <v>#DIV/0!</v>
      </c>
      <c r="AI30" s="37" t="e">
        <f>AVERAGE(V30:X30)</f>
        <v>#DIV/0!</v>
      </c>
      <c r="AJ30" s="36" t="e">
        <f t="shared" si="45"/>
        <v>#DIV/0!</v>
      </c>
      <c r="AK30" s="36" t="e">
        <f t="shared" si="46"/>
        <v>#DIV/0!</v>
      </c>
      <c r="AL30" s="37" t="e">
        <f t="shared" si="47"/>
        <v>#DIV/0!</v>
      </c>
      <c r="AM30" s="36" t="e">
        <f t="shared" si="48"/>
        <v>#DIV/0!</v>
      </c>
      <c r="AN30" s="36" t="e">
        <f t="shared" si="49"/>
        <v>#DIV/0!</v>
      </c>
      <c r="AS30" s="43"/>
      <c r="AV30" s="26"/>
      <c r="AW30" s="25">
        <f t="shared" si="35"/>
        <v>0</v>
      </c>
      <c r="AX30" s="25">
        <f t="shared" si="35"/>
        <v>0</v>
      </c>
      <c r="AY30" s="26">
        <f t="shared" si="35"/>
        <v>0</v>
      </c>
      <c r="AZ30" s="25" t="e">
        <f>AI24</f>
        <v>#DIV/0!</v>
      </c>
      <c r="BA30" s="25" t="e">
        <f>AI23</f>
        <v>#DIV/0!</v>
      </c>
      <c r="BB30" s="25" t="e">
        <f>AL30</f>
        <v>#DIV/0!</v>
      </c>
      <c r="BC30" s="25" t="e">
        <f t="shared" si="36"/>
        <v>#DIV/0!</v>
      </c>
      <c r="BD30" s="25" t="e">
        <f t="shared" si="36"/>
        <v>#DIV/0!</v>
      </c>
      <c r="BE30" s="26" t="e">
        <f t="shared" si="36"/>
        <v>#DIV/0!</v>
      </c>
      <c r="BF30" s="25" t="e">
        <f t="shared" si="19"/>
        <v>#DIV/0!</v>
      </c>
      <c r="BG30" s="25" t="e">
        <f t="shared" si="19"/>
        <v>#DIV/0!</v>
      </c>
      <c r="BH30" s="25" t="e">
        <f t="shared" si="19"/>
        <v>#DIV/0!</v>
      </c>
      <c r="BI30" s="38" t="e">
        <f t="shared" si="37"/>
        <v>#DIV/0!</v>
      </c>
      <c r="BJ30" s="38" t="e">
        <f t="shared" si="37"/>
        <v>#DIV/0!</v>
      </c>
      <c r="BK30" s="39" t="e">
        <f t="shared" si="37"/>
        <v>#DIV/0!</v>
      </c>
      <c r="BL30" s="38" t="e">
        <f t="shared" si="20"/>
        <v>#DIV/0!</v>
      </c>
      <c r="BM30" s="40" t="e">
        <f t="shared" si="21"/>
        <v>#DIV/0!</v>
      </c>
    </row>
    <row r="31" spans="1:65" s="25" customFormat="1" x14ac:dyDescent="0.25">
      <c r="AS31" s="43"/>
      <c r="AV31" s="26"/>
      <c r="AW31" s="25">
        <f t="shared" si="35"/>
        <v>0</v>
      </c>
      <c r="AX31" s="25">
        <f t="shared" si="35"/>
        <v>0</v>
      </c>
      <c r="AY31" s="26">
        <f t="shared" si="35"/>
        <v>0</v>
      </c>
      <c r="AZ31" s="25" t="e">
        <f>AL29</f>
        <v>#DIV/0!</v>
      </c>
      <c r="BA31" s="25" t="e">
        <f>AL28</f>
        <v>#DIV/0!</v>
      </c>
      <c r="BB31" s="25" t="e">
        <f>AL27</f>
        <v>#DIV/0!</v>
      </c>
      <c r="BC31" s="25" t="e">
        <f t="shared" si="36"/>
        <v>#DIV/0!</v>
      </c>
      <c r="BD31" s="25" t="e">
        <f t="shared" si="36"/>
        <v>#DIV/0!</v>
      </c>
      <c r="BE31" s="26" t="e">
        <f t="shared" si="36"/>
        <v>#DIV/0!</v>
      </c>
      <c r="BF31" s="25" t="e">
        <f t="shared" si="19"/>
        <v>#DIV/0!</v>
      </c>
      <c r="BG31" s="25" t="e">
        <f t="shared" si="19"/>
        <v>#DIV/0!</v>
      </c>
      <c r="BH31" s="25" t="e">
        <f t="shared" si="19"/>
        <v>#DIV/0!</v>
      </c>
      <c r="BI31" s="38" t="e">
        <f t="shared" si="37"/>
        <v>#DIV/0!</v>
      </c>
      <c r="BJ31" s="38" t="e">
        <f t="shared" si="37"/>
        <v>#DIV/0!</v>
      </c>
      <c r="BK31" s="39" t="e">
        <f t="shared" si="37"/>
        <v>#DIV/0!</v>
      </c>
      <c r="BL31" s="38" t="e">
        <f t="shared" si="20"/>
        <v>#DIV/0!</v>
      </c>
      <c r="BM31" s="40" t="e">
        <f t="shared" si="21"/>
        <v>#DIV/0!</v>
      </c>
    </row>
    <row r="32" spans="1:65" s="25" customFormat="1" x14ac:dyDescent="0.25">
      <c r="AS32" s="43"/>
      <c r="AV32" s="26"/>
      <c r="AW32" s="25">
        <f t="shared" si="35"/>
        <v>0</v>
      </c>
      <c r="AX32" s="25">
        <f t="shared" si="35"/>
        <v>0</v>
      </c>
      <c r="AY32" s="26">
        <f t="shared" si="35"/>
        <v>0</v>
      </c>
      <c r="AZ32" s="25" t="e">
        <f>AL26</f>
        <v>#DIV/0!</v>
      </c>
      <c r="BA32" s="25" t="e">
        <f>AL25</f>
        <v>#DIV/0!</v>
      </c>
      <c r="BB32" s="25" t="e">
        <f>AL24</f>
        <v>#DIV/0!</v>
      </c>
      <c r="BC32" s="25" t="e">
        <f t="shared" si="36"/>
        <v>#DIV/0!</v>
      </c>
      <c r="BD32" s="25" t="e">
        <f t="shared" si="36"/>
        <v>#DIV/0!</v>
      </c>
      <c r="BE32" s="26" t="e">
        <f t="shared" si="36"/>
        <v>#DIV/0!</v>
      </c>
      <c r="BF32" s="25" t="e">
        <f t="shared" si="19"/>
        <v>#DIV/0!</v>
      </c>
      <c r="BG32" s="25" t="e">
        <f t="shared" si="19"/>
        <v>#DIV/0!</v>
      </c>
      <c r="BH32" s="25" t="e">
        <f t="shared" si="19"/>
        <v>#DIV/0!</v>
      </c>
      <c r="BI32" s="38" t="e">
        <f t="shared" si="37"/>
        <v>#DIV/0!</v>
      </c>
      <c r="BJ32" s="38" t="e">
        <f t="shared" si="37"/>
        <v>#DIV/0!</v>
      </c>
      <c r="BK32" s="39" t="e">
        <f t="shared" si="37"/>
        <v>#DIV/0!</v>
      </c>
      <c r="BL32" s="38" t="e">
        <f t="shared" si="20"/>
        <v>#DIV/0!</v>
      </c>
      <c r="BM32" s="40" t="e">
        <f t="shared" si="21"/>
        <v>#DIV/0!</v>
      </c>
    </row>
    <row r="33" spans="2:18" s="25" customFormat="1" x14ac:dyDescent="0.25"/>
    <row r="34" spans="2:18" s="25" customFormat="1" x14ac:dyDescent="0.25"/>
    <row r="35" spans="2:18" s="25" customFormat="1" x14ac:dyDescent="0.25"/>
    <row r="36" spans="2:18" s="25" customFormat="1" x14ac:dyDescent="0.25"/>
    <row r="37" spans="2:18" s="25" customFormat="1" x14ac:dyDescent="0.25"/>
    <row r="38" spans="2:18" s="25" customFormat="1" x14ac:dyDescent="0.25"/>
    <row r="39" spans="2:18" s="25" customFormat="1" x14ac:dyDescent="0.25"/>
    <row r="40" spans="2:18" s="25" customFormat="1" x14ac:dyDescent="0.25"/>
    <row r="41" spans="2:18" s="25" customFormat="1" x14ac:dyDescent="0.25"/>
    <row r="42" spans="2:18" s="25" customFormat="1" x14ac:dyDescent="0.25"/>
    <row r="43" spans="2:18" s="25" customFormat="1" x14ac:dyDescent="0.25"/>
    <row r="44" spans="2:18" s="25" customFormat="1" x14ac:dyDescent="0.25"/>
    <row r="45" spans="2:18" s="25" customFormat="1" x14ac:dyDescent="0.25">
      <c r="B45" s="25" t="s">
        <v>42</v>
      </c>
      <c r="C45" s="25" t="s">
        <v>58</v>
      </c>
      <c r="D45" s="25" t="s">
        <v>59</v>
      </c>
      <c r="E45" s="25" t="s">
        <v>60</v>
      </c>
      <c r="G45" s="25" t="s">
        <v>42</v>
      </c>
      <c r="H45" s="25" t="s">
        <v>61</v>
      </c>
      <c r="I45" s="25" t="s">
        <v>61</v>
      </c>
      <c r="J45" s="25" t="s">
        <v>61</v>
      </c>
      <c r="K45" s="25" t="s">
        <v>61</v>
      </c>
      <c r="L45" s="25" t="s">
        <v>61</v>
      </c>
      <c r="M45" s="25" t="s">
        <v>61</v>
      </c>
      <c r="Q45" s="25" t="s">
        <v>62</v>
      </c>
    </row>
    <row r="46" spans="2:18" s="25" customFormat="1" x14ac:dyDescent="0.25">
      <c r="B46" s="25">
        <v>0.5</v>
      </c>
      <c r="C46" s="25">
        <f>B46/D46</f>
        <v>50</v>
      </c>
      <c r="D46" s="25">
        <v>0.01</v>
      </c>
      <c r="E46" s="25">
        <f>160-C46</f>
        <v>110</v>
      </c>
      <c r="G46" s="25">
        <v>0.5</v>
      </c>
      <c r="H46" s="49">
        <v>0.115</v>
      </c>
      <c r="I46" s="49">
        <v>8.4000000000000005E-2</v>
      </c>
      <c r="J46" s="49">
        <v>8.4000000000000005E-2</v>
      </c>
      <c r="K46" s="49">
        <v>0.115</v>
      </c>
      <c r="L46" s="49">
        <v>8.4000000000000005E-2</v>
      </c>
      <c r="M46" s="49">
        <v>8.4000000000000005E-2</v>
      </c>
      <c r="N46" s="25">
        <v>0.18870000000000001</v>
      </c>
      <c r="O46" s="25">
        <v>0.18940000000000001</v>
      </c>
      <c r="P46" s="25">
        <v>0.18160000000000001</v>
      </c>
      <c r="Q46" s="25">
        <f>AVERAGE(H46:P46)</f>
        <v>0.12507777777777779</v>
      </c>
      <c r="R46" s="25">
        <f>STDEV(H46:P46)</f>
        <v>4.7870339924053637E-2</v>
      </c>
    </row>
    <row r="47" spans="2:18" s="25" customFormat="1" x14ac:dyDescent="0.25">
      <c r="B47" s="25">
        <v>1</v>
      </c>
      <c r="C47" s="25">
        <f>B47/D47</f>
        <v>100</v>
      </c>
      <c r="D47" s="25">
        <v>0.01</v>
      </c>
      <c r="E47" s="25">
        <f>160-C47</f>
        <v>60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25">
        <f>AVERAGE(H47:M47)</f>
        <v>0.21128333333333338</v>
      </c>
      <c r="R47" s="25">
        <f>STDEV(H47:M47)</f>
        <v>6.1668198179180376E-3</v>
      </c>
    </row>
    <row r="48" spans="2:18" s="25" customFormat="1" x14ac:dyDescent="0.25">
      <c r="B48" s="25">
        <v>2</v>
      </c>
      <c r="C48" s="25">
        <f>B48/D48</f>
        <v>20</v>
      </c>
      <c r="D48" s="25">
        <v>0.1</v>
      </c>
      <c r="E48" s="25">
        <f>160-C48</f>
        <v>140</v>
      </c>
      <c r="G48" s="25">
        <v>2</v>
      </c>
      <c r="H48" s="49">
        <v>0.121</v>
      </c>
      <c r="I48" s="49">
        <v>0.11</v>
      </c>
      <c r="J48" s="49">
        <v>0.13300000000000001</v>
      </c>
      <c r="K48" s="49">
        <v>0.121</v>
      </c>
      <c r="L48" s="49">
        <v>0.11</v>
      </c>
      <c r="M48" s="49">
        <v>0.13300000000000001</v>
      </c>
      <c r="Q48" s="25">
        <f>AVERAGE(H48:M48)</f>
        <v>0.12133333333333333</v>
      </c>
      <c r="R48" s="25">
        <f>STDEV(H48:M48)</f>
        <v>1.0289152864384254E-2</v>
      </c>
    </row>
    <row r="49" spans="2:24" s="25" customFormat="1" x14ac:dyDescent="0.25">
      <c r="B49" s="25">
        <v>4</v>
      </c>
      <c r="C49" s="25">
        <v>40</v>
      </c>
      <c r="D49" s="25">
        <v>0.1</v>
      </c>
      <c r="E49" s="25">
        <v>120</v>
      </c>
      <c r="G49" s="25">
        <v>4</v>
      </c>
      <c r="H49" s="25">
        <v>0.36499999999999999</v>
      </c>
      <c r="I49" s="25">
        <v>0.34200000000000003</v>
      </c>
      <c r="J49" s="25">
        <v>0.33129999999999998</v>
      </c>
      <c r="Q49" s="25">
        <f>AVERAGE(H49:M49)</f>
        <v>0.34610000000000002</v>
      </c>
      <c r="R49" s="25">
        <f>STDEV(H49:M49)</f>
        <v>1.7220046457544765E-2</v>
      </c>
    </row>
    <row r="51" spans="2:24" x14ac:dyDescent="0.25">
      <c r="T51" s="88" t="s">
        <v>86</v>
      </c>
      <c r="U51" s="88"/>
      <c r="W51" s="88" t="s">
        <v>87</v>
      </c>
      <c r="X51" s="88"/>
    </row>
    <row r="52" spans="2:24" x14ac:dyDescent="0.25">
      <c r="T52" s="49">
        <v>0.5</v>
      </c>
      <c r="U52" s="49">
        <v>0.115</v>
      </c>
      <c r="W52">
        <v>0</v>
      </c>
      <c r="X52" s="49">
        <v>0.115</v>
      </c>
    </row>
    <row r="53" spans="2:24" x14ac:dyDescent="0.25">
      <c r="T53" s="49">
        <v>0.5</v>
      </c>
      <c r="U53" s="49">
        <v>8.4000000000000005E-2</v>
      </c>
      <c r="W53">
        <v>0</v>
      </c>
      <c r="X53" s="49">
        <v>0.11899999999999999</v>
      </c>
    </row>
    <row r="54" spans="2:24" x14ac:dyDescent="0.25">
      <c r="T54" s="49">
        <v>0.5</v>
      </c>
      <c r="U54" s="49">
        <v>8.4000000000000005E-2</v>
      </c>
      <c r="W54">
        <v>0</v>
      </c>
      <c r="X54" s="49">
        <v>0.115</v>
      </c>
    </row>
    <row r="55" spans="2:24" x14ac:dyDescent="0.25">
      <c r="H55" s="49"/>
      <c r="T55" s="49">
        <v>0.5</v>
      </c>
      <c r="U55" s="49">
        <v>0.115</v>
      </c>
      <c r="W55">
        <v>0.5</v>
      </c>
      <c r="X55" s="49">
        <v>0.115</v>
      </c>
    </row>
    <row r="56" spans="2:24" x14ac:dyDescent="0.25">
      <c r="H56" s="49"/>
      <c r="T56" s="49">
        <v>0.5</v>
      </c>
      <c r="U56" s="49">
        <v>8.4000000000000005E-2</v>
      </c>
      <c r="W56">
        <v>0.5</v>
      </c>
      <c r="X56" s="49">
        <v>8.4000000000000005E-2</v>
      </c>
    </row>
    <row r="57" spans="2:24" x14ac:dyDescent="0.25">
      <c r="H57" s="49"/>
      <c r="T57" s="49">
        <v>0.5</v>
      </c>
      <c r="U57" s="49">
        <v>8.4000000000000005E-2</v>
      </c>
      <c r="W57">
        <v>0.5</v>
      </c>
      <c r="X57" s="49">
        <v>8.4000000000000005E-2</v>
      </c>
    </row>
    <row r="58" spans="2:24" x14ac:dyDescent="0.25">
      <c r="H58" s="49"/>
      <c r="T58" s="49">
        <v>0.5</v>
      </c>
      <c r="U58" s="49">
        <v>0.18870000000000001</v>
      </c>
      <c r="W58">
        <v>2</v>
      </c>
      <c r="X58" s="49">
        <v>0.121</v>
      </c>
    </row>
    <row r="59" spans="2:24" x14ac:dyDescent="0.25">
      <c r="H59" s="49"/>
      <c r="T59" s="49">
        <v>0.5</v>
      </c>
      <c r="U59" s="49">
        <v>0.18940000000000001</v>
      </c>
      <c r="W59">
        <v>2</v>
      </c>
      <c r="X59" s="49">
        <v>0.11</v>
      </c>
    </row>
    <row r="60" spans="2:24" x14ac:dyDescent="0.25">
      <c r="H60" s="49"/>
      <c r="T60" s="49">
        <v>0.5</v>
      </c>
      <c r="U60" s="49">
        <v>0.18160000000000001</v>
      </c>
      <c r="W60">
        <v>2</v>
      </c>
      <c r="X60" s="49">
        <v>0.13300000000000001</v>
      </c>
    </row>
    <row r="61" spans="2:24" x14ac:dyDescent="0.25">
      <c r="H61" s="49"/>
      <c r="T61" s="49">
        <v>1</v>
      </c>
      <c r="U61" s="49">
        <v>0.2094</v>
      </c>
    </row>
    <row r="62" spans="2:24" x14ac:dyDescent="0.25">
      <c r="H62" s="49"/>
      <c r="T62" s="49">
        <v>1</v>
      </c>
      <c r="U62" s="49">
        <v>0.20810000000000001</v>
      </c>
    </row>
    <row r="63" spans="2:24" x14ac:dyDescent="0.25">
      <c r="H63" s="49"/>
      <c r="T63" s="49">
        <v>1</v>
      </c>
      <c r="U63" s="49">
        <v>0.21110000000000001</v>
      </c>
    </row>
    <row r="64" spans="2:24" x14ac:dyDescent="0.25">
      <c r="G64" s="49"/>
      <c r="H64" s="49"/>
      <c r="T64" s="49">
        <v>1</v>
      </c>
      <c r="U64" s="49">
        <v>0.20300000000000001</v>
      </c>
    </row>
    <row r="65" spans="7:21" x14ac:dyDescent="0.25">
      <c r="G65" s="49"/>
      <c r="H65" s="49"/>
      <c r="T65" s="49">
        <v>1</v>
      </c>
      <c r="U65" s="49">
        <v>0.22090000000000001</v>
      </c>
    </row>
    <row r="66" spans="7:21" x14ac:dyDescent="0.25">
      <c r="G66" s="49"/>
      <c r="H66" s="49"/>
      <c r="T66" s="49">
        <v>1</v>
      </c>
      <c r="U66" s="49">
        <v>0.2152</v>
      </c>
    </row>
    <row r="67" spans="7:21" x14ac:dyDescent="0.25">
      <c r="G67" s="49"/>
      <c r="H67" s="49"/>
      <c r="T67" s="49">
        <v>1</v>
      </c>
      <c r="U67" s="49">
        <v>0.21210000000000001</v>
      </c>
    </row>
    <row r="68" spans="7:21" x14ac:dyDescent="0.25">
      <c r="G68" s="49"/>
      <c r="H68" s="49"/>
      <c r="T68" s="49">
        <v>1</v>
      </c>
      <c r="U68" s="49">
        <v>0.2094</v>
      </c>
    </row>
    <row r="69" spans="7:21" x14ac:dyDescent="0.25">
      <c r="G69" s="49"/>
      <c r="H69" s="49"/>
      <c r="T69" s="49">
        <v>1</v>
      </c>
      <c r="U69" s="49">
        <v>0.20300000000000001</v>
      </c>
    </row>
    <row r="70" spans="7:21" x14ac:dyDescent="0.25">
      <c r="G70" s="49"/>
      <c r="H70" s="49"/>
      <c r="T70" s="49">
        <v>2</v>
      </c>
      <c r="U70" s="49">
        <v>0.121</v>
      </c>
    </row>
    <row r="71" spans="7:21" x14ac:dyDescent="0.25">
      <c r="G71" s="49"/>
      <c r="H71" s="49"/>
      <c r="T71" s="49">
        <v>2</v>
      </c>
      <c r="U71" s="49">
        <v>0.11</v>
      </c>
    </row>
    <row r="72" spans="7:21" x14ac:dyDescent="0.25">
      <c r="G72" s="49"/>
      <c r="H72" s="49"/>
      <c r="T72" s="49">
        <v>2</v>
      </c>
      <c r="U72" s="49">
        <v>0.13300000000000001</v>
      </c>
    </row>
    <row r="73" spans="7:21" x14ac:dyDescent="0.25">
      <c r="G73" s="49"/>
      <c r="H73" s="49"/>
      <c r="T73" s="49">
        <v>2</v>
      </c>
      <c r="U73" s="49">
        <v>0.121</v>
      </c>
    </row>
    <row r="74" spans="7:21" x14ac:dyDescent="0.25">
      <c r="G74" s="49"/>
      <c r="H74" s="49"/>
      <c r="T74" s="49">
        <v>2</v>
      </c>
      <c r="U74" s="49">
        <v>0.11</v>
      </c>
    </row>
    <row r="75" spans="7:21" x14ac:dyDescent="0.25">
      <c r="G75" s="49"/>
      <c r="H75" s="49"/>
      <c r="T75" s="49">
        <v>2</v>
      </c>
      <c r="U75" s="49">
        <v>0.13300000000000001</v>
      </c>
    </row>
    <row r="76" spans="7:21" x14ac:dyDescent="0.25">
      <c r="G76" s="49"/>
      <c r="H76" s="49"/>
      <c r="T76" s="49">
        <v>4</v>
      </c>
      <c r="U76" s="49">
        <v>0.36499999999999999</v>
      </c>
    </row>
    <row r="77" spans="7:21" x14ac:dyDescent="0.25">
      <c r="G77" s="49"/>
      <c r="H77" s="49"/>
      <c r="T77" s="49">
        <v>4</v>
      </c>
      <c r="U77" s="49">
        <v>0.34200000000000003</v>
      </c>
    </row>
    <row r="78" spans="7:21" x14ac:dyDescent="0.25">
      <c r="G78" s="49"/>
      <c r="H78" s="49"/>
      <c r="T78" s="49">
        <v>4</v>
      </c>
      <c r="U78" s="49">
        <v>0.33129999999999998</v>
      </c>
    </row>
    <row r="79" spans="7:21" x14ac:dyDescent="0.25">
      <c r="G79" s="49"/>
      <c r="H79" s="49"/>
      <c r="T79" s="49"/>
    </row>
    <row r="80" spans="7:21" x14ac:dyDescent="0.25">
      <c r="G80" s="49"/>
      <c r="H80" s="49"/>
    </row>
    <row r="81" spans="7:8" x14ac:dyDescent="0.25">
      <c r="G81" s="49"/>
      <c r="H81" s="49"/>
    </row>
  </sheetData>
  <mergeCells count="2">
    <mergeCell ref="T51:U51"/>
    <mergeCell ref="W51:X51"/>
  </mergeCells>
  <conditionalFormatting sqref="AD3:AD10">
    <cfRule type="cellIs" dxfId="149" priority="36" operator="lessThan">
      <formula>($AE$3)/2</formula>
    </cfRule>
    <cfRule type="cellIs" dxfId="148" priority="37" operator="between">
      <formula>$AE$3</formula>
      <formula>($AE$3)/2</formula>
    </cfRule>
    <cfRule type="cellIs" dxfId="147" priority="38" operator="greaterThan">
      <formula>$AE$3</formula>
    </cfRule>
  </conditionalFormatting>
  <conditionalFormatting sqref="AG3:AG10">
    <cfRule type="cellIs" dxfId="146" priority="33" operator="lessThan">
      <formula>($AE$3)/2</formula>
    </cfRule>
    <cfRule type="cellIs" dxfId="145" priority="34" operator="between">
      <formula>$AE$3</formula>
      <formula>($AE$3)/2</formula>
    </cfRule>
    <cfRule type="cellIs" dxfId="144" priority="35" operator="greaterThan">
      <formula>$AE$3</formula>
    </cfRule>
  </conditionalFormatting>
  <conditionalFormatting sqref="AJ3:AJ10">
    <cfRule type="cellIs" dxfId="143" priority="30" operator="lessThan">
      <formula>($AE$3)/2</formula>
    </cfRule>
    <cfRule type="cellIs" dxfId="142" priority="31" operator="between">
      <formula>$AE$3</formula>
      <formula>($AE$3)/2</formula>
    </cfRule>
    <cfRule type="cellIs" dxfId="141" priority="32" operator="greaterThan">
      <formula>$AE$3</formula>
    </cfRule>
  </conditionalFormatting>
  <conditionalFormatting sqref="AD13:AD20">
    <cfRule type="cellIs" dxfId="140" priority="27" operator="lessThan">
      <formula>($AE$3)/2</formula>
    </cfRule>
    <cfRule type="cellIs" dxfId="139" priority="28" operator="between">
      <formula>$AE$3</formula>
      <formula>($AE$3)/2</formula>
    </cfRule>
    <cfRule type="cellIs" dxfId="138" priority="29" operator="greaterThan">
      <formula>$AE$3</formula>
    </cfRule>
  </conditionalFormatting>
  <conditionalFormatting sqref="AG13:AG20">
    <cfRule type="cellIs" dxfId="137" priority="24" operator="lessThan">
      <formula>($AE$3)/2</formula>
    </cfRule>
    <cfRule type="cellIs" dxfId="136" priority="25" operator="between">
      <formula>$AE$3</formula>
      <formula>($AE$3)/2</formula>
    </cfRule>
    <cfRule type="cellIs" dxfId="135" priority="26" operator="greaterThan">
      <formula>$AE$3</formula>
    </cfRule>
  </conditionalFormatting>
  <conditionalFormatting sqref="AJ13:AJ20">
    <cfRule type="cellIs" dxfId="134" priority="21" operator="lessThan">
      <formula>($AE$3)/2</formula>
    </cfRule>
    <cfRule type="cellIs" dxfId="133" priority="22" operator="between">
      <formula>$AE$3</formula>
      <formula>($AE$3)/2</formula>
    </cfRule>
    <cfRule type="cellIs" dxfId="132" priority="23" operator="greaterThan">
      <formula>$AE$3</formula>
    </cfRule>
  </conditionalFormatting>
  <conditionalFormatting sqref="AD23:AD30">
    <cfRule type="cellIs" dxfId="131" priority="18" operator="lessThan">
      <formula>($AE$3)/2</formula>
    </cfRule>
    <cfRule type="cellIs" dxfId="130" priority="19" operator="between">
      <formula>$AE$3</formula>
      <formula>($AE$3)/2</formula>
    </cfRule>
    <cfRule type="cellIs" dxfId="129" priority="20" operator="greaterThan">
      <formula>$AE$3</formula>
    </cfRule>
  </conditionalFormatting>
  <conditionalFormatting sqref="AG23:AG30">
    <cfRule type="cellIs" dxfId="128" priority="15" operator="lessThan">
      <formula>($AE$3)/2</formula>
    </cfRule>
    <cfRule type="cellIs" dxfId="127" priority="16" operator="between">
      <formula>$AE$3</formula>
      <formula>($AE$3)/2</formula>
    </cfRule>
    <cfRule type="cellIs" dxfId="126" priority="17" operator="greaterThan">
      <formula>$AE$3</formula>
    </cfRule>
  </conditionalFormatting>
  <conditionalFormatting sqref="AJ23:AJ30">
    <cfRule type="cellIs" dxfId="125" priority="12" operator="lessThan">
      <formula>($AE$3)/2</formula>
    </cfRule>
    <cfRule type="cellIs" dxfId="124" priority="13" operator="between">
      <formula>$AE$3</formula>
      <formula>($AE$3)/2</formula>
    </cfRule>
    <cfRule type="cellIs" dxfId="123" priority="14" operator="greaterThan">
      <formula>$AE$3</formula>
    </cfRule>
  </conditionalFormatting>
  <conditionalFormatting sqref="AM3:AM10">
    <cfRule type="cellIs" dxfId="122" priority="9" operator="lessThan">
      <formula>($AE$3)/2</formula>
    </cfRule>
    <cfRule type="cellIs" dxfId="121" priority="10" operator="between">
      <formula>$AE$3</formula>
      <formula>($AE$3)/2</formula>
    </cfRule>
    <cfRule type="cellIs" dxfId="120" priority="11" operator="greaterThan">
      <formula>$AE$3</formula>
    </cfRule>
  </conditionalFormatting>
  <conditionalFormatting sqref="AM13:AM20">
    <cfRule type="cellIs" dxfId="119" priority="6" operator="lessThan">
      <formula>($AE$3)/2</formula>
    </cfRule>
    <cfRule type="cellIs" dxfId="118" priority="7" operator="between">
      <formula>$AE$3</formula>
      <formula>($AE$3)/2</formula>
    </cfRule>
    <cfRule type="cellIs" dxfId="117" priority="8" operator="greaterThan">
      <formula>$AE$3</formula>
    </cfRule>
  </conditionalFormatting>
  <conditionalFormatting sqref="AM23:AM30">
    <cfRule type="cellIs" dxfId="116" priority="3" operator="lessThan">
      <formula>($AE$3)/2</formula>
    </cfRule>
    <cfRule type="cellIs" dxfId="115" priority="4" operator="between">
      <formula>$AE$3</formula>
      <formula>($AE$3)/2</formula>
    </cfRule>
    <cfRule type="cellIs" dxfId="114" priority="5" operator="greaterThan">
      <formula>$AE$3</formula>
    </cfRule>
  </conditionalFormatting>
  <conditionalFormatting sqref="BM3:BM32">
    <cfRule type="cellIs" dxfId="113" priority="1" operator="lessThan">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93"/>
  <sheetViews>
    <sheetView topLeftCell="L1" zoomScale="70" zoomScaleNormal="70" workbookViewId="0">
      <selection activeCell="X41" sqref="X41:Y56"/>
    </sheetView>
  </sheetViews>
  <sheetFormatPr defaultRowHeight="15" x14ac:dyDescent="0.25"/>
  <sheetData>
    <row r="1" spans="1:67" s="49" customFormat="1" x14ac:dyDescent="0.25">
      <c r="BL1" s="46"/>
    </row>
    <row r="2" spans="1:67" s="49" customFormat="1" x14ac:dyDescent="0.25">
      <c r="B2" s="49" t="s">
        <v>36</v>
      </c>
      <c r="P2" s="49" t="s">
        <v>37</v>
      </c>
      <c r="AC2" s="49" t="s">
        <v>38</v>
      </c>
      <c r="AS2" s="66"/>
      <c r="AT2" s="49" t="s">
        <v>39</v>
      </c>
      <c r="AV2" s="66"/>
      <c r="AW2" s="49" t="s">
        <v>40</v>
      </c>
      <c r="AY2" s="66"/>
      <c r="AZ2" s="49" t="s">
        <v>41</v>
      </c>
      <c r="BB2" s="66"/>
      <c r="BC2" s="49" t="s">
        <v>42</v>
      </c>
      <c r="BE2" s="66"/>
      <c r="BF2" s="49" t="s">
        <v>43</v>
      </c>
      <c r="BH2" s="66"/>
      <c r="BI2" s="49" t="s">
        <v>44</v>
      </c>
      <c r="BK2" s="66"/>
      <c r="BL2" s="46"/>
      <c r="BM2" s="68"/>
    </row>
    <row r="3" spans="1:67" s="49" customFormat="1" x14ac:dyDescent="0.25">
      <c r="A3" s="50"/>
      <c r="B3" s="50">
        <v>1</v>
      </c>
      <c r="C3" s="50">
        <v>2</v>
      </c>
      <c r="D3" s="50">
        <v>3</v>
      </c>
      <c r="E3" s="50">
        <v>4</v>
      </c>
      <c r="F3" s="50">
        <v>5</v>
      </c>
      <c r="G3" s="50">
        <v>6</v>
      </c>
      <c r="H3" s="50">
        <v>7</v>
      </c>
      <c r="I3" s="50">
        <v>8</v>
      </c>
      <c r="J3" s="50">
        <v>9</v>
      </c>
      <c r="K3" s="50">
        <v>10</v>
      </c>
      <c r="L3" s="50">
        <v>11</v>
      </c>
      <c r="M3" s="50">
        <v>12</v>
      </c>
      <c r="O3" s="50"/>
      <c r="P3" s="50">
        <v>1</v>
      </c>
      <c r="Q3" s="50">
        <v>2</v>
      </c>
      <c r="R3" s="50">
        <v>3</v>
      </c>
      <c r="S3" s="50">
        <v>4</v>
      </c>
      <c r="T3" s="50">
        <v>5</v>
      </c>
      <c r="U3" s="50">
        <v>6</v>
      </c>
      <c r="V3" s="50">
        <v>7</v>
      </c>
      <c r="W3" s="50">
        <v>8</v>
      </c>
      <c r="X3" s="50">
        <v>9</v>
      </c>
      <c r="Y3" s="50">
        <v>10</v>
      </c>
      <c r="Z3" s="50">
        <v>11</v>
      </c>
      <c r="AA3" s="50">
        <v>12</v>
      </c>
      <c r="AC3" s="51" t="s">
        <v>45</v>
      </c>
      <c r="AD3" s="51" t="s">
        <v>46</v>
      </c>
      <c r="AE3" s="52">
        <v>0.25</v>
      </c>
      <c r="AF3" s="53" t="s">
        <v>47</v>
      </c>
      <c r="AG3" s="51" t="s">
        <v>48</v>
      </c>
      <c r="AH3" s="52">
        <v>0.25</v>
      </c>
      <c r="AI3" s="53" t="s">
        <v>49</v>
      </c>
      <c r="AJ3" s="51" t="s">
        <v>50</v>
      </c>
      <c r="AK3" s="52">
        <v>0.25</v>
      </c>
      <c r="AL3" s="53" t="s">
        <v>51</v>
      </c>
      <c r="AM3" s="51" t="s">
        <v>52</v>
      </c>
      <c r="AN3" s="52">
        <v>0.25</v>
      </c>
      <c r="AS3" s="32" t="s">
        <v>53</v>
      </c>
      <c r="AT3" s="33" t="s">
        <v>54</v>
      </c>
      <c r="AU3" s="33" t="s">
        <v>55</v>
      </c>
      <c r="AV3" s="32" t="s">
        <v>56</v>
      </c>
      <c r="AW3" s="33" t="s">
        <v>54</v>
      </c>
      <c r="AX3" s="33" t="s">
        <v>55</v>
      </c>
      <c r="AY3" s="32" t="s">
        <v>56</v>
      </c>
      <c r="AZ3" s="33" t="s">
        <v>54</v>
      </c>
      <c r="BA3" s="33" t="s">
        <v>55</v>
      </c>
      <c r="BB3" s="32" t="s">
        <v>56</v>
      </c>
      <c r="BC3" s="33" t="s">
        <v>54</v>
      </c>
      <c r="BD3" s="33" t="s">
        <v>55</v>
      </c>
      <c r="BE3" s="32" t="s">
        <v>56</v>
      </c>
      <c r="BF3" s="33" t="s">
        <v>54</v>
      </c>
      <c r="BG3" s="33" t="s">
        <v>55</v>
      </c>
      <c r="BH3" s="32" t="s">
        <v>56</v>
      </c>
      <c r="BI3" s="33" t="s">
        <v>54</v>
      </c>
      <c r="BJ3" s="33" t="s">
        <v>55</v>
      </c>
      <c r="BK3" s="32" t="s">
        <v>56</v>
      </c>
      <c r="BL3" s="48" t="s">
        <v>57</v>
      </c>
      <c r="BM3" s="35"/>
    </row>
    <row r="4" spans="1:67" s="49" customFormat="1" x14ac:dyDescent="0.25">
      <c r="A4" s="50" t="s">
        <v>27</v>
      </c>
      <c r="B4" s="49">
        <v>6</v>
      </c>
      <c r="C4" s="49">
        <v>6</v>
      </c>
      <c r="D4" s="49">
        <v>6</v>
      </c>
      <c r="E4" s="49">
        <v>14</v>
      </c>
      <c r="F4" s="49">
        <v>14</v>
      </c>
      <c r="G4" s="49">
        <v>14</v>
      </c>
      <c r="H4" s="49">
        <v>22</v>
      </c>
      <c r="I4" s="49">
        <v>22</v>
      </c>
      <c r="J4" s="49">
        <v>22</v>
      </c>
      <c r="K4" s="49">
        <v>30</v>
      </c>
      <c r="L4" s="49">
        <v>30</v>
      </c>
      <c r="M4" s="49">
        <v>30</v>
      </c>
      <c r="O4" s="50" t="s">
        <v>27</v>
      </c>
      <c r="P4" s="49">
        <v>0.15</v>
      </c>
      <c r="Q4" s="49">
        <v>0.159</v>
      </c>
      <c r="R4" s="49">
        <v>0.16500000000000001</v>
      </c>
      <c r="S4" s="49">
        <v>0.191</v>
      </c>
      <c r="T4" s="49">
        <v>0.191</v>
      </c>
      <c r="U4" s="49">
        <v>0.218</v>
      </c>
      <c r="V4" s="49">
        <v>0.20799999999999999</v>
      </c>
      <c r="W4" s="49">
        <v>0.23100000000000001</v>
      </c>
      <c r="X4" s="49">
        <v>0.221</v>
      </c>
      <c r="Y4" s="49">
        <v>0.17899999999999999</v>
      </c>
      <c r="Z4" s="49">
        <v>0.16800000000000001</v>
      </c>
      <c r="AA4" s="49">
        <v>0.17</v>
      </c>
      <c r="AC4" s="54">
        <f>AVERAGE(P4:R4)</f>
        <v>0.158</v>
      </c>
      <c r="AD4" s="54">
        <f>STDEV(P4:R4)</f>
        <v>7.5498344352707561E-3</v>
      </c>
      <c r="AE4" s="54">
        <f>0.25*AC4</f>
        <v>3.95E-2</v>
      </c>
      <c r="AF4" s="55">
        <f>AVERAGE(S4:U4)</f>
        <v>0.19999999999999998</v>
      </c>
      <c r="AG4" s="54">
        <f>STDEV(S4:U4)</f>
        <v>1.5588457268119893E-2</v>
      </c>
      <c r="AH4" s="54">
        <f>0.25*AF4</f>
        <v>4.9999999999999996E-2</v>
      </c>
      <c r="AI4" s="55">
        <f>AVERAGE(V4:X4)</f>
        <v>0.22</v>
      </c>
      <c r="AJ4" s="54">
        <f>STDEV(V4:X4)</f>
        <v>1.1532562594670807E-2</v>
      </c>
      <c r="AK4" s="54">
        <f>0.25*AI4</f>
        <v>5.5E-2</v>
      </c>
      <c r="AL4" s="55">
        <f>AVERAGE(Y4:AA4)</f>
        <v>0.17233333333333334</v>
      </c>
      <c r="AM4" s="54">
        <f>STDEV(Y4:AA4)</f>
        <v>5.8594652770823045E-3</v>
      </c>
      <c r="AN4" s="54">
        <f>0.25*AL4</f>
        <v>4.3083333333333335E-2</v>
      </c>
      <c r="AS4" s="66">
        <v>16</v>
      </c>
      <c r="AT4" s="49">
        <v>5.22</v>
      </c>
      <c r="AU4" s="49">
        <v>5.39</v>
      </c>
      <c r="AV4" s="66">
        <v>5.33</v>
      </c>
      <c r="AW4" s="49">
        <f t="shared" ref="AW4:AW20" si="0">AT4*1000</f>
        <v>5220</v>
      </c>
      <c r="AX4" s="49">
        <f t="shared" ref="AX4:AY19" si="1">AU4*1000</f>
        <v>5390</v>
      </c>
      <c r="AY4" s="66">
        <f t="shared" si="1"/>
        <v>5330</v>
      </c>
      <c r="AZ4" s="49">
        <f>AC9</f>
        <v>0.158</v>
      </c>
      <c r="BA4" s="49">
        <f>AC8</f>
        <v>0.15366666666666665</v>
      </c>
      <c r="BB4" s="66">
        <f>AC7</f>
        <v>0.15433333333333332</v>
      </c>
      <c r="BC4" s="49">
        <f t="shared" ref="BC4:BC20" si="2">(AZ4*13.51)-1.89</f>
        <v>0.24458000000000024</v>
      </c>
      <c r="BD4" s="49">
        <f t="shared" ref="BD4:BE19" si="3">(BA4*13.51)-1.89</f>
        <v>0.18603666666666663</v>
      </c>
      <c r="BE4" s="66">
        <f t="shared" si="3"/>
        <v>0.19504333333333324</v>
      </c>
      <c r="BF4" s="49">
        <f>BC4*1000</f>
        <v>244.58000000000024</v>
      </c>
      <c r="BG4" s="49">
        <f t="shared" ref="BG4:BH19" si="4">BD4*1000</f>
        <v>186.03666666666663</v>
      </c>
      <c r="BH4" s="49">
        <f t="shared" si="4"/>
        <v>195.04333333333324</v>
      </c>
      <c r="BI4" s="77">
        <f t="shared" ref="BI4:BI20" si="5">BF4/AW4</f>
        <v>4.6854406130268242E-2</v>
      </c>
      <c r="BJ4" s="77">
        <f t="shared" ref="BJ4:BK19" si="6">BG4/AX4</f>
        <v>3.4515151515151506E-2</v>
      </c>
      <c r="BK4" s="78">
        <f t="shared" si="6"/>
        <v>3.6593495934959329E-2</v>
      </c>
      <c r="BL4" s="82">
        <f>AVERAGE(BI4:BK4)</f>
        <v>3.9321017860126366E-2</v>
      </c>
      <c r="BM4" s="40"/>
      <c r="BO4" s="66"/>
    </row>
    <row r="5" spans="1:67" s="49" customFormat="1" x14ac:dyDescent="0.25">
      <c r="A5" s="50" t="s">
        <v>28</v>
      </c>
      <c r="B5" s="49">
        <v>5</v>
      </c>
      <c r="C5" s="49">
        <v>5</v>
      </c>
      <c r="D5" s="49">
        <v>5</v>
      </c>
      <c r="E5" s="49">
        <v>13</v>
      </c>
      <c r="F5" s="49">
        <v>13</v>
      </c>
      <c r="G5" s="49">
        <v>13</v>
      </c>
      <c r="H5" s="49">
        <v>21</v>
      </c>
      <c r="I5" s="49">
        <v>21</v>
      </c>
      <c r="J5" s="49">
        <v>21</v>
      </c>
      <c r="K5" s="49">
        <v>29</v>
      </c>
      <c r="L5" s="49">
        <v>29</v>
      </c>
      <c r="M5" s="49">
        <v>29</v>
      </c>
      <c r="O5" s="50" t="s">
        <v>28</v>
      </c>
      <c r="P5" s="49">
        <v>0.14799999999999999</v>
      </c>
      <c r="Q5" s="49">
        <v>0.156</v>
      </c>
      <c r="R5" s="49">
        <v>0.15</v>
      </c>
      <c r="S5" s="49">
        <v>0.187</v>
      </c>
      <c r="T5" s="49">
        <v>0.17899999999999999</v>
      </c>
      <c r="U5" s="49">
        <v>0.19500000000000001</v>
      </c>
      <c r="V5" s="49">
        <v>0.16900000000000001</v>
      </c>
      <c r="W5" s="49">
        <v>0.17299999999999999</v>
      </c>
      <c r="X5" s="49">
        <v>0.16900000000000001</v>
      </c>
      <c r="Y5" s="49">
        <v>0.17100000000000001</v>
      </c>
      <c r="Z5" s="49">
        <v>0.17</v>
      </c>
      <c r="AA5" s="49">
        <v>0.17799999999999999</v>
      </c>
      <c r="AC5" s="54">
        <f t="shared" ref="AC5:AC11" si="7">AVERAGE(P5:R5)</f>
        <v>0.15133333333333332</v>
      </c>
      <c r="AD5" s="54">
        <f t="shared" ref="AD5:AD11" si="8">STDEV(P5:R5)</f>
        <v>4.1633319989322695E-3</v>
      </c>
      <c r="AE5" s="54">
        <f t="shared" ref="AE5:AE11" si="9">0.25*AC5</f>
        <v>3.783333333333333E-2</v>
      </c>
      <c r="AF5" s="55">
        <f t="shared" ref="AF5:AF11" si="10">AVERAGE(S5:U5)</f>
        <v>0.18699999999999997</v>
      </c>
      <c r="AG5" s="54">
        <f t="shared" ref="AG5:AG11" si="11">STDEV(S5:U5)</f>
        <v>8.0000000000000071E-3</v>
      </c>
      <c r="AH5" s="54">
        <f t="shared" ref="AH5:AH11" si="12">0.25*AF5</f>
        <v>4.6749999999999993E-2</v>
      </c>
      <c r="AI5" s="55">
        <f t="shared" ref="AI5:AI10" si="13">AVERAGE(V5:X5)</f>
        <v>0.17033333333333334</v>
      </c>
      <c r="AJ5" s="54">
        <f t="shared" ref="AJ5:AJ11" si="14">STDEV(V5:X5)</f>
        <v>2.3094010767584893E-3</v>
      </c>
      <c r="AK5" s="54">
        <f t="shared" ref="AK5:AK11" si="15">0.25*AI5</f>
        <v>4.2583333333333334E-2</v>
      </c>
      <c r="AL5" s="55">
        <f t="shared" ref="AL5:AL11" si="16">AVERAGE(Y5:AA5)</f>
        <v>0.17300000000000001</v>
      </c>
      <c r="AM5" s="54">
        <f t="shared" ref="AM5:AM11" si="17">STDEV(Y5:AA5)</f>
        <v>4.3588989435406613E-3</v>
      </c>
      <c r="AN5" s="54">
        <f t="shared" ref="AN5:AN11" si="18">0.25*AL5</f>
        <v>4.3250000000000004E-2</v>
      </c>
      <c r="AS5" s="66">
        <v>17</v>
      </c>
      <c r="AT5" s="49">
        <v>5.26</v>
      </c>
      <c r="AU5" s="49">
        <v>5.62</v>
      </c>
      <c r="AV5" s="66">
        <v>5.18</v>
      </c>
      <c r="AW5" s="49">
        <f t="shared" si="0"/>
        <v>5260</v>
      </c>
      <c r="AX5" s="49">
        <f t="shared" si="1"/>
        <v>5620</v>
      </c>
      <c r="AY5" s="66">
        <f t="shared" si="1"/>
        <v>5180</v>
      </c>
      <c r="AZ5" s="49">
        <f>AC6</f>
        <v>0.152</v>
      </c>
      <c r="BA5" s="49">
        <f>AC5</f>
        <v>0.15133333333333332</v>
      </c>
      <c r="BB5" s="66">
        <f>AC4</f>
        <v>0.158</v>
      </c>
      <c r="BC5" s="49">
        <f t="shared" si="2"/>
        <v>0.16351999999999989</v>
      </c>
      <c r="BD5" s="49">
        <f t="shared" si="3"/>
        <v>0.15451333333333328</v>
      </c>
      <c r="BE5" s="66">
        <f t="shared" si="3"/>
        <v>0.24458000000000024</v>
      </c>
      <c r="BF5" s="49">
        <f t="shared" ref="BF5:BH33" si="19">BC5*1000</f>
        <v>163.5199999999999</v>
      </c>
      <c r="BG5" s="49">
        <f t="shared" si="4"/>
        <v>154.51333333333329</v>
      </c>
      <c r="BH5" s="49">
        <f t="shared" si="4"/>
        <v>244.58000000000024</v>
      </c>
      <c r="BI5" s="77">
        <f t="shared" si="5"/>
        <v>3.1087452471482872E-2</v>
      </c>
      <c r="BJ5" s="77">
        <f t="shared" si="6"/>
        <v>2.7493475682087775E-2</v>
      </c>
      <c r="BK5" s="78">
        <f t="shared" si="6"/>
        <v>4.7216216216216265E-2</v>
      </c>
      <c r="BL5" s="82">
        <f t="shared" ref="BL5:BL33" si="20">AVERAGE(BI5:BK5)</f>
        <v>3.5265714789928966E-2</v>
      </c>
      <c r="BM5" s="40"/>
      <c r="BO5" s="66"/>
    </row>
    <row r="6" spans="1:67" s="49" customFormat="1" x14ac:dyDescent="0.25">
      <c r="A6" s="50" t="s">
        <v>29</v>
      </c>
      <c r="B6" s="49">
        <v>4</v>
      </c>
      <c r="C6" s="49">
        <v>4</v>
      </c>
      <c r="D6" s="49">
        <v>4</v>
      </c>
      <c r="E6" s="49">
        <v>12</v>
      </c>
      <c r="F6" s="49">
        <v>12</v>
      </c>
      <c r="G6" s="49">
        <v>12</v>
      </c>
      <c r="H6" s="49">
        <v>20</v>
      </c>
      <c r="I6" s="49">
        <v>20</v>
      </c>
      <c r="J6" s="49">
        <v>20</v>
      </c>
      <c r="K6" s="49">
        <v>28</v>
      </c>
      <c r="L6" s="49">
        <v>28</v>
      </c>
      <c r="M6" s="49">
        <v>28</v>
      </c>
      <c r="O6" s="50" t="s">
        <v>29</v>
      </c>
      <c r="P6" s="49">
        <v>0.14799999999999999</v>
      </c>
      <c r="Q6" s="49">
        <v>0.154</v>
      </c>
      <c r="R6" s="49">
        <v>0.154</v>
      </c>
      <c r="S6" s="49">
        <v>0.16300000000000001</v>
      </c>
      <c r="T6" s="49">
        <v>0.16500000000000001</v>
      </c>
      <c r="U6" s="49">
        <v>0.17499999999999999</v>
      </c>
      <c r="V6" s="49">
        <v>0.16600000000000001</v>
      </c>
      <c r="W6" s="49">
        <v>0.17399999999999999</v>
      </c>
      <c r="X6" s="49">
        <v>0.17599999999999999</v>
      </c>
      <c r="Y6" s="49">
        <v>0.159</v>
      </c>
      <c r="Z6" s="49">
        <v>0.16800000000000001</v>
      </c>
      <c r="AA6" s="49">
        <v>0.17399999999999999</v>
      </c>
      <c r="AC6" s="54">
        <f t="shared" si="7"/>
        <v>0.152</v>
      </c>
      <c r="AD6" s="54">
        <f t="shared" si="8"/>
        <v>3.4641016151377583E-3</v>
      </c>
      <c r="AE6" s="54">
        <f t="shared" si="9"/>
        <v>3.7999999999999999E-2</v>
      </c>
      <c r="AF6" s="55">
        <f t="shared" si="10"/>
        <v>0.16766666666666666</v>
      </c>
      <c r="AG6" s="54">
        <f t="shared" si="11"/>
        <v>6.4291005073286263E-3</v>
      </c>
      <c r="AH6" s="54">
        <f t="shared" si="12"/>
        <v>4.1916666666666665E-2</v>
      </c>
      <c r="AI6" s="55">
        <f t="shared" si="13"/>
        <v>0.17200000000000001</v>
      </c>
      <c r="AJ6" s="54">
        <f t="shared" si="14"/>
        <v>5.2915026221291702E-3</v>
      </c>
      <c r="AK6" s="54">
        <f t="shared" si="15"/>
        <v>4.3000000000000003E-2</v>
      </c>
      <c r="AL6" s="55">
        <f t="shared" si="16"/>
        <v>0.16700000000000001</v>
      </c>
      <c r="AM6" s="54">
        <f t="shared" si="17"/>
        <v>7.549834435270744E-3</v>
      </c>
      <c r="AN6" s="54">
        <f t="shared" si="18"/>
        <v>4.1750000000000002E-2</v>
      </c>
      <c r="AS6" s="66">
        <v>18</v>
      </c>
      <c r="AT6" s="49">
        <v>5.28</v>
      </c>
      <c r="AU6" s="49">
        <v>5.63</v>
      </c>
      <c r="AV6" s="66">
        <v>5.0599999999999996</v>
      </c>
      <c r="AW6" s="49">
        <f t="shared" si="0"/>
        <v>5280</v>
      </c>
      <c r="AX6" s="49">
        <f t="shared" si="1"/>
        <v>5630</v>
      </c>
      <c r="AY6" s="66">
        <f t="shared" si="1"/>
        <v>5060</v>
      </c>
      <c r="AZ6" s="49">
        <f>AF11</f>
        <v>0.16166666666666665</v>
      </c>
      <c r="BA6" s="49">
        <f>AF10</f>
        <v>0.16166666666666665</v>
      </c>
      <c r="BB6" s="66">
        <f>AF9</f>
        <v>0.16366666666666665</v>
      </c>
      <c r="BC6" s="49">
        <f t="shared" si="2"/>
        <v>0.29411666666666636</v>
      </c>
      <c r="BD6" s="49">
        <f t="shared" si="3"/>
        <v>0.29411666666666636</v>
      </c>
      <c r="BE6" s="66">
        <f t="shared" si="3"/>
        <v>0.32113666666666663</v>
      </c>
      <c r="BF6" s="49">
        <f t="shared" si="19"/>
        <v>294.11666666666633</v>
      </c>
      <c r="BG6" s="49">
        <f t="shared" si="4"/>
        <v>294.11666666666633</v>
      </c>
      <c r="BH6" s="49">
        <f t="shared" si="4"/>
        <v>321.1366666666666</v>
      </c>
      <c r="BI6" s="77">
        <f t="shared" si="5"/>
        <v>5.5703914141414075E-2</v>
      </c>
      <c r="BJ6" s="77">
        <f t="shared" si="6"/>
        <v>5.2240970988750683E-2</v>
      </c>
      <c r="BK6" s="78">
        <f t="shared" si="6"/>
        <v>6.3465744400526991E-2</v>
      </c>
      <c r="BL6" s="82">
        <f t="shared" si="20"/>
        <v>5.7136876510230583E-2</v>
      </c>
      <c r="BM6" s="40"/>
      <c r="BO6" s="66"/>
    </row>
    <row r="7" spans="1:67" s="49" customFormat="1" x14ac:dyDescent="0.25">
      <c r="A7" s="50" t="s">
        <v>30</v>
      </c>
      <c r="B7" s="49">
        <v>3</v>
      </c>
      <c r="C7" s="49">
        <v>3</v>
      </c>
      <c r="D7" s="49">
        <v>3</v>
      </c>
      <c r="E7" s="49">
        <v>11</v>
      </c>
      <c r="F7" s="49">
        <v>11</v>
      </c>
      <c r="G7" s="49">
        <v>11</v>
      </c>
      <c r="H7" s="49">
        <v>19</v>
      </c>
      <c r="I7" s="49">
        <v>19</v>
      </c>
      <c r="J7" s="49">
        <v>19</v>
      </c>
      <c r="K7" s="49">
        <v>27</v>
      </c>
      <c r="L7" s="49">
        <v>27</v>
      </c>
      <c r="M7" s="49">
        <v>27</v>
      </c>
      <c r="O7" s="50" t="s">
        <v>30</v>
      </c>
      <c r="P7" s="49">
        <v>0.14799999999999999</v>
      </c>
      <c r="Q7" s="49">
        <v>0.16200000000000001</v>
      </c>
      <c r="R7" s="49">
        <v>0.153</v>
      </c>
      <c r="S7" s="49">
        <v>0.16600000000000001</v>
      </c>
      <c r="T7" s="49">
        <v>0.156</v>
      </c>
      <c r="U7" s="49">
        <v>0.17299999999999999</v>
      </c>
      <c r="V7" s="49">
        <v>0.16800000000000001</v>
      </c>
      <c r="W7" s="49">
        <v>0.16800000000000001</v>
      </c>
      <c r="X7" s="49">
        <v>0.17</v>
      </c>
      <c r="Y7" s="49">
        <v>0.16700000000000001</v>
      </c>
      <c r="Z7" s="49">
        <v>0.161</v>
      </c>
      <c r="AA7" s="49">
        <v>0.18</v>
      </c>
      <c r="AC7" s="54">
        <f t="shared" si="7"/>
        <v>0.15433333333333332</v>
      </c>
      <c r="AD7" s="54">
        <f t="shared" si="8"/>
        <v>7.0945988845975937E-3</v>
      </c>
      <c r="AE7" s="54">
        <f t="shared" si="9"/>
        <v>3.8583333333333331E-2</v>
      </c>
      <c r="AF7" s="55">
        <f t="shared" si="10"/>
        <v>0.16500000000000001</v>
      </c>
      <c r="AG7" s="54">
        <f t="shared" si="11"/>
        <v>8.5440037453175261E-3</v>
      </c>
      <c r="AH7" s="54">
        <f t="shared" si="12"/>
        <v>4.1250000000000002E-2</v>
      </c>
      <c r="AI7" s="55">
        <f t="shared" si="13"/>
        <v>0.16866666666666666</v>
      </c>
      <c r="AJ7" s="54">
        <f t="shared" si="14"/>
        <v>1.1547005383792527E-3</v>
      </c>
      <c r="AK7" s="54">
        <f t="shared" si="15"/>
        <v>4.2166666666666665E-2</v>
      </c>
      <c r="AL7" s="55">
        <f t="shared" si="16"/>
        <v>0.16933333333333334</v>
      </c>
      <c r="AM7" s="54">
        <f t="shared" si="17"/>
        <v>9.7125348562223032E-3</v>
      </c>
      <c r="AN7" s="54">
        <f t="shared" si="18"/>
        <v>4.2333333333333334E-2</v>
      </c>
      <c r="AS7" s="66">
        <v>19</v>
      </c>
      <c r="AT7" s="49">
        <v>5.49</v>
      </c>
      <c r="AU7" s="49">
        <v>5.25</v>
      </c>
      <c r="AV7" s="66">
        <v>5.23</v>
      </c>
      <c r="AW7" s="49">
        <f t="shared" si="0"/>
        <v>5490</v>
      </c>
      <c r="AX7" s="49">
        <f t="shared" si="1"/>
        <v>5250</v>
      </c>
      <c r="AY7" s="66">
        <f t="shared" si="1"/>
        <v>5230</v>
      </c>
      <c r="AZ7" s="49">
        <f>AF8</f>
        <v>0.16700000000000001</v>
      </c>
      <c r="BA7" s="49">
        <f>AF7</f>
        <v>0.16500000000000001</v>
      </c>
      <c r="BB7" s="66">
        <f>AF6</f>
        <v>0.16766666666666666</v>
      </c>
      <c r="BC7" s="49">
        <f t="shared" si="2"/>
        <v>0.36617000000000011</v>
      </c>
      <c r="BD7" s="49">
        <f t="shared" si="3"/>
        <v>0.33915000000000028</v>
      </c>
      <c r="BE7" s="66">
        <f t="shared" si="3"/>
        <v>0.37517666666666671</v>
      </c>
      <c r="BF7" s="49">
        <f t="shared" si="19"/>
        <v>366.17000000000013</v>
      </c>
      <c r="BG7" s="49">
        <f t="shared" si="4"/>
        <v>339.15000000000026</v>
      </c>
      <c r="BH7" s="49">
        <f t="shared" si="4"/>
        <v>375.17666666666673</v>
      </c>
      <c r="BI7" s="77">
        <f t="shared" si="5"/>
        <v>6.6697632058287826E-2</v>
      </c>
      <c r="BJ7" s="77">
        <f t="shared" si="6"/>
        <v>6.4600000000000046E-2</v>
      </c>
      <c r="BK7" s="78">
        <f t="shared" si="6"/>
        <v>7.1735500318674331E-2</v>
      </c>
      <c r="BL7" s="82">
        <f t="shared" si="20"/>
        <v>6.7677710792320725E-2</v>
      </c>
      <c r="BM7" s="40"/>
      <c r="BO7" s="66"/>
    </row>
    <row r="8" spans="1:67" s="49" customFormat="1" x14ac:dyDescent="0.25">
      <c r="A8" s="50" t="s">
        <v>31</v>
      </c>
      <c r="B8" s="49">
        <v>2</v>
      </c>
      <c r="C8" s="49">
        <v>2</v>
      </c>
      <c r="D8" s="49">
        <v>2</v>
      </c>
      <c r="E8" s="49">
        <v>10</v>
      </c>
      <c r="F8" s="49">
        <v>10</v>
      </c>
      <c r="G8" s="49">
        <v>10</v>
      </c>
      <c r="H8" s="49">
        <v>18</v>
      </c>
      <c r="I8" s="49">
        <v>18</v>
      </c>
      <c r="J8" s="49">
        <v>18</v>
      </c>
      <c r="K8" s="49">
        <v>26</v>
      </c>
      <c r="L8" s="49">
        <v>26</v>
      </c>
      <c r="M8" s="49">
        <v>26</v>
      </c>
      <c r="O8" s="50" t="s">
        <v>31</v>
      </c>
      <c r="P8" s="49">
        <v>0.14899999999999999</v>
      </c>
      <c r="Q8" s="49">
        <v>0.156</v>
      </c>
      <c r="R8" s="49">
        <v>0.156</v>
      </c>
      <c r="S8" s="49">
        <v>0.16600000000000001</v>
      </c>
      <c r="T8" s="49">
        <v>0.159</v>
      </c>
      <c r="U8" s="49">
        <v>0.17599999999999999</v>
      </c>
      <c r="V8" s="49">
        <v>0.151</v>
      </c>
      <c r="W8" s="49">
        <v>0.155</v>
      </c>
      <c r="X8" s="49">
        <v>0.16200000000000001</v>
      </c>
      <c r="Y8" s="49">
        <v>0.16900000000000001</v>
      </c>
      <c r="Z8" s="49">
        <v>0.17</v>
      </c>
      <c r="AA8" s="49">
        <v>0.17299999999999999</v>
      </c>
      <c r="AC8" s="54">
        <f t="shared" si="7"/>
        <v>0.15366666666666665</v>
      </c>
      <c r="AD8" s="54">
        <f t="shared" si="8"/>
        <v>4.0414518843273836E-3</v>
      </c>
      <c r="AE8" s="54">
        <f t="shared" si="9"/>
        <v>3.8416666666666661E-2</v>
      </c>
      <c r="AF8" s="55">
        <f t="shared" si="10"/>
        <v>0.16700000000000001</v>
      </c>
      <c r="AG8" s="54">
        <f t="shared" si="11"/>
        <v>8.5440037453175244E-3</v>
      </c>
      <c r="AH8" s="54">
        <f t="shared" si="12"/>
        <v>4.1750000000000002E-2</v>
      </c>
      <c r="AI8" s="55">
        <f t="shared" si="13"/>
        <v>0.156</v>
      </c>
      <c r="AJ8" s="54">
        <f t="shared" si="14"/>
        <v>5.5677643628300267E-3</v>
      </c>
      <c r="AK8" s="54">
        <f t="shared" si="15"/>
        <v>3.9E-2</v>
      </c>
      <c r="AL8" s="55">
        <f t="shared" si="16"/>
        <v>0.17066666666666666</v>
      </c>
      <c r="AM8" s="54">
        <f t="shared" si="17"/>
        <v>2.0816659994661191E-3</v>
      </c>
      <c r="AN8" s="54">
        <f t="shared" si="18"/>
        <v>4.2666666666666665E-2</v>
      </c>
      <c r="AS8" s="66">
        <v>20</v>
      </c>
      <c r="AT8" s="49">
        <v>5.05</v>
      </c>
      <c r="AU8" s="49">
        <v>5.62</v>
      </c>
      <c r="AV8" s="66">
        <v>5.66</v>
      </c>
      <c r="AW8" s="49">
        <f t="shared" si="0"/>
        <v>5050</v>
      </c>
      <c r="AX8" s="49">
        <f t="shared" si="1"/>
        <v>5620</v>
      </c>
      <c r="AY8" s="66">
        <f t="shared" si="1"/>
        <v>5660</v>
      </c>
      <c r="AZ8" s="49">
        <f>AF5</f>
        <v>0.18699999999999997</v>
      </c>
      <c r="BA8" s="49">
        <f>AF4</f>
        <v>0.19999999999999998</v>
      </c>
      <c r="BB8" s="66">
        <f>AI11</f>
        <v>0.18699999999999997</v>
      </c>
      <c r="BC8" s="49">
        <f t="shared" si="2"/>
        <v>0.63636999999999966</v>
      </c>
      <c r="BD8" s="49">
        <f t="shared" si="3"/>
        <v>0.81199999999999961</v>
      </c>
      <c r="BE8" s="66">
        <f t="shared" si="3"/>
        <v>0.63636999999999966</v>
      </c>
      <c r="BF8" s="49">
        <f t="shared" si="19"/>
        <v>636.36999999999966</v>
      </c>
      <c r="BG8" s="49">
        <f t="shared" si="4"/>
        <v>811.99999999999966</v>
      </c>
      <c r="BH8" s="49">
        <f t="shared" si="4"/>
        <v>636.36999999999966</v>
      </c>
      <c r="BI8" s="77">
        <f t="shared" si="5"/>
        <v>0.12601386138613854</v>
      </c>
      <c r="BJ8" s="77">
        <f t="shared" si="6"/>
        <v>0.1444839857651245</v>
      </c>
      <c r="BK8" s="78">
        <f t="shared" si="6"/>
        <v>0.11243286219081267</v>
      </c>
      <c r="BL8" s="82">
        <f t="shared" si="20"/>
        <v>0.12764356978069188</v>
      </c>
      <c r="BM8" s="40"/>
      <c r="BO8" s="66"/>
    </row>
    <row r="9" spans="1:67" s="49" customFormat="1" x14ac:dyDescent="0.25">
      <c r="A9" s="50" t="s">
        <v>32</v>
      </c>
      <c r="B9" s="49">
        <v>1</v>
      </c>
      <c r="C9" s="49">
        <v>1</v>
      </c>
      <c r="D9" s="49">
        <v>1</v>
      </c>
      <c r="E9" s="49">
        <v>9</v>
      </c>
      <c r="F9" s="49">
        <v>9</v>
      </c>
      <c r="G9" s="49">
        <v>9</v>
      </c>
      <c r="H9" s="49">
        <v>17</v>
      </c>
      <c r="I9" s="49">
        <v>17</v>
      </c>
      <c r="J9" s="49">
        <v>17</v>
      </c>
      <c r="K9" s="49">
        <v>25</v>
      </c>
      <c r="L9" s="49">
        <v>25</v>
      </c>
      <c r="M9" s="49">
        <v>25</v>
      </c>
      <c r="O9" s="50" t="s">
        <v>32</v>
      </c>
      <c r="P9" s="49">
        <v>0.152</v>
      </c>
      <c r="Q9" s="49">
        <v>0.16</v>
      </c>
      <c r="R9" s="49">
        <v>0.16200000000000001</v>
      </c>
      <c r="S9" s="49">
        <v>0.16700000000000001</v>
      </c>
      <c r="T9" s="49">
        <v>0.156</v>
      </c>
      <c r="U9" s="49">
        <v>0.16800000000000001</v>
      </c>
      <c r="V9" s="49">
        <v>0.151</v>
      </c>
      <c r="W9" s="49">
        <v>0.14899999999999999</v>
      </c>
      <c r="X9" s="49">
        <v>0.159</v>
      </c>
      <c r="Y9" s="49">
        <v>0.16400000000000001</v>
      </c>
      <c r="Z9" s="49">
        <v>0.17100000000000001</v>
      </c>
      <c r="AA9" s="49">
        <v>0.16800000000000001</v>
      </c>
      <c r="AC9" s="54">
        <f t="shared" si="7"/>
        <v>0.158</v>
      </c>
      <c r="AD9" s="54">
        <f t="shared" si="8"/>
        <v>5.2915026221291859E-3</v>
      </c>
      <c r="AE9" s="54">
        <f t="shared" si="9"/>
        <v>3.95E-2</v>
      </c>
      <c r="AF9" s="55">
        <f t="shared" si="10"/>
        <v>0.16366666666666665</v>
      </c>
      <c r="AG9" s="54">
        <f t="shared" si="11"/>
        <v>6.6583281184793989E-3</v>
      </c>
      <c r="AH9" s="54">
        <f t="shared" si="12"/>
        <v>4.0916666666666664E-2</v>
      </c>
      <c r="AI9" s="55">
        <f t="shared" si="13"/>
        <v>0.153</v>
      </c>
      <c r="AJ9" s="54">
        <f t="shared" si="14"/>
        <v>5.2915026221291859E-3</v>
      </c>
      <c r="AK9" s="54">
        <f t="shared" si="15"/>
        <v>3.8249999999999999E-2</v>
      </c>
      <c r="AL9" s="55">
        <f t="shared" si="16"/>
        <v>0.16766666666666666</v>
      </c>
      <c r="AM9" s="54">
        <f t="shared" si="17"/>
        <v>3.5118845842842493E-3</v>
      </c>
      <c r="AN9" s="54">
        <f t="shared" si="18"/>
        <v>4.1916666666666665E-2</v>
      </c>
      <c r="AS9" s="66">
        <v>21</v>
      </c>
      <c r="AT9" s="49">
        <v>4.96</v>
      </c>
      <c r="AU9" s="49">
        <v>4.5</v>
      </c>
      <c r="AV9" s="66">
        <v>4.74</v>
      </c>
      <c r="AW9" s="49">
        <f t="shared" si="0"/>
        <v>4960</v>
      </c>
      <c r="AX9" s="49">
        <f t="shared" si="1"/>
        <v>4500</v>
      </c>
      <c r="AY9" s="66">
        <f t="shared" si="1"/>
        <v>4740</v>
      </c>
      <c r="AZ9" s="49">
        <f>AI10</f>
        <v>0.15633333333333332</v>
      </c>
      <c r="BA9" s="49">
        <f>AI9</f>
        <v>0.153</v>
      </c>
      <c r="BB9" s="66">
        <f>AI8</f>
        <v>0.156</v>
      </c>
      <c r="BC9" s="49">
        <f t="shared" si="2"/>
        <v>0.22206333333333306</v>
      </c>
      <c r="BD9" s="49">
        <f t="shared" si="3"/>
        <v>0.17703000000000002</v>
      </c>
      <c r="BE9" s="66">
        <f t="shared" si="3"/>
        <v>0.21755999999999998</v>
      </c>
      <c r="BF9" s="49">
        <f t="shared" si="19"/>
        <v>222.06333333333305</v>
      </c>
      <c r="BG9" s="49">
        <f t="shared" si="4"/>
        <v>177.03000000000003</v>
      </c>
      <c r="BH9" s="49">
        <f t="shared" si="4"/>
        <v>217.55999999999997</v>
      </c>
      <c r="BI9" s="77">
        <f t="shared" si="5"/>
        <v>4.4770833333333274E-2</v>
      </c>
      <c r="BJ9" s="77">
        <f t="shared" si="6"/>
        <v>3.9340000000000007E-2</v>
      </c>
      <c r="BK9" s="78">
        <f t="shared" si="6"/>
        <v>4.5898734177215184E-2</v>
      </c>
      <c r="BL9" s="82">
        <f t="shared" si="20"/>
        <v>4.3336522503516155E-2</v>
      </c>
      <c r="BM9" s="40"/>
      <c r="BO9" s="66"/>
    </row>
    <row r="10" spans="1:67" s="49" customFormat="1" x14ac:dyDescent="0.25">
      <c r="A10" s="50" t="s">
        <v>33</v>
      </c>
      <c r="B10" s="56">
        <v>2</v>
      </c>
      <c r="C10" s="56">
        <v>2</v>
      </c>
      <c r="D10" s="56">
        <v>2</v>
      </c>
      <c r="E10" s="49">
        <v>8</v>
      </c>
      <c r="F10" s="49">
        <v>8</v>
      </c>
      <c r="G10" s="49">
        <v>8</v>
      </c>
      <c r="H10" s="49">
        <v>16</v>
      </c>
      <c r="I10" s="49">
        <v>16</v>
      </c>
      <c r="J10" s="49">
        <v>16</v>
      </c>
      <c r="K10" s="49">
        <v>24</v>
      </c>
      <c r="L10" s="49">
        <v>24</v>
      </c>
      <c r="M10" s="49">
        <v>24</v>
      </c>
      <c r="O10" s="50" t="s">
        <v>33</v>
      </c>
      <c r="P10" s="49">
        <v>0.224</v>
      </c>
      <c r="Q10" s="49">
        <v>0.224</v>
      </c>
      <c r="R10" s="49">
        <v>0.253</v>
      </c>
      <c r="S10" s="49">
        <v>0.16</v>
      </c>
      <c r="T10" s="49">
        <v>0.157</v>
      </c>
      <c r="U10" s="49">
        <v>0.16800000000000001</v>
      </c>
      <c r="V10" s="49">
        <v>0.154</v>
      </c>
      <c r="W10" s="49">
        <v>0.159</v>
      </c>
      <c r="X10" s="49">
        <v>0.156</v>
      </c>
      <c r="Y10" s="49">
        <v>0.23699999999999999</v>
      </c>
      <c r="Z10" s="49">
        <v>0.23</v>
      </c>
      <c r="AA10" s="49">
        <v>0.224</v>
      </c>
      <c r="AC10" s="54">
        <f t="shared" si="7"/>
        <v>0.23366666666666669</v>
      </c>
      <c r="AD10" s="54">
        <f t="shared" si="8"/>
        <v>1.6743157806499147E-2</v>
      </c>
      <c r="AE10" s="54">
        <f t="shared" si="9"/>
        <v>5.8416666666666672E-2</v>
      </c>
      <c r="AF10" s="55">
        <f t="shared" si="10"/>
        <v>0.16166666666666665</v>
      </c>
      <c r="AG10" s="54">
        <f t="shared" si="11"/>
        <v>5.686240703077332E-3</v>
      </c>
      <c r="AH10" s="54">
        <f t="shared" si="12"/>
        <v>4.0416666666666663E-2</v>
      </c>
      <c r="AI10" s="55">
        <f t="shared" si="13"/>
        <v>0.15633333333333332</v>
      </c>
      <c r="AJ10" s="54">
        <f t="shared" si="14"/>
        <v>2.5166114784235852E-3</v>
      </c>
      <c r="AK10" s="54">
        <f t="shared" si="15"/>
        <v>3.9083333333333331E-2</v>
      </c>
      <c r="AL10" s="55">
        <f t="shared" si="16"/>
        <v>0.23033333333333331</v>
      </c>
      <c r="AM10" s="54">
        <f t="shared" si="17"/>
        <v>6.5064070986477034E-3</v>
      </c>
      <c r="AN10" s="54">
        <f t="shared" si="18"/>
        <v>5.7583333333333327E-2</v>
      </c>
      <c r="AS10" s="66">
        <v>22</v>
      </c>
      <c r="AT10" s="49">
        <v>5.14</v>
      </c>
      <c r="AU10" s="49">
        <v>5.17</v>
      </c>
      <c r="AV10" s="66">
        <v>5.38</v>
      </c>
      <c r="AW10" s="49">
        <f t="shared" si="0"/>
        <v>5140</v>
      </c>
      <c r="AX10" s="49">
        <f t="shared" si="1"/>
        <v>5170</v>
      </c>
      <c r="AY10" s="66">
        <f t="shared" si="1"/>
        <v>5380</v>
      </c>
      <c r="AZ10" s="49">
        <f>AI7</f>
        <v>0.16866666666666666</v>
      </c>
      <c r="BA10" s="49">
        <f>AI6</f>
        <v>0.17200000000000001</v>
      </c>
      <c r="BB10" s="66">
        <f>AI5</f>
        <v>0.17033333333333334</v>
      </c>
      <c r="BC10" s="49">
        <f t="shared" si="2"/>
        <v>0.38868666666666685</v>
      </c>
      <c r="BD10" s="49">
        <f t="shared" si="3"/>
        <v>0.43372000000000033</v>
      </c>
      <c r="BE10" s="66">
        <f t="shared" si="3"/>
        <v>0.41120333333333359</v>
      </c>
      <c r="BF10" s="49">
        <f t="shared" si="19"/>
        <v>388.68666666666684</v>
      </c>
      <c r="BG10" s="49">
        <f t="shared" si="4"/>
        <v>433.72000000000031</v>
      </c>
      <c r="BH10" s="49">
        <f t="shared" si="4"/>
        <v>411.2033333333336</v>
      </c>
      <c r="BI10" s="77">
        <f t="shared" si="5"/>
        <v>7.5619974059662809E-2</v>
      </c>
      <c r="BJ10" s="77">
        <f t="shared" si="6"/>
        <v>8.3891682785299862E-2</v>
      </c>
      <c r="BK10" s="78">
        <f t="shared" si="6"/>
        <v>7.6431846344485799E-2</v>
      </c>
      <c r="BL10" s="82">
        <f t="shared" si="20"/>
        <v>7.8647834396482819E-2</v>
      </c>
      <c r="BM10" s="40"/>
      <c r="BO10" s="66"/>
    </row>
    <row r="11" spans="1:67" s="49" customFormat="1" x14ac:dyDescent="0.25">
      <c r="A11" s="50" t="s">
        <v>34</v>
      </c>
      <c r="B11" s="56">
        <v>0.5</v>
      </c>
      <c r="C11" s="56">
        <v>0.5</v>
      </c>
      <c r="D11" s="56">
        <v>0.5</v>
      </c>
      <c r="E11" s="49">
        <v>7</v>
      </c>
      <c r="F11" s="49">
        <v>7</v>
      </c>
      <c r="G11" s="49">
        <v>7</v>
      </c>
      <c r="H11" s="49">
        <v>15</v>
      </c>
      <c r="I11" s="49">
        <v>15</v>
      </c>
      <c r="J11" s="49">
        <v>15</v>
      </c>
      <c r="K11" s="49">
        <v>23</v>
      </c>
      <c r="L11" s="49">
        <v>23</v>
      </c>
      <c r="M11" s="49">
        <v>23</v>
      </c>
      <c r="O11" s="50" t="s">
        <v>34</v>
      </c>
      <c r="P11" s="49">
        <v>0.128</v>
      </c>
      <c r="Q11" s="49">
        <v>0.13900000000000001</v>
      </c>
      <c r="R11" s="49">
        <v>0.14299999999999999</v>
      </c>
      <c r="S11" s="49">
        <v>0.16700000000000001</v>
      </c>
      <c r="T11" s="49">
        <v>0.15</v>
      </c>
      <c r="U11" s="49">
        <v>0.16800000000000001</v>
      </c>
      <c r="V11" s="49">
        <v>0.182</v>
      </c>
      <c r="W11" s="49">
        <v>0.185</v>
      </c>
      <c r="X11" s="49">
        <v>0.19400000000000001</v>
      </c>
      <c r="Y11" s="49">
        <v>0.22900000000000001</v>
      </c>
      <c r="Z11" s="49">
        <v>0.23799999999999999</v>
      </c>
      <c r="AA11" s="49">
        <v>0.22500000000000001</v>
      </c>
      <c r="AC11" s="54">
        <f t="shared" si="7"/>
        <v>0.13666666666666669</v>
      </c>
      <c r="AD11" s="54">
        <f t="shared" si="8"/>
        <v>7.7674534651540244E-3</v>
      </c>
      <c r="AE11" s="54">
        <f t="shared" si="9"/>
        <v>3.4166666666666672E-2</v>
      </c>
      <c r="AF11" s="55">
        <f t="shared" si="10"/>
        <v>0.16166666666666665</v>
      </c>
      <c r="AG11" s="54">
        <f t="shared" si="11"/>
        <v>1.0115993936995688E-2</v>
      </c>
      <c r="AH11" s="54">
        <f t="shared" si="12"/>
        <v>4.0416666666666663E-2</v>
      </c>
      <c r="AI11" s="55">
        <f>AVERAGE(V11:X11)</f>
        <v>0.18699999999999997</v>
      </c>
      <c r="AJ11" s="54">
        <f t="shared" si="14"/>
        <v>6.2449979983984034E-3</v>
      </c>
      <c r="AK11" s="54">
        <f t="shared" si="15"/>
        <v>4.6749999999999993E-2</v>
      </c>
      <c r="AL11" s="55">
        <f t="shared" si="16"/>
        <v>0.23066666666666666</v>
      </c>
      <c r="AM11" s="54">
        <f t="shared" si="17"/>
        <v>6.6583281184793832E-3</v>
      </c>
      <c r="AN11" s="54">
        <f t="shared" si="18"/>
        <v>5.7666666666666665E-2</v>
      </c>
      <c r="AS11" s="66">
        <v>25</v>
      </c>
      <c r="AT11" s="49">
        <v>5.48</v>
      </c>
      <c r="AU11" s="49">
        <v>5.51</v>
      </c>
      <c r="AV11" s="66">
        <v>5.0999999999999996</v>
      </c>
      <c r="AW11" s="49">
        <f t="shared" si="0"/>
        <v>5480</v>
      </c>
      <c r="AX11" s="49">
        <f t="shared" si="1"/>
        <v>5510</v>
      </c>
      <c r="AY11" s="66">
        <f t="shared" si="1"/>
        <v>5100</v>
      </c>
      <c r="AZ11" s="49">
        <f>AI4</f>
        <v>0.22</v>
      </c>
      <c r="BA11" s="49">
        <f>AL11</f>
        <v>0.23066666666666666</v>
      </c>
      <c r="BB11" s="66">
        <f>AL10</f>
        <v>0.23033333333333331</v>
      </c>
      <c r="BC11" s="49">
        <f t="shared" si="2"/>
        <v>1.0822000000000001</v>
      </c>
      <c r="BD11" s="49">
        <f t="shared" si="3"/>
        <v>1.2263066666666667</v>
      </c>
      <c r="BE11" s="66">
        <f t="shared" si="3"/>
        <v>1.2218033333333331</v>
      </c>
      <c r="BF11" s="49">
        <f t="shared" si="19"/>
        <v>1082.2</v>
      </c>
      <c r="BG11" s="49">
        <f t="shared" si="4"/>
        <v>1226.3066666666666</v>
      </c>
      <c r="BH11" s="49">
        <f t="shared" si="4"/>
        <v>1221.8033333333331</v>
      </c>
      <c r="BI11" s="77">
        <f t="shared" si="5"/>
        <v>0.19748175182481753</v>
      </c>
      <c r="BJ11" s="77">
        <f t="shared" si="6"/>
        <v>0.2225601935874168</v>
      </c>
      <c r="BK11" s="78">
        <f t="shared" si="6"/>
        <v>0.23956928104575159</v>
      </c>
      <c r="BL11" s="82">
        <f t="shared" si="20"/>
        <v>0.21987040881932862</v>
      </c>
      <c r="BM11" s="40"/>
      <c r="BO11" s="66"/>
    </row>
    <row r="12" spans="1:67" s="49" customFormat="1" x14ac:dyDescent="0.25">
      <c r="AC12" s="54"/>
      <c r="AD12" s="54"/>
      <c r="AE12" s="54"/>
      <c r="AF12" s="55"/>
      <c r="AG12" s="54"/>
      <c r="AH12" s="54"/>
      <c r="AI12" s="55"/>
      <c r="AJ12" s="54"/>
      <c r="AK12" s="54"/>
      <c r="AL12" s="55"/>
      <c r="AM12" s="54"/>
      <c r="AN12" s="57"/>
      <c r="AS12" s="66">
        <v>26</v>
      </c>
      <c r="AT12" s="49">
        <v>5.77</v>
      </c>
      <c r="AU12" s="49">
        <v>5.16</v>
      </c>
      <c r="AV12" s="66">
        <v>5.75</v>
      </c>
      <c r="AW12" s="49">
        <f t="shared" si="0"/>
        <v>5770</v>
      </c>
      <c r="AX12" s="49">
        <f t="shared" si="1"/>
        <v>5160</v>
      </c>
      <c r="AY12" s="66">
        <f t="shared" si="1"/>
        <v>5750</v>
      </c>
      <c r="AZ12" s="49">
        <f>AL9</f>
        <v>0.16766666666666666</v>
      </c>
      <c r="BA12" s="49">
        <f>AL8</f>
        <v>0.17066666666666666</v>
      </c>
      <c r="BB12" s="66">
        <f>AL7</f>
        <v>0.16933333333333334</v>
      </c>
      <c r="BC12" s="49">
        <f t="shared" si="2"/>
        <v>0.37517666666666671</v>
      </c>
      <c r="BD12" s="49">
        <f t="shared" si="3"/>
        <v>0.41570666666666667</v>
      </c>
      <c r="BE12" s="66">
        <f t="shared" si="3"/>
        <v>0.39769333333333345</v>
      </c>
      <c r="BF12" s="49">
        <f t="shared" si="19"/>
        <v>375.17666666666673</v>
      </c>
      <c r="BG12" s="49">
        <f t="shared" si="4"/>
        <v>415.70666666666665</v>
      </c>
      <c r="BH12" s="49">
        <f t="shared" si="4"/>
        <v>397.69333333333344</v>
      </c>
      <c r="BI12" s="77">
        <f t="shared" si="5"/>
        <v>6.5021952628538424E-2</v>
      </c>
      <c r="BJ12" s="77">
        <f t="shared" si="6"/>
        <v>8.0563307493540043E-2</v>
      </c>
      <c r="BK12" s="78">
        <f t="shared" si="6"/>
        <v>6.9164057971014506E-2</v>
      </c>
      <c r="BL12" s="82">
        <f t="shared" si="20"/>
        <v>7.1583106031030977E-2</v>
      </c>
      <c r="BM12" s="40"/>
      <c r="BO12" s="66"/>
    </row>
    <row r="13" spans="1:67" s="49" customFormat="1" x14ac:dyDescent="0.25">
      <c r="A13" s="50"/>
      <c r="B13" s="50">
        <v>1</v>
      </c>
      <c r="C13" s="50">
        <v>2</v>
      </c>
      <c r="D13" s="50">
        <v>3</v>
      </c>
      <c r="E13" s="50">
        <v>4</v>
      </c>
      <c r="F13" s="50">
        <v>5</v>
      </c>
      <c r="G13" s="50">
        <v>6</v>
      </c>
      <c r="H13" s="50">
        <v>7</v>
      </c>
      <c r="I13" s="50">
        <v>8</v>
      </c>
      <c r="J13" s="50">
        <v>9</v>
      </c>
      <c r="K13" s="50">
        <v>10</v>
      </c>
      <c r="L13" s="50">
        <v>11</v>
      </c>
      <c r="M13" s="50">
        <v>12</v>
      </c>
      <c r="O13" s="50"/>
      <c r="P13" s="50">
        <v>1</v>
      </c>
      <c r="Q13" s="50">
        <v>2</v>
      </c>
      <c r="R13" s="50">
        <v>3</v>
      </c>
      <c r="S13" s="50">
        <v>4</v>
      </c>
      <c r="T13" s="50">
        <v>5</v>
      </c>
      <c r="U13" s="50">
        <v>6</v>
      </c>
      <c r="V13" s="50">
        <v>7</v>
      </c>
      <c r="W13" s="50">
        <v>8</v>
      </c>
      <c r="X13" s="50">
        <v>9</v>
      </c>
      <c r="Y13" s="50">
        <v>10</v>
      </c>
      <c r="Z13" s="50">
        <v>11</v>
      </c>
      <c r="AA13" s="50">
        <v>12</v>
      </c>
      <c r="AC13" s="54"/>
      <c r="AD13" s="54"/>
      <c r="AE13" s="54"/>
      <c r="AF13" s="55"/>
      <c r="AG13" s="54"/>
      <c r="AH13" s="54"/>
      <c r="AI13" s="55"/>
      <c r="AJ13" s="54"/>
      <c r="AK13" s="54"/>
      <c r="AL13" s="55"/>
      <c r="AM13" s="54"/>
      <c r="AN13" s="57"/>
      <c r="AS13" s="66">
        <v>27</v>
      </c>
      <c r="AT13" s="49">
        <v>5.49</v>
      </c>
      <c r="AU13" s="49">
        <v>5.37</v>
      </c>
      <c r="AV13" s="66">
        <v>5.51</v>
      </c>
      <c r="AW13" s="49">
        <f t="shared" si="0"/>
        <v>5490</v>
      </c>
      <c r="AX13" s="49">
        <f t="shared" si="1"/>
        <v>5370</v>
      </c>
      <c r="AY13" s="66">
        <f t="shared" si="1"/>
        <v>5510</v>
      </c>
      <c r="AZ13" s="49">
        <f>AL6</f>
        <v>0.16700000000000001</v>
      </c>
      <c r="BA13" s="49">
        <f>AL5</f>
        <v>0.17300000000000001</v>
      </c>
      <c r="BB13" s="66">
        <f>AL4</f>
        <v>0.17233333333333334</v>
      </c>
      <c r="BC13" s="49">
        <f t="shared" si="2"/>
        <v>0.36617000000000011</v>
      </c>
      <c r="BD13" s="49">
        <f t="shared" si="3"/>
        <v>0.44723000000000046</v>
      </c>
      <c r="BE13" s="66">
        <f t="shared" si="3"/>
        <v>0.43822333333333341</v>
      </c>
      <c r="BF13" s="49">
        <f t="shared" si="19"/>
        <v>366.17000000000013</v>
      </c>
      <c r="BG13" s="49">
        <f t="shared" si="4"/>
        <v>447.23000000000047</v>
      </c>
      <c r="BH13" s="49">
        <f t="shared" si="4"/>
        <v>438.22333333333341</v>
      </c>
      <c r="BI13" s="77">
        <f t="shared" si="5"/>
        <v>6.6697632058287826E-2</v>
      </c>
      <c r="BJ13" s="77">
        <f t="shared" si="6"/>
        <v>8.3283054003724488E-2</v>
      </c>
      <c r="BK13" s="78">
        <f t="shared" si="6"/>
        <v>7.9532365396249263E-2</v>
      </c>
      <c r="BL13" s="82">
        <f t="shared" si="20"/>
        <v>7.6504350486087183E-2</v>
      </c>
      <c r="BM13" s="40"/>
      <c r="BO13" s="66"/>
    </row>
    <row r="14" spans="1:67" s="49" customFormat="1" x14ac:dyDescent="0.25">
      <c r="A14" s="50" t="s">
        <v>27</v>
      </c>
      <c r="B14" s="49">
        <v>36</v>
      </c>
      <c r="C14" s="49">
        <v>36</v>
      </c>
      <c r="D14" s="49">
        <v>36</v>
      </c>
      <c r="E14" s="49">
        <v>44</v>
      </c>
      <c r="F14" s="49">
        <v>44</v>
      </c>
      <c r="G14" s="49">
        <v>44</v>
      </c>
      <c r="H14" s="49">
        <v>52</v>
      </c>
      <c r="I14" s="49">
        <v>52</v>
      </c>
      <c r="J14" s="49">
        <v>52</v>
      </c>
      <c r="K14" s="49" t="s">
        <v>28</v>
      </c>
      <c r="L14" s="49" t="s">
        <v>28</v>
      </c>
      <c r="M14" s="49" t="s">
        <v>28</v>
      </c>
      <c r="O14" s="50" t="s">
        <v>27</v>
      </c>
      <c r="P14" s="49">
        <v>0.156</v>
      </c>
      <c r="Q14" s="49">
        <v>0.158</v>
      </c>
      <c r="R14" s="49">
        <v>0.16300000000000001</v>
      </c>
      <c r="Y14" s="49">
        <v>0.13300000000000001</v>
      </c>
      <c r="Z14" s="49">
        <v>0.14399999999999999</v>
      </c>
      <c r="AA14" s="49">
        <v>0.14499999999999999</v>
      </c>
      <c r="AC14" s="54">
        <f>AVERAGE(P14:R14)</f>
        <v>0.159</v>
      </c>
      <c r="AD14" s="54">
        <f>STDEV(P14:R14)</f>
        <v>3.6055512754639926E-3</v>
      </c>
      <c r="AE14" s="54">
        <f>0.25*AC14</f>
        <v>3.9750000000000001E-2</v>
      </c>
      <c r="AF14" s="55" t="e">
        <f>AVERAGE(S14:U14)</f>
        <v>#DIV/0!</v>
      </c>
      <c r="AG14" s="54" t="e">
        <f>STDEV(S14:U14)</f>
        <v>#DIV/0!</v>
      </c>
      <c r="AH14" s="54" t="e">
        <f>0.25*AF14</f>
        <v>#DIV/0!</v>
      </c>
      <c r="AI14" s="55" t="e">
        <f>AVERAGE(V14:X14)</f>
        <v>#DIV/0!</v>
      </c>
      <c r="AJ14" s="54" t="e">
        <f>STDEV(V14:X14)</f>
        <v>#DIV/0!</v>
      </c>
      <c r="AK14" s="54" t="e">
        <f>0.25*AI14</f>
        <v>#DIV/0!</v>
      </c>
      <c r="AL14" s="55">
        <f>AVERAGE(Y14:AA14)</f>
        <v>0.14066666666666669</v>
      </c>
      <c r="AM14" s="54">
        <f>STDEV(Y14:AA14)</f>
        <v>6.6583281184793824E-3</v>
      </c>
      <c r="AN14" s="54">
        <f>0.25*AL14</f>
        <v>3.5166666666666672E-2</v>
      </c>
      <c r="AS14" s="66">
        <v>28</v>
      </c>
      <c r="AT14" s="49">
        <v>5.5</v>
      </c>
      <c r="AU14" s="49">
        <v>5.12</v>
      </c>
      <c r="AV14" s="66">
        <v>5.61</v>
      </c>
      <c r="AW14" s="49">
        <f t="shared" si="0"/>
        <v>5500</v>
      </c>
      <c r="AX14" s="49">
        <f t="shared" si="1"/>
        <v>5120</v>
      </c>
      <c r="AY14" s="66">
        <f t="shared" si="1"/>
        <v>5610</v>
      </c>
      <c r="AZ14" s="49">
        <f>AC19</f>
        <v>0.15166666666666664</v>
      </c>
      <c r="BA14" s="49">
        <f>AC18</f>
        <v>0.154</v>
      </c>
      <c r="BB14" s="66">
        <f>AC17</f>
        <v>0.16133333333333333</v>
      </c>
      <c r="BC14" s="49">
        <f t="shared" si="2"/>
        <v>0.15901666666666636</v>
      </c>
      <c r="BD14" s="49">
        <f t="shared" si="3"/>
        <v>0.19054000000000015</v>
      </c>
      <c r="BE14" s="66">
        <f t="shared" si="3"/>
        <v>0.28961333333333328</v>
      </c>
      <c r="BF14" s="49">
        <f t="shared" si="19"/>
        <v>159.01666666666637</v>
      </c>
      <c r="BG14" s="49">
        <f t="shared" si="4"/>
        <v>190.54000000000016</v>
      </c>
      <c r="BH14" s="49">
        <f t="shared" si="4"/>
        <v>289.61333333333329</v>
      </c>
      <c r="BI14" s="77">
        <f t="shared" si="5"/>
        <v>2.8912121212121156E-2</v>
      </c>
      <c r="BJ14" s="77">
        <f t="shared" si="6"/>
        <v>3.7214843750000032E-2</v>
      </c>
      <c r="BK14" s="78">
        <f t="shared" si="6"/>
        <v>5.1624480095068322E-2</v>
      </c>
      <c r="BL14" s="82">
        <f t="shared" si="20"/>
        <v>3.9250481685729838E-2</v>
      </c>
      <c r="BM14" s="40"/>
      <c r="BO14" s="66"/>
    </row>
    <row r="15" spans="1:67" s="49" customFormat="1" x14ac:dyDescent="0.25">
      <c r="A15" s="50" t="s">
        <v>28</v>
      </c>
      <c r="B15" s="49">
        <v>35</v>
      </c>
      <c r="C15" s="49">
        <v>35</v>
      </c>
      <c r="D15" s="49">
        <v>35</v>
      </c>
      <c r="E15" s="49">
        <v>43</v>
      </c>
      <c r="F15" s="49">
        <v>43</v>
      </c>
      <c r="G15" s="49">
        <v>43</v>
      </c>
      <c r="H15" s="49">
        <v>51</v>
      </c>
      <c r="I15" s="49">
        <v>51</v>
      </c>
      <c r="J15" s="49">
        <v>51</v>
      </c>
      <c r="K15" s="49">
        <v>59</v>
      </c>
      <c r="L15" s="49">
        <v>59</v>
      </c>
      <c r="M15" s="49">
        <v>59</v>
      </c>
      <c r="O15" s="50" t="s">
        <v>28</v>
      </c>
      <c r="P15" s="49">
        <v>0.153</v>
      </c>
      <c r="Q15" s="49">
        <v>0.161</v>
      </c>
      <c r="R15" s="49">
        <v>0.16200000000000001</v>
      </c>
      <c r="AC15" s="54">
        <f t="shared" ref="AC15:AC21" si="21">AVERAGE(P15:R15)</f>
        <v>0.15866666666666665</v>
      </c>
      <c r="AD15" s="54">
        <f t="shared" ref="AD15:AD21" si="22">STDEV(P15:R15)</f>
        <v>4.9328828623162518E-3</v>
      </c>
      <c r="AE15" s="54">
        <f t="shared" ref="AE15:AE21" si="23">0.25*AC15</f>
        <v>3.9666666666666663E-2</v>
      </c>
      <c r="AF15" s="55" t="e">
        <f t="shared" ref="AF15:AF21" si="24">AVERAGE(S15:U15)</f>
        <v>#DIV/0!</v>
      </c>
      <c r="AG15" s="54" t="e">
        <f t="shared" ref="AG15:AG21" si="25">STDEV(S15:U15)</f>
        <v>#DIV/0!</v>
      </c>
      <c r="AH15" s="54" t="e">
        <f t="shared" ref="AH15:AH21" si="26">0.25*AF15</f>
        <v>#DIV/0!</v>
      </c>
      <c r="AI15" s="55" t="e">
        <f t="shared" ref="AI15:AI20" si="27">AVERAGE(V15:X15)</f>
        <v>#DIV/0!</v>
      </c>
      <c r="AJ15" s="54" t="e">
        <f t="shared" ref="AJ15:AJ21" si="28">STDEV(V15:X15)</f>
        <v>#DIV/0!</v>
      </c>
      <c r="AK15" s="54" t="e">
        <f t="shared" ref="AK15:AK21" si="29">0.25*AI15</f>
        <v>#DIV/0!</v>
      </c>
      <c r="AL15" s="55" t="e">
        <f t="shared" ref="AL15:AL21" si="30">AVERAGE(Y15:AA15)</f>
        <v>#DIV/0!</v>
      </c>
      <c r="AM15" s="54" t="e">
        <f t="shared" ref="AM15:AM21" si="31">STDEV(Y15:AA15)</f>
        <v>#DIV/0!</v>
      </c>
      <c r="AN15" s="54" t="e">
        <f t="shared" ref="AN15:AN21" si="32">0.25*AL15</f>
        <v>#DIV/0!</v>
      </c>
      <c r="AS15" s="66">
        <v>29</v>
      </c>
      <c r="AT15" s="49">
        <v>5.43</v>
      </c>
      <c r="AU15" s="49">
        <v>5.0999999999999996</v>
      </c>
      <c r="AV15" s="66">
        <v>5.58</v>
      </c>
      <c r="AW15" s="49">
        <f t="shared" si="0"/>
        <v>5430</v>
      </c>
      <c r="AX15" s="49">
        <f t="shared" si="1"/>
        <v>5100</v>
      </c>
      <c r="AY15" s="66">
        <f t="shared" si="1"/>
        <v>5580</v>
      </c>
      <c r="AZ15" s="49">
        <f>AC16</f>
        <v>0.15766666666666665</v>
      </c>
      <c r="BA15" s="49">
        <f>AC15</f>
        <v>0.15866666666666665</v>
      </c>
      <c r="BB15" s="66">
        <f>AC14</f>
        <v>0.159</v>
      </c>
      <c r="BC15" s="49">
        <f t="shared" si="2"/>
        <v>0.24007666666666672</v>
      </c>
      <c r="BD15" s="49">
        <f t="shared" si="3"/>
        <v>0.2535866666666664</v>
      </c>
      <c r="BE15" s="66">
        <f t="shared" si="3"/>
        <v>0.25808999999999993</v>
      </c>
      <c r="BF15" s="49">
        <f t="shared" si="19"/>
        <v>240.07666666666671</v>
      </c>
      <c r="BG15" s="49">
        <f t="shared" si="4"/>
        <v>253.58666666666642</v>
      </c>
      <c r="BH15" s="49">
        <f t="shared" si="4"/>
        <v>258.08999999999992</v>
      </c>
      <c r="BI15" s="77">
        <f t="shared" si="5"/>
        <v>4.4213014119091475E-2</v>
      </c>
      <c r="BJ15" s="77">
        <f t="shared" si="6"/>
        <v>4.9722875816993417E-2</v>
      </c>
      <c r="BK15" s="78">
        <f t="shared" si="6"/>
        <v>4.6252688172042998E-2</v>
      </c>
      <c r="BL15" s="82">
        <f t="shared" si="20"/>
        <v>4.6729526036042635E-2</v>
      </c>
      <c r="BM15" s="40"/>
      <c r="BO15" s="66"/>
    </row>
    <row r="16" spans="1:67" s="49" customFormat="1" x14ac:dyDescent="0.25">
      <c r="A16" s="50" t="s">
        <v>29</v>
      </c>
      <c r="B16" s="49">
        <v>34</v>
      </c>
      <c r="C16" s="49">
        <v>34</v>
      </c>
      <c r="D16" s="49">
        <v>34</v>
      </c>
      <c r="E16" s="49">
        <v>42</v>
      </c>
      <c r="F16" s="49">
        <v>42</v>
      </c>
      <c r="G16" s="49">
        <v>42</v>
      </c>
      <c r="H16" s="49">
        <v>50</v>
      </c>
      <c r="I16" s="49">
        <v>50</v>
      </c>
      <c r="J16" s="49">
        <v>50</v>
      </c>
      <c r="K16" s="49">
        <v>58</v>
      </c>
      <c r="L16" s="49">
        <v>58</v>
      </c>
      <c r="M16" s="49">
        <v>58</v>
      </c>
      <c r="O16" s="50" t="s">
        <v>29</v>
      </c>
      <c r="P16" s="49">
        <v>0.157</v>
      </c>
      <c r="Q16" s="49">
        <v>0.159</v>
      </c>
      <c r="R16" s="49">
        <v>0.157</v>
      </c>
      <c r="S16" s="49">
        <v>0.184</v>
      </c>
      <c r="T16" s="49">
        <v>0.185</v>
      </c>
      <c r="U16" s="49">
        <v>0.187</v>
      </c>
      <c r="AC16" s="54">
        <f t="shared" si="21"/>
        <v>0.15766666666666665</v>
      </c>
      <c r="AD16" s="54">
        <f t="shared" si="22"/>
        <v>1.1547005383792527E-3</v>
      </c>
      <c r="AE16" s="54">
        <f t="shared" si="23"/>
        <v>3.9416666666666662E-2</v>
      </c>
      <c r="AF16" s="55">
        <f t="shared" si="24"/>
        <v>0.18533333333333335</v>
      </c>
      <c r="AG16" s="54">
        <f t="shared" si="25"/>
        <v>1.5275252316519479E-3</v>
      </c>
      <c r="AH16" s="54">
        <f t="shared" si="26"/>
        <v>4.6333333333333337E-2</v>
      </c>
      <c r="AI16" s="55" t="e">
        <f t="shared" si="27"/>
        <v>#DIV/0!</v>
      </c>
      <c r="AJ16" s="54" t="e">
        <f t="shared" si="28"/>
        <v>#DIV/0!</v>
      </c>
      <c r="AK16" s="54" t="e">
        <f t="shared" si="29"/>
        <v>#DIV/0!</v>
      </c>
      <c r="AL16" s="55" t="e">
        <f t="shared" si="30"/>
        <v>#DIV/0!</v>
      </c>
      <c r="AM16" s="54" t="e">
        <f t="shared" si="31"/>
        <v>#DIV/0!</v>
      </c>
      <c r="AN16" s="54" t="e">
        <f t="shared" si="32"/>
        <v>#DIV/0!</v>
      </c>
      <c r="AS16" s="66">
        <v>30</v>
      </c>
      <c r="AT16" s="49">
        <v>5.33</v>
      </c>
      <c r="AU16" s="49">
        <v>5.18</v>
      </c>
      <c r="AV16" s="66">
        <v>5.55</v>
      </c>
      <c r="AW16" s="49">
        <f t="shared" si="0"/>
        <v>5330</v>
      </c>
      <c r="AX16" s="49">
        <f t="shared" si="1"/>
        <v>5180</v>
      </c>
      <c r="AY16" s="66">
        <f t="shared" si="1"/>
        <v>5550</v>
      </c>
      <c r="AZ16" s="49">
        <f>AF21</f>
        <v>0.15266666666666664</v>
      </c>
      <c r="BA16" s="49">
        <f>AF20</f>
        <v>0.152</v>
      </c>
      <c r="BB16" s="66">
        <f>AF19</f>
        <v>0.15133333333333332</v>
      </c>
      <c r="BC16" s="49">
        <f t="shared" si="2"/>
        <v>0.17252666666666649</v>
      </c>
      <c r="BD16" s="49">
        <f t="shared" si="3"/>
        <v>0.16351999999999989</v>
      </c>
      <c r="BE16" s="66">
        <f t="shared" si="3"/>
        <v>0.15451333333333328</v>
      </c>
      <c r="BF16" s="49">
        <f t="shared" si="19"/>
        <v>172.5266666666665</v>
      </c>
      <c r="BG16" s="49">
        <f t="shared" si="4"/>
        <v>163.5199999999999</v>
      </c>
      <c r="BH16" s="49">
        <f t="shared" si="4"/>
        <v>154.51333333333329</v>
      </c>
      <c r="BI16" s="77">
        <f t="shared" si="5"/>
        <v>3.2368980612883021E-2</v>
      </c>
      <c r="BJ16" s="77">
        <f t="shared" si="6"/>
        <v>3.1567567567567546E-2</v>
      </c>
      <c r="BK16" s="78">
        <f t="shared" si="6"/>
        <v>2.7840240240240233E-2</v>
      </c>
      <c r="BL16" s="82">
        <f t="shared" si="20"/>
        <v>3.0592262806896933E-2</v>
      </c>
      <c r="BM16" s="40"/>
      <c r="BO16" s="66"/>
    </row>
    <row r="17" spans="1:67" s="49" customFormat="1" x14ac:dyDescent="0.25">
      <c r="A17" s="50" t="s">
        <v>30</v>
      </c>
      <c r="B17" s="49">
        <v>33</v>
      </c>
      <c r="C17" s="49">
        <v>33</v>
      </c>
      <c r="D17" s="49">
        <v>33</v>
      </c>
      <c r="E17" s="49">
        <v>41</v>
      </c>
      <c r="F17" s="49">
        <v>41</v>
      </c>
      <c r="G17" s="49">
        <v>41</v>
      </c>
      <c r="H17" s="49">
        <v>49</v>
      </c>
      <c r="I17" s="49">
        <v>49</v>
      </c>
      <c r="J17" s="49">
        <v>49</v>
      </c>
      <c r="K17" s="49">
        <v>57</v>
      </c>
      <c r="L17" s="49">
        <v>57</v>
      </c>
      <c r="M17" s="49">
        <v>57</v>
      </c>
      <c r="O17" s="50" t="s">
        <v>30</v>
      </c>
      <c r="P17" s="49">
        <v>0.157</v>
      </c>
      <c r="Q17" s="49">
        <v>0.16300000000000001</v>
      </c>
      <c r="R17" s="49">
        <v>0.16400000000000001</v>
      </c>
      <c r="S17" s="49">
        <v>0.18099999999999999</v>
      </c>
      <c r="T17" s="49">
        <v>0.17299999999999999</v>
      </c>
      <c r="U17" s="49">
        <v>0.184</v>
      </c>
      <c r="AC17" s="54">
        <f t="shared" si="21"/>
        <v>0.16133333333333333</v>
      </c>
      <c r="AD17" s="54">
        <f t="shared" si="22"/>
        <v>3.7859388972001857E-3</v>
      </c>
      <c r="AE17" s="54">
        <f t="shared" si="23"/>
        <v>4.0333333333333332E-2</v>
      </c>
      <c r="AF17" s="55">
        <f t="shared" si="24"/>
        <v>0.17933333333333334</v>
      </c>
      <c r="AG17" s="54">
        <f t="shared" si="25"/>
        <v>5.686240703077332E-3</v>
      </c>
      <c r="AH17" s="54">
        <f t="shared" si="26"/>
        <v>4.4833333333333336E-2</v>
      </c>
      <c r="AI17" s="55" t="e">
        <f t="shared" si="27"/>
        <v>#DIV/0!</v>
      </c>
      <c r="AJ17" s="54" t="e">
        <f t="shared" si="28"/>
        <v>#DIV/0!</v>
      </c>
      <c r="AK17" s="54" t="e">
        <f t="shared" si="29"/>
        <v>#DIV/0!</v>
      </c>
      <c r="AL17" s="55" t="e">
        <f t="shared" si="30"/>
        <v>#DIV/0!</v>
      </c>
      <c r="AM17" s="54" t="e">
        <f t="shared" si="31"/>
        <v>#DIV/0!</v>
      </c>
      <c r="AN17" s="54" t="e">
        <f t="shared" si="32"/>
        <v>#DIV/0!</v>
      </c>
      <c r="AS17" s="66">
        <v>31</v>
      </c>
      <c r="AT17" s="49">
        <v>5.0599999999999996</v>
      </c>
      <c r="AU17" s="49">
        <v>5.43</v>
      </c>
      <c r="AV17" s="66">
        <v>5.04</v>
      </c>
      <c r="AW17" s="49">
        <f t="shared" si="0"/>
        <v>5060</v>
      </c>
      <c r="AX17" s="49">
        <f t="shared" si="1"/>
        <v>5430</v>
      </c>
      <c r="AY17" s="66">
        <f t="shared" si="1"/>
        <v>5040</v>
      </c>
      <c r="AZ17" s="49">
        <f>AF18</f>
        <v>0.17366666666666664</v>
      </c>
      <c r="BA17" s="49">
        <f>AF17</f>
        <v>0.17933333333333334</v>
      </c>
      <c r="BB17" s="66">
        <f>AF16</f>
        <v>0.18533333333333335</v>
      </c>
      <c r="BC17" s="49">
        <f t="shared" si="2"/>
        <v>0.45623666666666618</v>
      </c>
      <c r="BD17" s="49">
        <f t="shared" si="3"/>
        <v>0.53279333333333345</v>
      </c>
      <c r="BE17" s="66">
        <f t="shared" si="3"/>
        <v>0.61385333333333381</v>
      </c>
      <c r="BF17" s="49">
        <f t="shared" si="19"/>
        <v>456.23666666666617</v>
      </c>
      <c r="BG17" s="49">
        <f t="shared" si="4"/>
        <v>532.79333333333341</v>
      </c>
      <c r="BH17" s="49">
        <f t="shared" si="4"/>
        <v>613.85333333333381</v>
      </c>
      <c r="BI17" s="77">
        <f t="shared" si="5"/>
        <v>9.0165349143609921E-2</v>
      </c>
      <c r="BJ17" s="77">
        <f t="shared" si="6"/>
        <v>9.8120319214241886E-2</v>
      </c>
      <c r="BK17" s="78">
        <f t="shared" si="6"/>
        <v>0.12179629629629639</v>
      </c>
      <c r="BL17" s="82">
        <f t="shared" si="20"/>
        <v>0.10336065488471607</v>
      </c>
      <c r="BM17" s="40"/>
      <c r="BO17" s="66"/>
    </row>
    <row r="18" spans="1:67" s="49" customFormat="1" x14ac:dyDescent="0.25">
      <c r="A18" s="50" t="s">
        <v>31</v>
      </c>
      <c r="B18" s="49">
        <v>32</v>
      </c>
      <c r="C18" s="49">
        <v>32</v>
      </c>
      <c r="D18" s="49">
        <v>32</v>
      </c>
      <c r="E18" s="49">
        <v>40</v>
      </c>
      <c r="F18" s="49">
        <v>40</v>
      </c>
      <c r="G18" s="49">
        <v>40</v>
      </c>
      <c r="H18" s="49">
        <v>48</v>
      </c>
      <c r="I18" s="49">
        <v>48</v>
      </c>
      <c r="J18" s="49">
        <v>48</v>
      </c>
      <c r="K18" s="49">
        <v>56</v>
      </c>
      <c r="L18" s="49">
        <v>56</v>
      </c>
      <c r="M18" s="49">
        <v>56</v>
      </c>
      <c r="O18" s="50" t="s">
        <v>31</v>
      </c>
      <c r="P18" s="49">
        <v>0.153</v>
      </c>
      <c r="Q18" s="49">
        <v>0.154</v>
      </c>
      <c r="R18" s="49">
        <v>0.155</v>
      </c>
      <c r="S18" s="49">
        <v>0.17499999999999999</v>
      </c>
      <c r="T18" s="49">
        <v>0.17199999999999999</v>
      </c>
      <c r="U18" s="49">
        <v>0.17399999999999999</v>
      </c>
      <c r="AC18" s="54">
        <f t="shared" si="21"/>
        <v>0.154</v>
      </c>
      <c r="AD18" s="54">
        <f t="shared" si="22"/>
        <v>1.0000000000000009E-3</v>
      </c>
      <c r="AE18" s="54">
        <f t="shared" si="23"/>
        <v>3.85E-2</v>
      </c>
      <c r="AF18" s="55">
        <f t="shared" si="24"/>
        <v>0.17366666666666664</v>
      </c>
      <c r="AG18" s="54">
        <f t="shared" si="25"/>
        <v>1.5275252316519481E-3</v>
      </c>
      <c r="AH18" s="54">
        <f t="shared" si="26"/>
        <v>4.3416666666666659E-2</v>
      </c>
      <c r="AI18" s="55" t="e">
        <f t="shared" si="27"/>
        <v>#DIV/0!</v>
      </c>
      <c r="AJ18" s="54" t="e">
        <f t="shared" si="28"/>
        <v>#DIV/0!</v>
      </c>
      <c r="AK18" s="54" t="e">
        <f t="shared" si="29"/>
        <v>#DIV/0!</v>
      </c>
      <c r="AL18" s="55" t="e">
        <f t="shared" si="30"/>
        <v>#DIV/0!</v>
      </c>
      <c r="AM18" s="54" t="e">
        <f t="shared" si="31"/>
        <v>#DIV/0!</v>
      </c>
      <c r="AN18" s="54" t="e">
        <f t="shared" si="32"/>
        <v>#DIV/0!</v>
      </c>
      <c r="AS18" s="66"/>
      <c r="AV18" s="66"/>
      <c r="AW18" s="49">
        <f t="shared" si="0"/>
        <v>0</v>
      </c>
      <c r="AX18" s="49">
        <f t="shared" si="1"/>
        <v>0</v>
      </c>
      <c r="AY18" s="66">
        <f t="shared" si="1"/>
        <v>0</v>
      </c>
      <c r="AZ18" s="49" t="e">
        <f>AF15</f>
        <v>#DIV/0!</v>
      </c>
      <c r="BA18" s="49" t="e">
        <f>AF14</f>
        <v>#DIV/0!</v>
      </c>
      <c r="BB18" s="66" t="e">
        <f>AI21</f>
        <v>#DIV/0!</v>
      </c>
      <c r="BC18" s="49" t="e">
        <f t="shared" si="2"/>
        <v>#DIV/0!</v>
      </c>
      <c r="BD18" s="49" t="e">
        <f t="shared" si="3"/>
        <v>#DIV/0!</v>
      </c>
      <c r="BE18" s="66" t="e">
        <f t="shared" si="3"/>
        <v>#DIV/0!</v>
      </c>
      <c r="BF18" s="49" t="e">
        <f t="shared" si="19"/>
        <v>#DIV/0!</v>
      </c>
      <c r="BG18" s="49" t="e">
        <f t="shared" si="4"/>
        <v>#DIV/0!</v>
      </c>
      <c r="BH18" s="49" t="e">
        <f t="shared" si="4"/>
        <v>#DIV/0!</v>
      </c>
      <c r="BI18" s="77" t="e">
        <f t="shared" si="5"/>
        <v>#DIV/0!</v>
      </c>
      <c r="BJ18" s="77" t="e">
        <f t="shared" si="6"/>
        <v>#DIV/0!</v>
      </c>
      <c r="BK18" s="78" t="e">
        <f t="shared" si="6"/>
        <v>#DIV/0!</v>
      </c>
      <c r="BL18" s="82" t="e">
        <f t="shared" si="20"/>
        <v>#DIV/0!</v>
      </c>
      <c r="BM18" s="40"/>
    </row>
    <row r="19" spans="1:67" s="49" customFormat="1" x14ac:dyDescent="0.25">
      <c r="A19" s="50" t="s">
        <v>32</v>
      </c>
      <c r="B19" s="49">
        <v>31</v>
      </c>
      <c r="C19" s="49">
        <v>31</v>
      </c>
      <c r="D19" s="49">
        <v>31</v>
      </c>
      <c r="E19" s="49">
        <v>39</v>
      </c>
      <c r="F19" s="49">
        <v>39</v>
      </c>
      <c r="G19" s="49">
        <v>39</v>
      </c>
      <c r="H19" s="49">
        <v>47</v>
      </c>
      <c r="I19" s="49">
        <v>47</v>
      </c>
      <c r="J19" s="49">
        <v>47</v>
      </c>
      <c r="K19" s="49">
        <v>55</v>
      </c>
      <c r="L19" s="49">
        <v>55</v>
      </c>
      <c r="M19" s="49">
        <v>55</v>
      </c>
      <c r="O19" s="50" t="s">
        <v>32</v>
      </c>
      <c r="P19" s="49">
        <v>0.14799999999999999</v>
      </c>
      <c r="Q19" s="49">
        <v>0.154</v>
      </c>
      <c r="R19" s="49">
        <v>0.153</v>
      </c>
      <c r="S19" s="49">
        <v>0.154</v>
      </c>
      <c r="T19" s="49">
        <v>0.14699999999999999</v>
      </c>
      <c r="U19" s="49">
        <v>0.153</v>
      </c>
      <c r="AC19" s="54">
        <f t="shared" si="21"/>
        <v>0.15166666666666664</v>
      </c>
      <c r="AD19" s="54">
        <f t="shared" si="22"/>
        <v>3.2145502536643214E-3</v>
      </c>
      <c r="AE19" s="54">
        <f t="shared" si="23"/>
        <v>3.7916666666666661E-2</v>
      </c>
      <c r="AF19" s="55">
        <f t="shared" si="24"/>
        <v>0.15133333333333332</v>
      </c>
      <c r="AG19" s="54">
        <f t="shared" si="25"/>
        <v>3.7859388972001857E-3</v>
      </c>
      <c r="AH19" s="54">
        <f t="shared" si="26"/>
        <v>3.783333333333333E-2</v>
      </c>
      <c r="AI19" s="55" t="e">
        <f t="shared" si="27"/>
        <v>#DIV/0!</v>
      </c>
      <c r="AJ19" s="54" t="e">
        <f t="shared" si="28"/>
        <v>#DIV/0!</v>
      </c>
      <c r="AK19" s="54" t="e">
        <f t="shared" si="29"/>
        <v>#DIV/0!</v>
      </c>
      <c r="AL19" s="55" t="e">
        <f t="shared" si="30"/>
        <v>#DIV/0!</v>
      </c>
      <c r="AM19" s="54" t="e">
        <f t="shared" si="31"/>
        <v>#DIV/0!</v>
      </c>
      <c r="AN19" s="54" t="e">
        <f t="shared" si="32"/>
        <v>#DIV/0!</v>
      </c>
      <c r="AS19" s="66"/>
      <c r="AV19" s="66"/>
      <c r="AW19" s="49">
        <f t="shared" si="0"/>
        <v>0</v>
      </c>
      <c r="AX19" s="49">
        <f t="shared" si="1"/>
        <v>0</v>
      </c>
      <c r="AY19" s="66">
        <f t="shared" si="1"/>
        <v>0</v>
      </c>
      <c r="AZ19" s="49" t="e">
        <f>AI20</f>
        <v>#DIV/0!</v>
      </c>
      <c r="BA19" s="49" t="e">
        <f>AI19</f>
        <v>#DIV/0!</v>
      </c>
      <c r="BB19" s="49" t="e">
        <f>AI18</f>
        <v>#DIV/0!</v>
      </c>
      <c r="BC19" s="49" t="e">
        <f t="shared" si="2"/>
        <v>#DIV/0!</v>
      </c>
      <c r="BD19" s="49" t="e">
        <f t="shared" si="3"/>
        <v>#DIV/0!</v>
      </c>
      <c r="BE19" s="66" t="e">
        <f t="shared" si="3"/>
        <v>#DIV/0!</v>
      </c>
      <c r="BF19" s="49" t="e">
        <f t="shared" si="19"/>
        <v>#DIV/0!</v>
      </c>
      <c r="BG19" s="49" t="e">
        <f t="shared" si="4"/>
        <v>#DIV/0!</v>
      </c>
      <c r="BH19" s="49" t="e">
        <f t="shared" si="4"/>
        <v>#DIV/0!</v>
      </c>
      <c r="BI19" s="77" t="e">
        <f t="shared" si="5"/>
        <v>#DIV/0!</v>
      </c>
      <c r="BJ19" s="77" t="e">
        <f t="shared" si="6"/>
        <v>#DIV/0!</v>
      </c>
      <c r="BK19" s="78" t="e">
        <f t="shared" si="6"/>
        <v>#DIV/0!</v>
      </c>
      <c r="BL19" s="82" t="e">
        <f t="shared" si="20"/>
        <v>#DIV/0!</v>
      </c>
      <c r="BM19" s="40"/>
    </row>
    <row r="20" spans="1:67" s="49" customFormat="1" x14ac:dyDescent="0.25">
      <c r="A20" s="50" t="s">
        <v>33</v>
      </c>
      <c r="B20" s="56">
        <v>2</v>
      </c>
      <c r="C20" s="56">
        <v>2</v>
      </c>
      <c r="D20" s="56">
        <v>2</v>
      </c>
      <c r="E20" s="49">
        <v>38</v>
      </c>
      <c r="F20" s="49">
        <v>38</v>
      </c>
      <c r="G20" s="49">
        <v>38</v>
      </c>
      <c r="H20" s="49">
        <v>46</v>
      </c>
      <c r="I20" s="49">
        <v>46</v>
      </c>
      <c r="J20" s="49">
        <v>46</v>
      </c>
      <c r="K20" s="49">
        <v>54</v>
      </c>
      <c r="L20" s="49">
        <v>54</v>
      </c>
      <c r="M20" s="49">
        <v>54</v>
      </c>
      <c r="O20" s="50" t="s">
        <v>33</v>
      </c>
      <c r="P20" s="49">
        <v>0.224</v>
      </c>
      <c r="Q20" s="49">
        <v>0.246</v>
      </c>
      <c r="R20" s="49">
        <v>0.24099999999999999</v>
      </c>
      <c r="S20" s="49">
        <v>0.157</v>
      </c>
      <c r="T20" s="49">
        <v>0.151</v>
      </c>
      <c r="U20" s="49">
        <v>0.14799999999999999</v>
      </c>
      <c r="AC20" s="54">
        <f t="shared" si="21"/>
        <v>0.23699999999999999</v>
      </c>
      <c r="AD20" s="54">
        <f t="shared" si="22"/>
        <v>1.153256259467079E-2</v>
      </c>
      <c r="AE20" s="54">
        <f t="shared" si="23"/>
        <v>5.9249999999999997E-2</v>
      </c>
      <c r="AF20" s="55">
        <f t="shared" si="24"/>
        <v>0.152</v>
      </c>
      <c r="AG20" s="54">
        <f t="shared" si="25"/>
        <v>4.5825756949558439E-3</v>
      </c>
      <c r="AH20" s="54">
        <f t="shared" si="26"/>
        <v>3.7999999999999999E-2</v>
      </c>
      <c r="AI20" s="55" t="e">
        <f t="shared" si="27"/>
        <v>#DIV/0!</v>
      </c>
      <c r="AJ20" s="54" t="e">
        <f t="shared" si="28"/>
        <v>#DIV/0!</v>
      </c>
      <c r="AK20" s="54" t="e">
        <f t="shared" si="29"/>
        <v>#DIV/0!</v>
      </c>
      <c r="AL20" s="55" t="e">
        <f t="shared" si="30"/>
        <v>#DIV/0!</v>
      </c>
      <c r="AM20" s="54" t="e">
        <f t="shared" si="31"/>
        <v>#DIV/0!</v>
      </c>
      <c r="AN20" s="54" t="e">
        <f t="shared" si="32"/>
        <v>#DIV/0!</v>
      </c>
      <c r="AS20" s="66"/>
      <c r="AV20" s="66"/>
      <c r="AW20" s="49">
        <f t="shared" si="0"/>
        <v>0</v>
      </c>
      <c r="AX20" s="49">
        <f>AU20*1000</f>
        <v>0</v>
      </c>
      <c r="AY20" s="66">
        <f>AV20*1000</f>
        <v>0</v>
      </c>
      <c r="AZ20" s="49" t="e">
        <f>AI17</f>
        <v>#DIV/0!</v>
      </c>
      <c r="BA20" s="49" t="e">
        <f>AI16</f>
        <v>#DIV/0!</v>
      </c>
      <c r="BB20" s="49" t="e">
        <f>AI15</f>
        <v>#DIV/0!</v>
      </c>
      <c r="BC20" s="49" t="e">
        <f t="shared" si="2"/>
        <v>#DIV/0!</v>
      </c>
      <c r="BD20" s="49" t="e">
        <f>(BA20*13.51)-1.89</f>
        <v>#DIV/0!</v>
      </c>
      <c r="BE20" s="66" t="e">
        <f>(BB20*13.51)-1.89</f>
        <v>#DIV/0!</v>
      </c>
      <c r="BF20" s="49" t="e">
        <f t="shared" si="19"/>
        <v>#DIV/0!</v>
      </c>
      <c r="BG20" s="49" t="e">
        <f t="shared" si="19"/>
        <v>#DIV/0!</v>
      </c>
      <c r="BH20" s="49" t="e">
        <f t="shared" si="19"/>
        <v>#DIV/0!</v>
      </c>
      <c r="BI20" s="77" t="e">
        <f t="shared" si="5"/>
        <v>#DIV/0!</v>
      </c>
      <c r="BJ20" s="77" t="e">
        <f>BG20/AX20</f>
        <v>#DIV/0!</v>
      </c>
      <c r="BK20" s="78" t="e">
        <f>BH20/AY20</f>
        <v>#DIV/0!</v>
      </c>
      <c r="BL20" s="82" t="e">
        <f t="shared" si="20"/>
        <v>#DIV/0!</v>
      </c>
      <c r="BM20" s="40"/>
    </row>
    <row r="21" spans="1:67" s="49" customFormat="1" x14ac:dyDescent="0.25">
      <c r="A21" s="50" t="s">
        <v>34</v>
      </c>
      <c r="B21" s="56">
        <v>0.5</v>
      </c>
      <c r="C21" s="56">
        <v>0.5</v>
      </c>
      <c r="D21" s="56">
        <v>0.5</v>
      </c>
      <c r="E21" s="49">
        <v>37</v>
      </c>
      <c r="F21" s="49">
        <v>37</v>
      </c>
      <c r="G21" s="49">
        <v>37</v>
      </c>
      <c r="H21" s="49">
        <v>45</v>
      </c>
      <c r="I21" s="49">
        <v>45</v>
      </c>
      <c r="J21" s="49">
        <v>45</v>
      </c>
      <c r="K21" s="49">
        <v>53</v>
      </c>
      <c r="L21" s="49">
        <v>53</v>
      </c>
      <c r="M21" s="49">
        <v>53</v>
      </c>
      <c r="O21" s="50" t="s">
        <v>34</v>
      </c>
      <c r="P21" s="49">
        <v>0.13700000000000001</v>
      </c>
      <c r="Q21" s="49">
        <v>0.13800000000000001</v>
      </c>
      <c r="R21" s="49">
        <v>0.14799999999999999</v>
      </c>
      <c r="S21" s="49">
        <v>0.152</v>
      </c>
      <c r="T21" s="49">
        <v>0.14299999999999999</v>
      </c>
      <c r="U21" s="49">
        <v>0.16300000000000001</v>
      </c>
      <c r="AC21" s="54">
        <f t="shared" si="21"/>
        <v>0.14100000000000001</v>
      </c>
      <c r="AD21" s="54">
        <f t="shared" si="22"/>
        <v>6.0827625302982092E-3</v>
      </c>
      <c r="AE21" s="54">
        <f t="shared" si="23"/>
        <v>3.5250000000000004E-2</v>
      </c>
      <c r="AF21" s="55">
        <f t="shared" si="24"/>
        <v>0.15266666666666664</v>
      </c>
      <c r="AG21" s="54">
        <f t="shared" si="25"/>
        <v>1.0016652800877822E-2</v>
      </c>
      <c r="AH21" s="54">
        <f t="shared" si="26"/>
        <v>3.8166666666666661E-2</v>
      </c>
      <c r="AI21" s="55" t="e">
        <f>AVERAGE(V21:X21)</f>
        <v>#DIV/0!</v>
      </c>
      <c r="AJ21" s="54" t="e">
        <f t="shared" si="28"/>
        <v>#DIV/0!</v>
      </c>
      <c r="AK21" s="54" t="e">
        <f t="shared" si="29"/>
        <v>#DIV/0!</v>
      </c>
      <c r="AL21" s="55" t="e">
        <f t="shared" si="30"/>
        <v>#DIV/0!</v>
      </c>
      <c r="AM21" s="54" t="e">
        <f t="shared" si="31"/>
        <v>#DIV/0!</v>
      </c>
      <c r="AN21" s="54" t="e">
        <f t="shared" si="32"/>
        <v>#DIV/0!</v>
      </c>
      <c r="AS21" s="66"/>
      <c r="AV21" s="66"/>
      <c r="AW21" s="49">
        <f t="shared" ref="AW21:AY33" si="33">AT21*1000</f>
        <v>0</v>
      </c>
      <c r="AX21" s="49">
        <f t="shared" si="33"/>
        <v>0</v>
      </c>
      <c r="AY21" s="66">
        <f t="shared" si="33"/>
        <v>0</v>
      </c>
      <c r="AZ21" s="49" t="e">
        <f>AI14</f>
        <v>#DIV/0!</v>
      </c>
      <c r="BA21" s="49" t="e">
        <f>AL21</f>
        <v>#DIV/0!</v>
      </c>
      <c r="BB21" s="49" t="e">
        <f>AL20</f>
        <v>#DIV/0!</v>
      </c>
      <c r="BC21" s="49" t="e">
        <f t="shared" ref="BC21:BE33" si="34">(AZ21*13.51)-1.89</f>
        <v>#DIV/0!</v>
      </c>
      <c r="BD21" s="49" t="e">
        <f t="shared" si="34"/>
        <v>#DIV/0!</v>
      </c>
      <c r="BE21" s="66" t="e">
        <f t="shared" si="34"/>
        <v>#DIV/0!</v>
      </c>
      <c r="BF21" s="49" t="e">
        <f t="shared" si="19"/>
        <v>#DIV/0!</v>
      </c>
      <c r="BG21" s="49" t="e">
        <f t="shared" si="19"/>
        <v>#DIV/0!</v>
      </c>
      <c r="BH21" s="49" t="e">
        <f t="shared" si="19"/>
        <v>#DIV/0!</v>
      </c>
      <c r="BI21" s="77" t="e">
        <f t="shared" ref="BI21:BK33" si="35">BF21/AW21</f>
        <v>#DIV/0!</v>
      </c>
      <c r="BJ21" s="77" t="e">
        <f t="shared" si="35"/>
        <v>#DIV/0!</v>
      </c>
      <c r="BK21" s="78" t="e">
        <f t="shared" si="35"/>
        <v>#DIV/0!</v>
      </c>
      <c r="BL21" s="82" t="e">
        <f t="shared" si="20"/>
        <v>#DIV/0!</v>
      </c>
      <c r="BM21" s="40"/>
    </row>
    <row r="22" spans="1:67" s="49" customFormat="1" x14ac:dyDescent="0.25">
      <c r="AC22" s="54"/>
      <c r="AD22" s="54"/>
      <c r="AE22" s="54"/>
      <c r="AF22" s="55"/>
      <c r="AG22" s="54"/>
      <c r="AH22" s="54"/>
      <c r="AI22" s="55"/>
      <c r="AJ22" s="54"/>
      <c r="AK22" s="54"/>
      <c r="AL22" s="55"/>
      <c r="AM22" s="54"/>
      <c r="AN22" s="57"/>
      <c r="AS22" s="66"/>
      <c r="AV22" s="66"/>
      <c r="AW22" s="49">
        <f t="shared" si="33"/>
        <v>0</v>
      </c>
      <c r="AX22" s="49">
        <f t="shared" si="33"/>
        <v>0</v>
      </c>
      <c r="AY22" s="66">
        <f t="shared" si="33"/>
        <v>0</v>
      </c>
      <c r="AZ22" s="49" t="e">
        <f>AL19</f>
        <v>#DIV/0!</v>
      </c>
      <c r="BA22" s="49" t="e">
        <f>AL18</f>
        <v>#DIV/0!</v>
      </c>
      <c r="BB22" s="49" t="e">
        <f>AL17</f>
        <v>#DIV/0!</v>
      </c>
      <c r="BC22" s="49" t="e">
        <f t="shared" si="34"/>
        <v>#DIV/0!</v>
      </c>
      <c r="BD22" s="49" t="e">
        <f t="shared" si="34"/>
        <v>#DIV/0!</v>
      </c>
      <c r="BE22" s="66" t="e">
        <f t="shared" si="34"/>
        <v>#DIV/0!</v>
      </c>
      <c r="BF22" s="49" t="e">
        <f t="shared" si="19"/>
        <v>#DIV/0!</v>
      </c>
      <c r="BG22" s="49" t="e">
        <f t="shared" si="19"/>
        <v>#DIV/0!</v>
      </c>
      <c r="BH22" s="49" t="e">
        <f t="shared" si="19"/>
        <v>#DIV/0!</v>
      </c>
      <c r="BI22" s="77" t="e">
        <f t="shared" si="35"/>
        <v>#DIV/0!</v>
      </c>
      <c r="BJ22" s="77" t="e">
        <f t="shared" si="35"/>
        <v>#DIV/0!</v>
      </c>
      <c r="BK22" s="78" t="e">
        <f t="shared" si="35"/>
        <v>#DIV/0!</v>
      </c>
      <c r="BL22" s="82" t="e">
        <f t="shared" si="20"/>
        <v>#DIV/0!</v>
      </c>
      <c r="BM22" s="40"/>
    </row>
    <row r="23" spans="1:67" s="49" customFormat="1" x14ac:dyDescent="0.25">
      <c r="A23" s="50"/>
      <c r="B23" s="50">
        <v>1</v>
      </c>
      <c r="C23" s="50">
        <v>2</v>
      </c>
      <c r="D23" s="50">
        <v>3</v>
      </c>
      <c r="E23" s="50">
        <v>4</v>
      </c>
      <c r="F23" s="50">
        <v>5</v>
      </c>
      <c r="G23" s="50">
        <v>6</v>
      </c>
      <c r="H23" s="50">
        <v>7</v>
      </c>
      <c r="I23" s="50">
        <v>8</v>
      </c>
      <c r="J23" s="50">
        <v>9</v>
      </c>
      <c r="K23" s="50">
        <v>10</v>
      </c>
      <c r="L23" s="50">
        <v>11</v>
      </c>
      <c r="M23" s="50">
        <v>12</v>
      </c>
      <c r="O23" s="50"/>
      <c r="P23" s="50">
        <v>1</v>
      </c>
      <c r="Q23" s="50">
        <v>2</v>
      </c>
      <c r="R23" s="50">
        <v>3</v>
      </c>
      <c r="S23" s="50">
        <v>4</v>
      </c>
      <c r="T23" s="50">
        <v>5</v>
      </c>
      <c r="U23" s="50">
        <v>6</v>
      </c>
      <c r="V23" s="50">
        <v>7</v>
      </c>
      <c r="W23" s="50">
        <v>8</v>
      </c>
      <c r="X23" s="50">
        <v>9</v>
      </c>
      <c r="Y23" s="50">
        <v>10</v>
      </c>
      <c r="Z23" s="50">
        <v>11</v>
      </c>
      <c r="AA23" s="50">
        <v>12</v>
      </c>
      <c r="AC23" s="54"/>
      <c r="AD23" s="54"/>
      <c r="AE23" s="54"/>
      <c r="AF23" s="55"/>
      <c r="AG23" s="54"/>
      <c r="AH23" s="54"/>
      <c r="AI23" s="55"/>
      <c r="AJ23" s="54"/>
      <c r="AK23" s="54"/>
      <c r="AL23" s="55"/>
      <c r="AM23" s="54"/>
      <c r="AN23" s="57"/>
      <c r="AS23" s="66"/>
      <c r="AV23" s="66"/>
      <c r="AW23" s="49">
        <f t="shared" si="33"/>
        <v>0</v>
      </c>
      <c r="AX23" s="49">
        <f t="shared" si="33"/>
        <v>0</v>
      </c>
      <c r="AY23" s="66">
        <f t="shared" si="33"/>
        <v>0</v>
      </c>
      <c r="AZ23" s="49" t="e">
        <f>AL16</f>
        <v>#DIV/0!</v>
      </c>
      <c r="BA23" s="49" t="e">
        <f>AL15</f>
        <v>#DIV/0!</v>
      </c>
      <c r="BB23" s="49">
        <f>AL14</f>
        <v>0.14066666666666669</v>
      </c>
      <c r="BC23" s="49" t="e">
        <f t="shared" si="34"/>
        <v>#DIV/0!</v>
      </c>
      <c r="BD23" s="49" t="e">
        <f t="shared" si="34"/>
        <v>#DIV/0!</v>
      </c>
      <c r="BE23" s="66">
        <f t="shared" si="34"/>
        <v>1.0406666666667119E-2</v>
      </c>
      <c r="BF23" s="49" t="e">
        <f t="shared" si="19"/>
        <v>#DIV/0!</v>
      </c>
      <c r="BG23" s="49" t="e">
        <f t="shared" si="19"/>
        <v>#DIV/0!</v>
      </c>
      <c r="BH23" s="49">
        <f t="shared" si="19"/>
        <v>10.406666666667119</v>
      </c>
      <c r="BI23" s="77" t="e">
        <f t="shared" si="35"/>
        <v>#DIV/0!</v>
      </c>
      <c r="BJ23" s="77" t="e">
        <f t="shared" si="35"/>
        <v>#DIV/0!</v>
      </c>
      <c r="BK23" s="78" t="e">
        <f t="shared" si="35"/>
        <v>#DIV/0!</v>
      </c>
      <c r="BL23" s="82" t="e">
        <f t="shared" si="20"/>
        <v>#DIV/0!</v>
      </c>
      <c r="BM23" s="40"/>
    </row>
    <row r="24" spans="1:67" s="49" customFormat="1" ht="15.75" x14ac:dyDescent="0.25">
      <c r="A24" s="50" t="s">
        <v>27</v>
      </c>
      <c r="B24" s="49">
        <v>67</v>
      </c>
      <c r="C24" s="49">
        <v>67</v>
      </c>
      <c r="D24" s="49">
        <v>67</v>
      </c>
      <c r="E24" s="49">
        <v>75</v>
      </c>
      <c r="F24" s="49">
        <v>75</v>
      </c>
      <c r="G24" s="49">
        <v>75</v>
      </c>
      <c r="H24" s="49">
        <v>83</v>
      </c>
      <c r="I24" s="49">
        <v>83</v>
      </c>
      <c r="J24" s="49">
        <v>83</v>
      </c>
      <c r="K24" s="49" t="s">
        <v>28</v>
      </c>
      <c r="L24" s="49" t="s">
        <v>28</v>
      </c>
      <c r="M24" s="58" t="s">
        <v>28</v>
      </c>
      <c r="O24" s="50" t="s">
        <v>27</v>
      </c>
      <c r="AC24" s="54" t="e">
        <f>AVERAGE(P24:R24)</f>
        <v>#DIV/0!</v>
      </c>
      <c r="AD24" s="54" t="e">
        <f>STDEV(P24:R24)</f>
        <v>#DIV/0!</v>
      </c>
      <c r="AE24" s="54" t="e">
        <f>0.25*AC24</f>
        <v>#DIV/0!</v>
      </c>
      <c r="AF24" s="55" t="e">
        <f>AVERAGE(S24:U24)</f>
        <v>#DIV/0!</v>
      </c>
      <c r="AG24" s="54" t="e">
        <f>STDEV(S24:U24)</f>
        <v>#DIV/0!</v>
      </c>
      <c r="AH24" s="54" t="e">
        <f>0.25*AF24</f>
        <v>#DIV/0!</v>
      </c>
      <c r="AI24" s="55" t="e">
        <f>AVERAGE(V24:X24)</f>
        <v>#DIV/0!</v>
      </c>
      <c r="AJ24" s="54" t="e">
        <f>STDEV(V24:X24)</f>
        <v>#DIV/0!</v>
      </c>
      <c r="AK24" s="54" t="e">
        <f>0.25*AI24</f>
        <v>#DIV/0!</v>
      </c>
      <c r="AL24" s="55" t="e">
        <f>AVERAGE(Y24:AA24)</f>
        <v>#DIV/0!</v>
      </c>
      <c r="AM24" s="54" t="e">
        <f>STDEV(Y24:AA24)</f>
        <v>#DIV/0!</v>
      </c>
      <c r="AN24" s="54" t="e">
        <f>0.25*AL24</f>
        <v>#DIV/0!</v>
      </c>
      <c r="AS24" s="66"/>
      <c r="AV24" s="66"/>
      <c r="AW24" s="49">
        <f t="shared" si="33"/>
        <v>0</v>
      </c>
      <c r="AX24" s="49">
        <f t="shared" si="33"/>
        <v>0</v>
      </c>
      <c r="AY24" s="66">
        <f t="shared" si="33"/>
        <v>0</v>
      </c>
      <c r="AZ24" s="49" t="e">
        <f>AC30</f>
        <v>#DIV/0!</v>
      </c>
      <c r="BA24" s="49" t="e">
        <f>AC29</f>
        <v>#DIV/0!</v>
      </c>
      <c r="BB24" s="49" t="e">
        <f>AC28</f>
        <v>#DIV/0!</v>
      </c>
      <c r="BC24" s="49" t="e">
        <f t="shared" si="34"/>
        <v>#DIV/0!</v>
      </c>
      <c r="BD24" s="49" t="e">
        <f t="shared" si="34"/>
        <v>#DIV/0!</v>
      </c>
      <c r="BE24" s="66" t="e">
        <f t="shared" si="34"/>
        <v>#DIV/0!</v>
      </c>
      <c r="BF24" s="49" t="e">
        <f t="shared" si="19"/>
        <v>#DIV/0!</v>
      </c>
      <c r="BG24" s="49" t="e">
        <f t="shared" si="19"/>
        <v>#DIV/0!</v>
      </c>
      <c r="BH24" s="49" t="e">
        <f t="shared" si="19"/>
        <v>#DIV/0!</v>
      </c>
      <c r="BI24" s="77" t="e">
        <f t="shared" si="35"/>
        <v>#DIV/0!</v>
      </c>
      <c r="BJ24" s="77" t="e">
        <f t="shared" si="35"/>
        <v>#DIV/0!</v>
      </c>
      <c r="BK24" s="78" t="e">
        <f t="shared" si="35"/>
        <v>#DIV/0!</v>
      </c>
      <c r="BL24" s="82" t="e">
        <f t="shared" si="20"/>
        <v>#DIV/0!</v>
      </c>
      <c r="BM24" s="40"/>
    </row>
    <row r="25" spans="1:67" s="49" customFormat="1" ht="15.75" x14ac:dyDescent="0.25">
      <c r="A25" s="50" t="s">
        <v>28</v>
      </c>
      <c r="B25" s="49">
        <v>66</v>
      </c>
      <c r="C25" s="49">
        <v>66</v>
      </c>
      <c r="D25" s="49">
        <v>66</v>
      </c>
      <c r="E25" s="49">
        <v>74</v>
      </c>
      <c r="F25" s="49">
        <v>74</v>
      </c>
      <c r="G25" s="49">
        <v>74</v>
      </c>
      <c r="H25" s="49">
        <v>82</v>
      </c>
      <c r="I25" s="49">
        <v>82</v>
      </c>
      <c r="J25" s="49">
        <v>82</v>
      </c>
      <c r="K25" s="49">
        <v>90</v>
      </c>
      <c r="L25" s="49">
        <v>90</v>
      </c>
      <c r="M25" s="58">
        <v>90</v>
      </c>
      <c r="O25" s="50" t="s">
        <v>28</v>
      </c>
      <c r="AC25" s="54" t="e">
        <f t="shared" ref="AC25:AC31" si="36">AVERAGE(P25:R25)</f>
        <v>#DIV/0!</v>
      </c>
      <c r="AD25" s="54" t="e">
        <f t="shared" ref="AD25:AD31" si="37">STDEV(P25:R25)</f>
        <v>#DIV/0!</v>
      </c>
      <c r="AE25" s="54" t="e">
        <f t="shared" ref="AE25:AE31" si="38">0.25*AC25</f>
        <v>#DIV/0!</v>
      </c>
      <c r="AF25" s="55" t="e">
        <f t="shared" ref="AF25:AF31" si="39">AVERAGE(S25:U25)</f>
        <v>#DIV/0!</v>
      </c>
      <c r="AG25" s="54" t="e">
        <f t="shared" ref="AG25:AG31" si="40">STDEV(S25:U25)</f>
        <v>#DIV/0!</v>
      </c>
      <c r="AH25" s="54" t="e">
        <f t="shared" ref="AH25:AH31" si="41">0.25*AF25</f>
        <v>#DIV/0!</v>
      </c>
      <c r="AI25" s="55" t="e">
        <f t="shared" ref="AI25:AI30" si="42">AVERAGE(V25:X25)</f>
        <v>#DIV/0!</v>
      </c>
      <c r="AJ25" s="54" t="e">
        <f t="shared" ref="AJ25:AJ31" si="43">STDEV(V25:X25)</f>
        <v>#DIV/0!</v>
      </c>
      <c r="AK25" s="54" t="e">
        <f t="shared" ref="AK25:AK31" si="44">0.25*AI25</f>
        <v>#DIV/0!</v>
      </c>
      <c r="AL25" s="55" t="e">
        <f t="shared" ref="AL25:AL31" si="45">AVERAGE(Y25:AA25)</f>
        <v>#DIV/0!</v>
      </c>
      <c r="AM25" s="54" t="e">
        <f t="shared" ref="AM25:AM31" si="46">STDEV(Y25:AA25)</f>
        <v>#DIV/0!</v>
      </c>
      <c r="AN25" s="54" t="e">
        <f t="shared" ref="AN25:AN31" si="47">0.25*AL25</f>
        <v>#DIV/0!</v>
      </c>
      <c r="AS25" s="66"/>
      <c r="AV25" s="66"/>
      <c r="AW25" s="49">
        <f t="shared" si="33"/>
        <v>0</v>
      </c>
      <c r="AX25" s="49">
        <f t="shared" si="33"/>
        <v>0</v>
      </c>
      <c r="AY25" s="66">
        <f t="shared" si="33"/>
        <v>0</v>
      </c>
      <c r="AZ25" s="49" t="e">
        <f>AC27</f>
        <v>#DIV/0!</v>
      </c>
      <c r="BA25" s="49" t="e">
        <f>AC26</f>
        <v>#DIV/0!</v>
      </c>
      <c r="BB25" s="49" t="e">
        <f>AC25</f>
        <v>#DIV/0!</v>
      </c>
      <c r="BC25" s="49" t="e">
        <f t="shared" si="34"/>
        <v>#DIV/0!</v>
      </c>
      <c r="BD25" s="49" t="e">
        <f t="shared" si="34"/>
        <v>#DIV/0!</v>
      </c>
      <c r="BE25" s="66" t="e">
        <f t="shared" si="34"/>
        <v>#DIV/0!</v>
      </c>
      <c r="BF25" s="49" t="e">
        <f t="shared" si="19"/>
        <v>#DIV/0!</v>
      </c>
      <c r="BG25" s="49" t="e">
        <f t="shared" si="19"/>
        <v>#DIV/0!</v>
      </c>
      <c r="BH25" s="49" t="e">
        <f t="shared" si="19"/>
        <v>#DIV/0!</v>
      </c>
      <c r="BI25" s="77" t="e">
        <f t="shared" si="35"/>
        <v>#DIV/0!</v>
      </c>
      <c r="BJ25" s="77" t="e">
        <f t="shared" si="35"/>
        <v>#DIV/0!</v>
      </c>
      <c r="BK25" s="78" t="e">
        <f t="shared" si="35"/>
        <v>#DIV/0!</v>
      </c>
      <c r="BL25" s="82" t="e">
        <f t="shared" si="20"/>
        <v>#DIV/0!</v>
      </c>
      <c r="BM25" s="40"/>
    </row>
    <row r="26" spans="1:67" s="49" customFormat="1" ht="15.75" x14ac:dyDescent="0.25">
      <c r="A26" s="50" t="s">
        <v>29</v>
      </c>
      <c r="B26" s="49">
        <v>65</v>
      </c>
      <c r="C26" s="49">
        <v>65</v>
      </c>
      <c r="D26" s="49">
        <v>65</v>
      </c>
      <c r="E26" s="49">
        <v>73</v>
      </c>
      <c r="F26" s="49">
        <v>73</v>
      </c>
      <c r="G26" s="49">
        <v>73</v>
      </c>
      <c r="H26" s="49">
        <v>81</v>
      </c>
      <c r="I26" s="49">
        <v>81</v>
      </c>
      <c r="J26" s="49">
        <v>81</v>
      </c>
      <c r="K26" s="49">
        <v>89</v>
      </c>
      <c r="L26" s="49">
        <v>89</v>
      </c>
      <c r="M26" s="58">
        <v>89</v>
      </c>
      <c r="O26" s="50" t="s">
        <v>29</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S26" s="66"/>
      <c r="AV26" s="66"/>
      <c r="AW26" s="49">
        <f t="shared" si="33"/>
        <v>0</v>
      </c>
      <c r="AX26" s="49">
        <f t="shared" si="33"/>
        <v>0</v>
      </c>
      <c r="AY26" s="66">
        <f t="shared" si="33"/>
        <v>0</v>
      </c>
      <c r="AZ26" s="49" t="e">
        <f>AC24</f>
        <v>#DIV/0!</v>
      </c>
      <c r="BA26" s="49" t="e">
        <f>AF31</f>
        <v>#DIV/0!</v>
      </c>
      <c r="BB26" s="49" t="e">
        <f>AF30</f>
        <v>#DIV/0!</v>
      </c>
      <c r="BC26" s="49" t="e">
        <f t="shared" si="34"/>
        <v>#DIV/0!</v>
      </c>
      <c r="BD26" s="49" t="e">
        <f t="shared" si="34"/>
        <v>#DIV/0!</v>
      </c>
      <c r="BE26" s="66" t="e">
        <f t="shared" si="34"/>
        <v>#DIV/0!</v>
      </c>
      <c r="BF26" s="49" t="e">
        <f t="shared" si="19"/>
        <v>#DIV/0!</v>
      </c>
      <c r="BG26" s="49" t="e">
        <f t="shared" si="19"/>
        <v>#DIV/0!</v>
      </c>
      <c r="BH26" s="49" t="e">
        <f t="shared" si="19"/>
        <v>#DIV/0!</v>
      </c>
      <c r="BI26" s="77" t="e">
        <f t="shared" si="35"/>
        <v>#DIV/0!</v>
      </c>
      <c r="BJ26" s="77" t="e">
        <f t="shared" si="35"/>
        <v>#DIV/0!</v>
      </c>
      <c r="BK26" s="78" t="e">
        <f t="shared" si="35"/>
        <v>#DIV/0!</v>
      </c>
      <c r="BL26" s="82" t="e">
        <f t="shared" si="20"/>
        <v>#DIV/0!</v>
      </c>
      <c r="BM26" s="40"/>
    </row>
    <row r="27" spans="1:67" s="49" customFormat="1" ht="15.75" x14ac:dyDescent="0.25">
      <c r="A27" s="50" t="s">
        <v>30</v>
      </c>
      <c r="B27" s="49">
        <v>64</v>
      </c>
      <c r="C27" s="49">
        <v>64</v>
      </c>
      <c r="D27" s="49">
        <v>64</v>
      </c>
      <c r="E27" s="49">
        <v>72</v>
      </c>
      <c r="F27" s="49">
        <v>72</v>
      </c>
      <c r="G27" s="49">
        <v>72</v>
      </c>
      <c r="H27" s="49">
        <v>80</v>
      </c>
      <c r="I27" s="49">
        <v>80</v>
      </c>
      <c r="J27" s="49">
        <v>80</v>
      </c>
      <c r="K27" s="49">
        <v>88</v>
      </c>
      <c r="L27" s="49">
        <v>88</v>
      </c>
      <c r="M27" s="58">
        <v>88</v>
      </c>
      <c r="O27" s="50" t="s">
        <v>30</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S27" s="66"/>
      <c r="AV27" s="66"/>
      <c r="AW27" s="49">
        <f t="shared" si="33"/>
        <v>0</v>
      </c>
      <c r="AX27" s="49">
        <f t="shared" si="33"/>
        <v>0</v>
      </c>
      <c r="AY27" s="66">
        <f t="shared" si="33"/>
        <v>0</v>
      </c>
      <c r="AZ27" s="49" t="e">
        <f>AF29</f>
        <v>#DIV/0!</v>
      </c>
      <c r="BA27" s="49" t="e">
        <f>AF28</f>
        <v>#DIV/0!</v>
      </c>
      <c r="BB27" s="49" t="e">
        <f>AF27</f>
        <v>#DIV/0!</v>
      </c>
      <c r="BC27" s="49" t="e">
        <f t="shared" si="34"/>
        <v>#DIV/0!</v>
      </c>
      <c r="BD27" s="49" t="e">
        <f t="shared" si="34"/>
        <v>#DIV/0!</v>
      </c>
      <c r="BE27" s="66" t="e">
        <f t="shared" si="34"/>
        <v>#DIV/0!</v>
      </c>
      <c r="BF27" s="49" t="e">
        <f t="shared" si="19"/>
        <v>#DIV/0!</v>
      </c>
      <c r="BG27" s="49" t="e">
        <f t="shared" si="19"/>
        <v>#DIV/0!</v>
      </c>
      <c r="BH27" s="49" t="e">
        <f t="shared" si="19"/>
        <v>#DIV/0!</v>
      </c>
      <c r="BI27" s="77" t="e">
        <f t="shared" si="35"/>
        <v>#DIV/0!</v>
      </c>
      <c r="BJ27" s="77" t="e">
        <f t="shared" si="35"/>
        <v>#DIV/0!</v>
      </c>
      <c r="BK27" s="78" t="e">
        <f t="shared" si="35"/>
        <v>#DIV/0!</v>
      </c>
      <c r="BL27" s="82" t="e">
        <f t="shared" si="20"/>
        <v>#DIV/0!</v>
      </c>
      <c r="BM27" s="40"/>
    </row>
    <row r="28" spans="1:67" s="49" customFormat="1" ht="15.75" x14ac:dyDescent="0.25">
      <c r="A28" s="50" t="s">
        <v>31</v>
      </c>
      <c r="B28" s="49">
        <v>63</v>
      </c>
      <c r="C28" s="49">
        <v>63</v>
      </c>
      <c r="D28" s="49">
        <v>63</v>
      </c>
      <c r="E28" s="49">
        <v>71</v>
      </c>
      <c r="F28" s="49">
        <v>71</v>
      </c>
      <c r="G28" s="49">
        <v>71</v>
      </c>
      <c r="H28" s="49">
        <v>79</v>
      </c>
      <c r="I28" s="49">
        <v>79</v>
      </c>
      <c r="J28" s="49">
        <v>79</v>
      </c>
      <c r="K28" s="49">
        <v>87</v>
      </c>
      <c r="L28" s="49">
        <v>87</v>
      </c>
      <c r="M28" s="58">
        <v>87</v>
      </c>
      <c r="O28" s="50" t="s">
        <v>31</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S28" s="66"/>
      <c r="AV28" s="66"/>
      <c r="AW28" s="49">
        <f t="shared" si="33"/>
        <v>0</v>
      </c>
      <c r="AX28" s="49">
        <f t="shared" si="33"/>
        <v>0</v>
      </c>
      <c r="AY28" s="66">
        <f t="shared" si="33"/>
        <v>0</v>
      </c>
      <c r="AZ28" s="49" t="e">
        <f>AF26</f>
        <v>#DIV/0!</v>
      </c>
      <c r="BA28" s="49" t="e">
        <f>AF25</f>
        <v>#DIV/0!</v>
      </c>
      <c r="BB28" s="49" t="e">
        <f>AF24</f>
        <v>#DIV/0!</v>
      </c>
      <c r="BC28" s="49" t="e">
        <f t="shared" si="34"/>
        <v>#DIV/0!</v>
      </c>
      <c r="BD28" s="49" t="e">
        <f t="shared" si="34"/>
        <v>#DIV/0!</v>
      </c>
      <c r="BE28" s="66" t="e">
        <f t="shared" si="34"/>
        <v>#DIV/0!</v>
      </c>
      <c r="BF28" s="49" t="e">
        <f t="shared" si="19"/>
        <v>#DIV/0!</v>
      </c>
      <c r="BG28" s="49" t="e">
        <f t="shared" si="19"/>
        <v>#DIV/0!</v>
      </c>
      <c r="BH28" s="49" t="e">
        <f t="shared" si="19"/>
        <v>#DIV/0!</v>
      </c>
      <c r="BI28" s="77" t="e">
        <f t="shared" si="35"/>
        <v>#DIV/0!</v>
      </c>
      <c r="BJ28" s="77" t="e">
        <f t="shared" si="35"/>
        <v>#DIV/0!</v>
      </c>
      <c r="BK28" s="78" t="e">
        <f t="shared" si="35"/>
        <v>#DIV/0!</v>
      </c>
      <c r="BL28" s="82" t="e">
        <f t="shared" si="20"/>
        <v>#DIV/0!</v>
      </c>
      <c r="BM28" s="40"/>
    </row>
    <row r="29" spans="1:67" s="49" customFormat="1" ht="15.75" x14ac:dyDescent="0.25">
      <c r="A29" s="50" t="s">
        <v>32</v>
      </c>
      <c r="B29" s="49">
        <v>62</v>
      </c>
      <c r="C29" s="49">
        <v>62</v>
      </c>
      <c r="D29" s="49">
        <v>62</v>
      </c>
      <c r="E29" s="49">
        <v>70</v>
      </c>
      <c r="F29" s="49">
        <v>70</v>
      </c>
      <c r="G29" s="49">
        <v>70</v>
      </c>
      <c r="H29" s="49">
        <v>78</v>
      </c>
      <c r="I29" s="49">
        <v>78</v>
      </c>
      <c r="J29" s="49">
        <v>78</v>
      </c>
      <c r="K29" s="49">
        <v>86</v>
      </c>
      <c r="L29" s="49">
        <v>86</v>
      </c>
      <c r="M29" s="58">
        <v>86</v>
      </c>
      <c r="O29" s="50" t="s">
        <v>32</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S29" s="66"/>
      <c r="AV29" s="66"/>
      <c r="AW29" s="49">
        <f t="shared" si="33"/>
        <v>0</v>
      </c>
      <c r="AX29" s="49">
        <f t="shared" si="33"/>
        <v>0</v>
      </c>
      <c r="AY29" s="66">
        <f t="shared" si="33"/>
        <v>0</v>
      </c>
      <c r="AZ29" s="49" t="e">
        <f>AI31</f>
        <v>#DIV/0!</v>
      </c>
      <c r="BA29" s="49" t="e">
        <f>AI30</f>
        <v>#DIV/0!</v>
      </c>
      <c r="BB29" s="49" t="e">
        <f>AI29</f>
        <v>#DIV/0!</v>
      </c>
      <c r="BC29" s="49" t="e">
        <f t="shared" si="34"/>
        <v>#DIV/0!</v>
      </c>
      <c r="BD29" s="49" t="e">
        <f t="shared" si="34"/>
        <v>#DIV/0!</v>
      </c>
      <c r="BE29" s="66" t="e">
        <f t="shared" si="34"/>
        <v>#DIV/0!</v>
      </c>
      <c r="BF29" s="49" t="e">
        <f t="shared" si="19"/>
        <v>#DIV/0!</v>
      </c>
      <c r="BG29" s="49" t="e">
        <f t="shared" si="19"/>
        <v>#DIV/0!</v>
      </c>
      <c r="BH29" s="49" t="e">
        <f t="shared" si="19"/>
        <v>#DIV/0!</v>
      </c>
      <c r="BI29" s="77" t="e">
        <f t="shared" si="35"/>
        <v>#DIV/0!</v>
      </c>
      <c r="BJ29" s="77" t="e">
        <f t="shared" si="35"/>
        <v>#DIV/0!</v>
      </c>
      <c r="BK29" s="78" t="e">
        <f t="shared" si="35"/>
        <v>#DIV/0!</v>
      </c>
      <c r="BL29" s="82" t="e">
        <f t="shared" si="20"/>
        <v>#DIV/0!</v>
      </c>
      <c r="BM29" s="40"/>
    </row>
    <row r="30" spans="1:67" s="49" customFormat="1" ht="15.75" x14ac:dyDescent="0.25">
      <c r="A30" s="50" t="s">
        <v>33</v>
      </c>
      <c r="B30" s="59">
        <v>61</v>
      </c>
      <c r="C30" s="59">
        <v>61</v>
      </c>
      <c r="D30" s="59">
        <v>61</v>
      </c>
      <c r="E30" s="49">
        <v>69</v>
      </c>
      <c r="F30" s="49">
        <v>69</v>
      </c>
      <c r="G30" s="49">
        <v>69</v>
      </c>
      <c r="H30" s="49">
        <v>77</v>
      </c>
      <c r="I30" s="49">
        <v>77</v>
      </c>
      <c r="J30" s="49">
        <v>77</v>
      </c>
      <c r="K30" s="49">
        <v>85</v>
      </c>
      <c r="L30" s="49">
        <v>85</v>
      </c>
      <c r="M30" s="58">
        <v>85</v>
      </c>
      <c r="O30" s="50" t="s">
        <v>33</v>
      </c>
      <c r="AC30" s="54" t="e">
        <f t="shared" si="36"/>
        <v>#DIV/0!</v>
      </c>
      <c r="AD30" s="54" t="e">
        <f t="shared" si="37"/>
        <v>#DIV/0!</v>
      </c>
      <c r="AE30" s="54" t="e">
        <f t="shared" si="38"/>
        <v>#DIV/0!</v>
      </c>
      <c r="AF30" s="55" t="e">
        <f t="shared" si="39"/>
        <v>#DIV/0!</v>
      </c>
      <c r="AG30" s="54" t="e">
        <f t="shared" si="40"/>
        <v>#DIV/0!</v>
      </c>
      <c r="AH30" s="54" t="e">
        <f t="shared" si="41"/>
        <v>#DIV/0!</v>
      </c>
      <c r="AI30" s="55" t="e">
        <f t="shared" si="42"/>
        <v>#DIV/0!</v>
      </c>
      <c r="AJ30" s="54" t="e">
        <f t="shared" si="43"/>
        <v>#DIV/0!</v>
      </c>
      <c r="AK30" s="54" t="e">
        <f t="shared" si="44"/>
        <v>#DIV/0!</v>
      </c>
      <c r="AL30" s="55" t="e">
        <f t="shared" si="45"/>
        <v>#DIV/0!</v>
      </c>
      <c r="AM30" s="54" t="e">
        <f t="shared" si="46"/>
        <v>#DIV/0!</v>
      </c>
      <c r="AN30" s="54" t="e">
        <f t="shared" si="47"/>
        <v>#DIV/0!</v>
      </c>
      <c r="AS30" s="66"/>
      <c r="AV30" s="66"/>
      <c r="AW30" s="49">
        <f t="shared" si="33"/>
        <v>0</v>
      </c>
      <c r="AX30" s="49">
        <f t="shared" si="33"/>
        <v>0</v>
      </c>
      <c r="AY30" s="66">
        <f t="shared" si="33"/>
        <v>0</v>
      </c>
      <c r="AZ30" s="49" t="e">
        <f>AI28</f>
        <v>#DIV/0!</v>
      </c>
      <c r="BA30" s="49" t="e">
        <f>AI27</f>
        <v>#DIV/0!</v>
      </c>
      <c r="BB30" s="49" t="e">
        <f>AI26</f>
        <v>#DIV/0!</v>
      </c>
      <c r="BC30" s="49" t="e">
        <f t="shared" si="34"/>
        <v>#DIV/0!</v>
      </c>
      <c r="BD30" s="49" t="e">
        <f t="shared" si="34"/>
        <v>#DIV/0!</v>
      </c>
      <c r="BE30" s="66" t="e">
        <f t="shared" si="34"/>
        <v>#DIV/0!</v>
      </c>
      <c r="BF30" s="49" t="e">
        <f t="shared" si="19"/>
        <v>#DIV/0!</v>
      </c>
      <c r="BG30" s="49" t="e">
        <f t="shared" si="19"/>
        <v>#DIV/0!</v>
      </c>
      <c r="BH30" s="49" t="e">
        <f t="shared" si="19"/>
        <v>#DIV/0!</v>
      </c>
      <c r="BI30" s="77" t="e">
        <f t="shared" si="35"/>
        <v>#DIV/0!</v>
      </c>
      <c r="BJ30" s="77" t="e">
        <f t="shared" si="35"/>
        <v>#DIV/0!</v>
      </c>
      <c r="BK30" s="78" t="e">
        <f t="shared" si="35"/>
        <v>#DIV/0!</v>
      </c>
      <c r="BL30" s="82" t="e">
        <f t="shared" si="20"/>
        <v>#DIV/0!</v>
      </c>
      <c r="BM30" s="40"/>
    </row>
    <row r="31" spans="1:67" s="49" customFormat="1" ht="15.75" x14ac:dyDescent="0.25">
      <c r="A31" s="50" t="s">
        <v>34</v>
      </c>
      <c r="B31" s="56">
        <v>2</v>
      </c>
      <c r="C31" s="56">
        <v>2</v>
      </c>
      <c r="D31" s="56">
        <v>2</v>
      </c>
      <c r="E31" s="49">
        <v>68</v>
      </c>
      <c r="F31" s="49">
        <v>68</v>
      </c>
      <c r="G31" s="49">
        <v>68</v>
      </c>
      <c r="H31" s="49">
        <v>76</v>
      </c>
      <c r="I31" s="49">
        <v>76</v>
      </c>
      <c r="J31" s="49">
        <v>76</v>
      </c>
      <c r="K31" s="49">
        <v>84</v>
      </c>
      <c r="L31" s="49">
        <v>84</v>
      </c>
      <c r="M31" s="58">
        <v>84</v>
      </c>
      <c r="O31" s="50" t="s">
        <v>34</v>
      </c>
      <c r="AC31" s="54" t="e">
        <f t="shared" si="36"/>
        <v>#DIV/0!</v>
      </c>
      <c r="AD31" s="54" t="e">
        <f t="shared" si="37"/>
        <v>#DIV/0!</v>
      </c>
      <c r="AE31" s="54" t="e">
        <f t="shared" si="38"/>
        <v>#DIV/0!</v>
      </c>
      <c r="AF31" s="55" t="e">
        <f t="shared" si="39"/>
        <v>#DIV/0!</v>
      </c>
      <c r="AG31" s="54" t="e">
        <f t="shared" si="40"/>
        <v>#DIV/0!</v>
      </c>
      <c r="AH31" s="54" t="e">
        <f t="shared" si="41"/>
        <v>#DIV/0!</v>
      </c>
      <c r="AI31" s="55" t="e">
        <f>AVERAGE(V31:X31)</f>
        <v>#DIV/0!</v>
      </c>
      <c r="AJ31" s="54" t="e">
        <f t="shared" si="43"/>
        <v>#DIV/0!</v>
      </c>
      <c r="AK31" s="54" t="e">
        <f t="shared" si="44"/>
        <v>#DIV/0!</v>
      </c>
      <c r="AL31" s="55" t="e">
        <f t="shared" si="45"/>
        <v>#DIV/0!</v>
      </c>
      <c r="AM31" s="54" t="e">
        <f t="shared" si="46"/>
        <v>#DIV/0!</v>
      </c>
      <c r="AN31" s="54" t="e">
        <f t="shared" si="47"/>
        <v>#DIV/0!</v>
      </c>
      <c r="AS31" s="66"/>
      <c r="AV31" s="66"/>
      <c r="AW31" s="49">
        <f t="shared" si="33"/>
        <v>0</v>
      </c>
      <c r="AX31" s="49">
        <f t="shared" si="33"/>
        <v>0</v>
      </c>
      <c r="AY31" s="66">
        <f t="shared" si="33"/>
        <v>0</v>
      </c>
      <c r="AZ31" s="49" t="e">
        <f>AI25</f>
        <v>#DIV/0!</v>
      </c>
      <c r="BA31" s="49" t="e">
        <f>AI24</f>
        <v>#DIV/0!</v>
      </c>
      <c r="BB31" s="49" t="e">
        <f>AL31</f>
        <v>#DIV/0!</v>
      </c>
      <c r="BC31" s="49" t="e">
        <f t="shared" si="34"/>
        <v>#DIV/0!</v>
      </c>
      <c r="BD31" s="49" t="e">
        <f t="shared" si="34"/>
        <v>#DIV/0!</v>
      </c>
      <c r="BE31" s="66" t="e">
        <f t="shared" si="34"/>
        <v>#DIV/0!</v>
      </c>
      <c r="BF31" s="49" t="e">
        <f t="shared" si="19"/>
        <v>#DIV/0!</v>
      </c>
      <c r="BG31" s="49" t="e">
        <f t="shared" si="19"/>
        <v>#DIV/0!</v>
      </c>
      <c r="BH31" s="49" t="e">
        <f t="shared" si="19"/>
        <v>#DIV/0!</v>
      </c>
      <c r="BI31" s="77" t="e">
        <f t="shared" si="35"/>
        <v>#DIV/0!</v>
      </c>
      <c r="BJ31" s="77" t="e">
        <f t="shared" si="35"/>
        <v>#DIV/0!</v>
      </c>
      <c r="BK31" s="78" t="e">
        <f t="shared" si="35"/>
        <v>#DIV/0!</v>
      </c>
      <c r="BL31" s="82" t="e">
        <f t="shared" si="20"/>
        <v>#DIV/0!</v>
      </c>
      <c r="BM31" s="40"/>
    </row>
    <row r="32" spans="1:67" s="49" customFormat="1" x14ac:dyDescent="0.25">
      <c r="AV32" s="66"/>
      <c r="AW32" s="49">
        <f t="shared" si="33"/>
        <v>0</v>
      </c>
      <c r="AX32" s="49">
        <f t="shared" si="33"/>
        <v>0</v>
      </c>
      <c r="AY32" s="66">
        <f t="shared" si="33"/>
        <v>0</v>
      </c>
      <c r="AZ32" s="49" t="e">
        <f>AL30</f>
        <v>#DIV/0!</v>
      </c>
      <c r="BA32" s="49" t="e">
        <f>AL29</f>
        <v>#DIV/0!</v>
      </c>
      <c r="BB32" s="49" t="e">
        <f>AL28</f>
        <v>#DIV/0!</v>
      </c>
      <c r="BC32" s="49" t="e">
        <f t="shared" si="34"/>
        <v>#DIV/0!</v>
      </c>
      <c r="BD32" s="49" t="e">
        <f t="shared" si="34"/>
        <v>#DIV/0!</v>
      </c>
      <c r="BE32" s="66" t="e">
        <f t="shared" si="34"/>
        <v>#DIV/0!</v>
      </c>
      <c r="BF32" s="49" t="e">
        <f t="shared" si="19"/>
        <v>#DIV/0!</v>
      </c>
      <c r="BG32" s="49" t="e">
        <f t="shared" si="19"/>
        <v>#DIV/0!</v>
      </c>
      <c r="BH32" s="49" t="e">
        <f t="shared" si="19"/>
        <v>#DIV/0!</v>
      </c>
      <c r="BI32" s="77" t="e">
        <f t="shared" si="35"/>
        <v>#DIV/0!</v>
      </c>
      <c r="BJ32" s="77" t="e">
        <f t="shared" si="35"/>
        <v>#DIV/0!</v>
      </c>
      <c r="BK32" s="78" t="e">
        <f t="shared" si="35"/>
        <v>#DIV/0!</v>
      </c>
      <c r="BL32" s="82" t="e">
        <f t="shared" si="20"/>
        <v>#DIV/0!</v>
      </c>
      <c r="BM32" s="40"/>
    </row>
    <row r="33" spans="2:65" s="49" customFormat="1" x14ac:dyDescent="0.25">
      <c r="AV33" s="66"/>
      <c r="AW33" s="49">
        <f t="shared" si="33"/>
        <v>0</v>
      </c>
      <c r="AX33" s="49">
        <f t="shared" si="33"/>
        <v>0</v>
      </c>
      <c r="AY33" s="66">
        <f t="shared" si="33"/>
        <v>0</v>
      </c>
      <c r="AZ33" s="49" t="e">
        <f>AL27</f>
        <v>#DIV/0!</v>
      </c>
      <c r="BA33" s="49" t="e">
        <f>AL26</f>
        <v>#DIV/0!</v>
      </c>
      <c r="BB33" s="49" t="e">
        <f>AL25</f>
        <v>#DIV/0!</v>
      </c>
      <c r="BC33" s="49" t="e">
        <f t="shared" si="34"/>
        <v>#DIV/0!</v>
      </c>
      <c r="BD33" s="49" t="e">
        <f t="shared" si="34"/>
        <v>#DIV/0!</v>
      </c>
      <c r="BE33" s="66" t="e">
        <f t="shared" si="34"/>
        <v>#DIV/0!</v>
      </c>
      <c r="BF33" s="49" t="e">
        <f t="shared" si="19"/>
        <v>#DIV/0!</v>
      </c>
      <c r="BG33" s="49" t="e">
        <f t="shared" si="19"/>
        <v>#DIV/0!</v>
      </c>
      <c r="BH33" s="49" t="e">
        <f t="shared" si="19"/>
        <v>#DIV/0!</v>
      </c>
      <c r="BI33" s="77" t="e">
        <f t="shared" si="35"/>
        <v>#DIV/0!</v>
      </c>
      <c r="BJ33" s="77" t="e">
        <f t="shared" si="35"/>
        <v>#DIV/0!</v>
      </c>
      <c r="BK33" s="78" t="e">
        <f t="shared" si="35"/>
        <v>#DIV/0!</v>
      </c>
      <c r="BL33" s="82" t="e">
        <f t="shared" si="20"/>
        <v>#DIV/0!</v>
      </c>
      <c r="BM33" s="40"/>
    </row>
    <row r="34" spans="2:65" s="49" customFormat="1" x14ac:dyDescent="0.25">
      <c r="BL34" s="46"/>
    </row>
    <row r="35" spans="2:65" s="49" customFormat="1" x14ac:dyDescent="0.25">
      <c r="BL35" s="46"/>
    </row>
    <row r="36" spans="2:65" s="25" customFormat="1" x14ac:dyDescent="0.25"/>
    <row r="37" spans="2:65" s="25" customFormat="1" x14ac:dyDescent="0.25"/>
    <row r="38" spans="2:65" s="25" customFormat="1" x14ac:dyDescent="0.25"/>
    <row r="39" spans="2:65" s="25" customFormat="1" x14ac:dyDescent="0.25"/>
    <row r="40" spans="2:65" s="25" customFormat="1" x14ac:dyDescent="0.25">
      <c r="U40" s="49"/>
      <c r="V40" s="49"/>
      <c r="W40" s="49"/>
      <c r="X40" s="49"/>
      <c r="Y40" s="49"/>
    </row>
    <row r="41" spans="2:65" s="25" customFormat="1" x14ac:dyDescent="0.25">
      <c r="U41" s="88" t="s">
        <v>86</v>
      </c>
      <c r="V41" s="88"/>
      <c r="W41" s="49"/>
      <c r="X41" s="88" t="s">
        <v>87</v>
      </c>
      <c r="Y41" s="88"/>
    </row>
    <row r="42" spans="2:65" s="25" customFormat="1" x14ac:dyDescent="0.25">
      <c r="U42" s="49">
        <v>0.5</v>
      </c>
      <c r="V42" s="49">
        <v>0.115</v>
      </c>
      <c r="W42" s="49"/>
      <c r="X42" s="49">
        <v>0</v>
      </c>
      <c r="Y42" s="49">
        <v>0.13300000000000001</v>
      </c>
    </row>
    <row r="43" spans="2:65" s="25" customFormat="1" x14ac:dyDescent="0.25">
      <c r="U43" s="49">
        <v>0.5</v>
      </c>
      <c r="V43" s="49">
        <v>8.4000000000000005E-2</v>
      </c>
      <c r="W43" s="49"/>
      <c r="X43" s="49">
        <v>0</v>
      </c>
      <c r="Y43" s="49">
        <v>0.14399999999999999</v>
      </c>
    </row>
    <row r="44" spans="2:65" s="25" customFormat="1" x14ac:dyDescent="0.25">
      <c r="U44" s="49">
        <v>0.5</v>
      </c>
      <c r="V44" s="49">
        <v>8.4000000000000005E-2</v>
      </c>
      <c r="W44" s="49"/>
      <c r="X44" s="49">
        <v>0</v>
      </c>
      <c r="Y44" s="49">
        <v>0.14499999999999999</v>
      </c>
    </row>
    <row r="45" spans="2:65" s="25" customFormat="1" x14ac:dyDescent="0.25">
      <c r="B45" s="25" t="s">
        <v>42</v>
      </c>
      <c r="C45" s="25" t="s">
        <v>58</v>
      </c>
      <c r="D45" s="25" t="s">
        <v>59</v>
      </c>
      <c r="E45" s="25" t="s">
        <v>60</v>
      </c>
      <c r="G45" s="25" t="s">
        <v>42</v>
      </c>
      <c r="H45" s="25" t="s">
        <v>61</v>
      </c>
      <c r="I45" s="25" t="s">
        <v>61</v>
      </c>
      <c r="J45" s="25" t="s">
        <v>61</v>
      </c>
      <c r="K45" s="25" t="s">
        <v>61</v>
      </c>
      <c r="L45" s="25" t="s">
        <v>61</v>
      </c>
      <c r="M45" s="25" t="s">
        <v>61</v>
      </c>
      <c r="Q45" s="25" t="s">
        <v>62</v>
      </c>
      <c r="U45" s="49">
        <v>0.5</v>
      </c>
      <c r="V45" s="49">
        <v>0.115</v>
      </c>
      <c r="W45" s="49"/>
      <c r="X45" s="49">
        <v>0.5</v>
      </c>
      <c r="Y45" s="49">
        <v>0.128</v>
      </c>
    </row>
    <row r="46" spans="2:65" s="25" customFormat="1" x14ac:dyDescent="0.25">
      <c r="B46" s="25">
        <v>0.5</v>
      </c>
      <c r="C46" s="25">
        <f>B46/D46</f>
        <v>50</v>
      </c>
      <c r="D46" s="25">
        <v>0.01</v>
      </c>
      <c r="E46" s="25">
        <f>160-C46</f>
        <v>110</v>
      </c>
      <c r="G46" s="25">
        <v>0.5</v>
      </c>
      <c r="H46" s="25">
        <v>0.18010000000000001</v>
      </c>
      <c r="I46" s="25">
        <v>0.19159999999999999</v>
      </c>
      <c r="J46" s="25">
        <v>0.18640000000000001</v>
      </c>
      <c r="K46" s="25">
        <v>0.1852</v>
      </c>
      <c r="L46" s="25">
        <v>0.1923</v>
      </c>
      <c r="M46" s="25">
        <v>0.19520000000000001</v>
      </c>
      <c r="N46" s="25">
        <v>0.18870000000000001</v>
      </c>
      <c r="O46" s="25">
        <v>0.18940000000000001</v>
      </c>
      <c r="P46" s="25">
        <v>0.18160000000000001</v>
      </c>
      <c r="Q46" s="25">
        <f t="shared" ref="Q46:Q51" si="48">AVERAGE(H46:P46)</f>
        <v>0.18783333333333335</v>
      </c>
      <c r="R46" s="25">
        <f>STDEV(H46:P46)</f>
        <v>4.9907414278842358E-3</v>
      </c>
      <c r="U46" s="49">
        <v>0.5</v>
      </c>
      <c r="V46" s="49">
        <v>8.4000000000000005E-2</v>
      </c>
      <c r="W46" s="49"/>
      <c r="X46" s="49">
        <v>0.5</v>
      </c>
      <c r="Y46" s="49">
        <v>0.13900000000000001</v>
      </c>
    </row>
    <row r="47" spans="2:65" s="25" customFormat="1" x14ac:dyDescent="0.25">
      <c r="B47" s="25">
        <v>1</v>
      </c>
      <c r="C47" s="25">
        <f>B47/D47</f>
        <v>100</v>
      </c>
      <c r="D47" s="25">
        <v>0.01</v>
      </c>
      <c r="E47" s="25">
        <f>160-C47</f>
        <v>60</v>
      </c>
      <c r="G47" s="49">
        <v>0.5</v>
      </c>
      <c r="H47" s="49">
        <v>0.128</v>
      </c>
      <c r="I47" s="49">
        <v>0.13900000000000001</v>
      </c>
      <c r="J47" s="49">
        <v>0.14299999999999999</v>
      </c>
      <c r="K47" s="49">
        <v>0.13700000000000001</v>
      </c>
      <c r="L47" s="49">
        <v>0.13800000000000001</v>
      </c>
      <c r="M47" s="49">
        <v>0.14799999999999999</v>
      </c>
      <c r="Q47" s="49">
        <f t="shared" si="48"/>
        <v>0.13883333333333334</v>
      </c>
      <c r="R47" s="25">
        <f>STDEV(H48:M48)</f>
        <v>6.1668198179180376E-3</v>
      </c>
      <c r="U47" s="49">
        <v>0.5</v>
      </c>
      <c r="V47" s="49">
        <v>8.4000000000000005E-2</v>
      </c>
      <c r="W47" s="49"/>
      <c r="X47" s="49">
        <v>0.5</v>
      </c>
      <c r="Y47" s="49">
        <v>0.14299999999999999</v>
      </c>
    </row>
    <row r="48" spans="2:65" s="25" customFormat="1" x14ac:dyDescent="0.25">
      <c r="B48" s="25">
        <v>2</v>
      </c>
      <c r="C48" s="25">
        <f>B48/D48</f>
        <v>20</v>
      </c>
      <c r="D48" s="25">
        <v>0.1</v>
      </c>
      <c r="E48" s="25">
        <f>160-C48</f>
        <v>140</v>
      </c>
      <c r="G48" s="25">
        <v>1</v>
      </c>
      <c r="H48" s="25">
        <v>0.2094</v>
      </c>
      <c r="I48" s="25">
        <v>0.20810000000000001</v>
      </c>
      <c r="J48" s="25">
        <v>0.21110000000000001</v>
      </c>
      <c r="K48" s="25">
        <v>0.20300000000000001</v>
      </c>
      <c r="L48" s="25">
        <v>0.22090000000000001</v>
      </c>
      <c r="M48" s="25">
        <v>0.2152</v>
      </c>
      <c r="N48" s="25">
        <v>0.21210000000000001</v>
      </c>
      <c r="O48" s="25">
        <v>0.2094</v>
      </c>
      <c r="P48" s="25">
        <v>0.20300000000000001</v>
      </c>
      <c r="Q48" s="49">
        <f t="shared" si="48"/>
        <v>0.21024444444444448</v>
      </c>
      <c r="R48" s="25">
        <f>STDEV(H49:M49)</f>
        <v>6.9807353958352249E-3</v>
      </c>
      <c r="U48" s="49">
        <v>0.5</v>
      </c>
      <c r="V48" s="49">
        <v>0.18870000000000001</v>
      </c>
      <c r="W48" s="49"/>
      <c r="X48" s="49">
        <v>0.5</v>
      </c>
      <c r="Y48" s="49">
        <v>0.13700000000000001</v>
      </c>
    </row>
    <row r="49" spans="2:25" s="25" customFormat="1" x14ac:dyDescent="0.25">
      <c r="B49" s="25">
        <v>4</v>
      </c>
      <c r="C49" s="25">
        <v>40</v>
      </c>
      <c r="D49" s="25">
        <v>0.1</v>
      </c>
      <c r="E49" s="25">
        <v>120</v>
      </c>
      <c r="G49" s="25">
        <v>2</v>
      </c>
      <c r="H49" s="25">
        <v>0.28039999999999998</v>
      </c>
      <c r="I49" s="25">
        <v>0.2802</v>
      </c>
      <c r="J49" s="25">
        <v>0.29770000000000002</v>
      </c>
      <c r="K49" s="25">
        <v>0.2908</v>
      </c>
      <c r="L49" s="25">
        <v>0.28360000000000002</v>
      </c>
      <c r="M49" s="25">
        <v>0.29070000000000001</v>
      </c>
      <c r="Q49" s="49">
        <f t="shared" si="48"/>
        <v>0.28723333333333334</v>
      </c>
      <c r="R49" s="25">
        <f>STDEV(H51:M51)</f>
        <v>1.7220046457544765E-2</v>
      </c>
      <c r="U49" s="49">
        <v>0.5</v>
      </c>
      <c r="V49" s="49">
        <v>0.18940000000000001</v>
      </c>
      <c r="W49" s="49"/>
      <c r="X49" s="49">
        <v>0.5</v>
      </c>
      <c r="Y49" s="49">
        <v>0.13800000000000001</v>
      </c>
    </row>
    <row r="50" spans="2:25" x14ac:dyDescent="0.25">
      <c r="G50" s="49">
        <v>2</v>
      </c>
      <c r="H50" s="49">
        <v>0.224</v>
      </c>
      <c r="I50" s="49">
        <v>0.224</v>
      </c>
      <c r="J50" s="49">
        <v>0.253</v>
      </c>
      <c r="K50" s="49">
        <v>0.224</v>
      </c>
      <c r="L50" s="49">
        <v>0.246</v>
      </c>
      <c r="M50" s="49">
        <v>0.24099999999999999</v>
      </c>
      <c r="Q50" s="49">
        <f t="shared" si="48"/>
        <v>0.23533333333333331</v>
      </c>
      <c r="U50" s="49">
        <v>0.5</v>
      </c>
      <c r="V50" s="49">
        <v>0.18160000000000001</v>
      </c>
      <c r="W50" s="49"/>
      <c r="X50" s="49">
        <v>0.5</v>
      </c>
      <c r="Y50" s="49">
        <v>0.14799999999999999</v>
      </c>
    </row>
    <row r="51" spans="2:25" x14ac:dyDescent="0.25">
      <c r="G51" s="25">
        <v>4</v>
      </c>
      <c r="H51" s="25">
        <v>0.36499999999999999</v>
      </c>
      <c r="I51" s="25">
        <v>0.34200000000000003</v>
      </c>
      <c r="J51" s="25">
        <v>0.33129999999999998</v>
      </c>
      <c r="K51" s="25"/>
      <c r="L51" s="25"/>
      <c r="M51" s="25"/>
      <c r="Q51" s="49">
        <f t="shared" si="48"/>
        <v>0.34610000000000002</v>
      </c>
      <c r="U51" s="49">
        <v>1</v>
      </c>
      <c r="V51" s="49">
        <v>0.2094</v>
      </c>
      <c r="W51" s="49"/>
      <c r="X51" s="49">
        <v>2</v>
      </c>
      <c r="Y51" s="49">
        <v>0.224</v>
      </c>
    </row>
    <row r="52" spans="2:25" x14ac:dyDescent="0.25">
      <c r="U52" s="49">
        <v>1</v>
      </c>
      <c r="V52" s="49">
        <v>0.20810000000000001</v>
      </c>
      <c r="W52" s="49"/>
      <c r="X52" s="49">
        <v>2</v>
      </c>
      <c r="Y52" s="49">
        <v>0.224</v>
      </c>
    </row>
    <row r="53" spans="2:25" x14ac:dyDescent="0.25">
      <c r="U53" s="49">
        <v>1</v>
      </c>
      <c r="V53" s="49">
        <v>0.21110000000000001</v>
      </c>
      <c r="W53" s="49"/>
      <c r="X53" s="49">
        <v>2</v>
      </c>
      <c r="Y53" s="49">
        <v>0.253</v>
      </c>
    </row>
    <row r="54" spans="2:25" x14ac:dyDescent="0.25">
      <c r="U54" s="49">
        <v>1</v>
      </c>
      <c r="V54" s="49">
        <v>0.20300000000000001</v>
      </c>
      <c r="W54" s="49"/>
      <c r="X54" s="49">
        <v>2</v>
      </c>
      <c r="Y54" s="49">
        <v>0.224</v>
      </c>
    </row>
    <row r="55" spans="2:25" x14ac:dyDescent="0.25">
      <c r="H55" s="49"/>
      <c r="I55" s="49"/>
      <c r="U55" s="49">
        <v>1</v>
      </c>
      <c r="V55" s="49">
        <v>0.22090000000000001</v>
      </c>
      <c r="W55" s="49"/>
      <c r="X55" s="49">
        <v>2</v>
      </c>
      <c r="Y55" s="49">
        <v>0.246</v>
      </c>
    </row>
    <row r="56" spans="2:25" x14ac:dyDescent="0.25">
      <c r="H56" s="49"/>
      <c r="I56" s="49"/>
      <c r="U56" s="49">
        <v>1</v>
      </c>
      <c r="V56" s="49">
        <v>0.2152</v>
      </c>
      <c r="W56" s="49"/>
      <c r="X56" s="49">
        <v>2</v>
      </c>
      <c r="Y56" s="49">
        <v>0.24099999999999999</v>
      </c>
    </row>
    <row r="57" spans="2:25" x14ac:dyDescent="0.25">
      <c r="H57" s="49"/>
      <c r="I57" s="49"/>
      <c r="U57" s="49">
        <v>1</v>
      </c>
      <c r="V57" s="49">
        <v>0.21210000000000001</v>
      </c>
      <c r="W57" s="49"/>
      <c r="X57" s="49"/>
      <c r="Y57" s="49"/>
    </row>
    <row r="58" spans="2:25" x14ac:dyDescent="0.25">
      <c r="H58" s="49"/>
      <c r="I58" s="49"/>
      <c r="U58" s="49">
        <v>1</v>
      </c>
      <c r="V58" s="49">
        <v>0.2094</v>
      </c>
      <c r="W58" s="49"/>
      <c r="X58" s="49"/>
      <c r="Y58" s="49"/>
    </row>
    <row r="59" spans="2:25" x14ac:dyDescent="0.25">
      <c r="H59" s="49"/>
      <c r="I59" s="49"/>
      <c r="U59" s="49">
        <v>1</v>
      </c>
      <c r="V59" s="49">
        <v>0.20300000000000001</v>
      </c>
      <c r="W59" s="49"/>
      <c r="X59" s="49"/>
      <c r="Y59" s="49"/>
    </row>
    <row r="60" spans="2:25" x14ac:dyDescent="0.25">
      <c r="H60" s="49"/>
      <c r="I60" s="49"/>
      <c r="U60" s="49">
        <v>2</v>
      </c>
      <c r="V60" s="49">
        <v>0.121</v>
      </c>
      <c r="W60" s="49"/>
      <c r="X60" s="49"/>
      <c r="Y60" s="49"/>
    </row>
    <row r="61" spans="2:25" x14ac:dyDescent="0.25">
      <c r="H61" s="49"/>
      <c r="I61" s="49"/>
      <c r="U61" s="49">
        <v>2</v>
      </c>
      <c r="V61" s="49">
        <v>0.11</v>
      </c>
      <c r="W61" s="49"/>
      <c r="X61" s="49"/>
      <c r="Y61" s="49"/>
    </row>
    <row r="62" spans="2:25" x14ac:dyDescent="0.25">
      <c r="H62" s="49"/>
      <c r="I62" s="49"/>
      <c r="U62" s="49">
        <v>2</v>
      </c>
      <c r="V62" s="49">
        <v>0.13300000000000001</v>
      </c>
      <c r="W62" s="49"/>
      <c r="X62" s="49"/>
      <c r="Y62" s="49"/>
    </row>
    <row r="63" spans="2:25" x14ac:dyDescent="0.25">
      <c r="H63" s="49"/>
      <c r="I63" s="49"/>
      <c r="U63" s="49">
        <v>2</v>
      </c>
      <c r="V63" s="49">
        <v>0.121</v>
      </c>
      <c r="W63" s="49"/>
      <c r="X63" s="49"/>
      <c r="Y63" s="49"/>
    </row>
    <row r="64" spans="2:25" x14ac:dyDescent="0.25">
      <c r="H64" s="49"/>
      <c r="I64" s="49"/>
      <c r="U64" s="49">
        <v>2</v>
      </c>
      <c r="V64" s="49">
        <v>0.11</v>
      </c>
      <c r="W64" s="49"/>
      <c r="X64" s="49"/>
      <c r="Y64" s="49"/>
    </row>
    <row r="65" spans="8:25" x14ac:dyDescent="0.25">
      <c r="H65" s="49"/>
      <c r="I65" s="49"/>
      <c r="U65" s="49">
        <v>2</v>
      </c>
      <c r="V65" s="49">
        <v>0.13300000000000001</v>
      </c>
      <c r="W65" s="49"/>
      <c r="X65" s="49"/>
      <c r="Y65" s="49"/>
    </row>
    <row r="66" spans="8:25" x14ac:dyDescent="0.25">
      <c r="H66" s="49"/>
      <c r="I66" s="49"/>
      <c r="U66" s="49">
        <v>4</v>
      </c>
      <c r="V66" s="49">
        <v>0.36499999999999999</v>
      </c>
      <c r="W66" s="49"/>
      <c r="X66" s="49"/>
      <c r="Y66" s="49"/>
    </row>
    <row r="67" spans="8:25" x14ac:dyDescent="0.25">
      <c r="H67" s="49"/>
      <c r="I67" s="49"/>
      <c r="U67" s="49">
        <v>4</v>
      </c>
      <c r="V67" s="49">
        <v>0.34200000000000003</v>
      </c>
      <c r="W67" s="49"/>
      <c r="X67" s="49"/>
      <c r="Y67" s="49"/>
    </row>
    <row r="68" spans="8:25" x14ac:dyDescent="0.25">
      <c r="H68" s="49"/>
      <c r="I68" s="49"/>
      <c r="U68" s="49">
        <v>4</v>
      </c>
      <c r="V68" s="49">
        <v>0.33129999999999998</v>
      </c>
      <c r="W68" s="49"/>
      <c r="X68" s="49"/>
      <c r="Y68" s="49"/>
    </row>
    <row r="69" spans="8:25" x14ac:dyDescent="0.25">
      <c r="H69" s="49"/>
      <c r="I69" s="49"/>
    </row>
    <row r="70" spans="8:25" x14ac:dyDescent="0.25">
      <c r="H70" s="49"/>
      <c r="I70" s="49"/>
    </row>
    <row r="71" spans="8:25" x14ac:dyDescent="0.25">
      <c r="H71" s="49"/>
      <c r="I71" s="49"/>
    </row>
    <row r="72" spans="8:25" x14ac:dyDescent="0.25">
      <c r="H72" s="49"/>
      <c r="I72" s="49"/>
    </row>
    <row r="73" spans="8:25" x14ac:dyDescent="0.25">
      <c r="H73" s="49"/>
      <c r="I73" s="49"/>
    </row>
    <row r="74" spans="8:25" x14ac:dyDescent="0.25">
      <c r="H74" s="49"/>
      <c r="I74" s="49"/>
    </row>
    <row r="75" spans="8:25" x14ac:dyDescent="0.25">
      <c r="H75" s="49"/>
      <c r="I75" s="49"/>
    </row>
    <row r="76" spans="8:25" x14ac:dyDescent="0.25">
      <c r="H76" s="49"/>
      <c r="I76" s="49"/>
    </row>
    <row r="77" spans="8:25" x14ac:dyDescent="0.25">
      <c r="H77" s="49"/>
      <c r="I77" s="49"/>
    </row>
    <row r="78" spans="8:25" x14ac:dyDescent="0.25">
      <c r="H78" s="49"/>
      <c r="I78" s="49"/>
    </row>
    <row r="79" spans="8:25" x14ac:dyDescent="0.25">
      <c r="H79" s="49"/>
      <c r="I79" s="49"/>
    </row>
    <row r="80" spans="8:25" x14ac:dyDescent="0.25">
      <c r="H80" s="49"/>
      <c r="I80" s="49"/>
    </row>
    <row r="81" spans="8:9" x14ac:dyDescent="0.25">
      <c r="H81" s="49"/>
      <c r="I81" s="49"/>
    </row>
    <row r="82" spans="8:9" x14ac:dyDescent="0.25">
      <c r="H82" s="49"/>
      <c r="I82" s="49"/>
    </row>
    <row r="83" spans="8:9" x14ac:dyDescent="0.25">
      <c r="H83" s="49"/>
      <c r="I83" s="49"/>
    </row>
    <row r="84" spans="8:9" x14ac:dyDescent="0.25">
      <c r="H84" s="49"/>
      <c r="I84" s="49"/>
    </row>
    <row r="85" spans="8:9" x14ac:dyDescent="0.25">
      <c r="H85" s="49"/>
      <c r="I85" s="49"/>
    </row>
    <row r="86" spans="8:9" x14ac:dyDescent="0.25">
      <c r="H86" s="49"/>
      <c r="I86" s="49"/>
    </row>
    <row r="87" spans="8:9" x14ac:dyDescent="0.25">
      <c r="H87" s="49"/>
      <c r="I87" s="49"/>
    </row>
    <row r="88" spans="8:9" x14ac:dyDescent="0.25">
      <c r="H88" s="49"/>
      <c r="I88" s="49"/>
    </row>
    <row r="89" spans="8:9" x14ac:dyDescent="0.25">
      <c r="H89" s="49"/>
      <c r="I89" s="49"/>
    </row>
    <row r="90" spans="8:9" x14ac:dyDescent="0.25">
      <c r="H90" s="49"/>
      <c r="I90" s="49"/>
    </row>
    <row r="91" spans="8:9" x14ac:dyDescent="0.25">
      <c r="H91" s="49"/>
      <c r="I91" s="49"/>
    </row>
    <row r="92" spans="8:9" x14ac:dyDescent="0.25">
      <c r="H92" s="49"/>
      <c r="I92" s="49"/>
    </row>
    <row r="93" spans="8:9" x14ac:dyDescent="0.25">
      <c r="H93" s="49"/>
      <c r="I93" s="49"/>
    </row>
  </sheetData>
  <mergeCells count="2">
    <mergeCell ref="U41:V41"/>
    <mergeCell ref="X41:Y41"/>
  </mergeCells>
  <conditionalFormatting sqref="AD4:AD11">
    <cfRule type="cellIs" dxfId="112" priority="35" operator="lessThan">
      <formula>($AE$4)/2</formula>
    </cfRule>
    <cfRule type="cellIs" dxfId="111" priority="36" operator="between">
      <formula>$AE$4</formula>
      <formula>($AE$4)/2</formula>
    </cfRule>
    <cfRule type="cellIs" dxfId="110" priority="37" operator="greaterThan">
      <formula>$AE$4</formula>
    </cfRule>
  </conditionalFormatting>
  <conditionalFormatting sqref="AG4:AG11">
    <cfRule type="cellIs" dxfId="109" priority="32" operator="lessThan">
      <formula>($AE$4)/2</formula>
    </cfRule>
    <cfRule type="cellIs" dxfId="108" priority="33" operator="between">
      <formula>$AE$4</formula>
      <formula>($AE$4)/2</formula>
    </cfRule>
    <cfRule type="cellIs" dxfId="107" priority="34" operator="greaterThan">
      <formula>$AE$4</formula>
    </cfRule>
  </conditionalFormatting>
  <conditionalFormatting sqref="AJ4:AJ11">
    <cfRule type="cellIs" dxfId="106" priority="29" operator="lessThan">
      <formula>($AE$4)/2</formula>
    </cfRule>
    <cfRule type="cellIs" dxfId="105" priority="30" operator="between">
      <formula>$AE$4</formula>
      <formula>($AE$4)/2</formula>
    </cfRule>
    <cfRule type="cellIs" dxfId="104" priority="31" operator="greaterThan">
      <formula>$AE$4</formula>
    </cfRule>
  </conditionalFormatting>
  <conditionalFormatting sqref="AD14:AD21">
    <cfRule type="cellIs" dxfId="103" priority="26" operator="lessThan">
      <formula>($AE$4)/2</formula>
    </cfRule>
    <cfRule type="cellIs" dxfId="102" priority="27" operator="between">
      <formula>$AE$4</formula>
      <formula>($AE$4)/2</formula>
    </cfRule>
    <cfRule type="cellIs" dxfId="101" priority="28" operator="greaterThan">
      <formula>$AE$4</formula>
    </cfRule>
  </conditionalFormatting>
  <conditionalFormatting sqref="AG14:AG21">
    <cfRule type="cellIs" dxfId="100" priority="23" operator="lessThan">
      <formula>($AE$4)/2</formula>
    </cfRule>
    <cfRule type="cellIs" dxfId="99" priority="24" operator="between">
      <formula>$AE$4</formula>
      <formula>($AE$4)/2</formula>
    </cfRule>
    <cfRule type="cellIs" dxfId="98" priority="25" operator="greaterThan">
      <formula>$AE$4</formula>
    </cfRule>
  </conditionalFormatting>
  <conditionalFormatting sqref="AJ14:AJ21">
    <cfRule type="cellIs" dxfId="97" priority="20" operator="lessThan">
      <formula>($AE$4)/2</formula>
    </cfRule>
    <cfRule type="cellIs" dxfId="96" priority="21" operator="between">
      <formula>$AE$4</formula>
      <formula>($AE$4)/2</formula>
    </cfRule>
    <cfRule type="cellIs" dxfId="95" priority="22" operator="greaterThan">
      <formula>$AE$4</formula>
    </cfRule>
  </conditionalFormatting>
  <conditionalFormatting sqref="AD24:AD31">
    <cfRule type="cellIs" dxfId="94" priority="17" operator="lessThan">
      <formula>($AE$4)/2</formula>
    </cfRule>
    <cfRule type="cellIs" dxfId="93" priority="18" operator="between">
      <formula>$AE$4</formula>
      <formula>($AE$4)/2</formula>
    </cfRule>
    <cfRule type="cellIs" dxfId="92" priority="19" operator="greaterThan">
      <formula>$AE$4</formula>
    </cfRule>
  </conditionalFormatting>
  <conditionalFormatting sqref="AG24:AG31">
    <cfRule type="cellIs" dxfId="91" priority="14" operator="lessThan">
      <formula>($AE$4)/2</formula>
    </cfRule>
    <cfRule type="cellIs" dxfId="90" priority="15" operator="between">
      <formula>$AE$4</formula>
      <formula>($AE$4)/2</formula>
    </cfRule>
    <cfRule type="cellIs" dxfId="89" priority="16" operator="greaterThan">
      <formula>$AE$4</formula>
    </cfRule>
  </conditionalFormatting>
  <conditionalFormatting sqref="AJ24:AJ31">
    <cfRule type="cellIs" dxfId="88" priority="11" operator="lessThan">
      <formula>($AE$4)/2</formula>
    </cfRule>
    <cfRule type="cellIs" dxfId="87" priority="12" operator="between">
      <formula>$AE$4</formula>
      <formula>($AE$4)/2</formula>
    </cfRule>
    <cfRule type="cellIs" dxfId="86" priority="13" operator="greaterThan">
      <formula>$AE$4</formula>
    </cfRule>
  </conditionalFormatting>
  <conditionalFormatting sqref="AM4:AM11">
    <cfRule type="cellIs" dxfId="85" priority="8" operator="lessThan">
      <formula>($AE$4)/2</formula>
    </cfRule>
    <cfRule type="cellIs" dxfId="84" priority="9" operator="between">
      <formula>$AE$4</formula>
      <formula>($AE$4)/2</formula>
    </cfRule>
    <cfRule type="cellIs" dxfId="83" priority="10" operator="greaterThan">
      <formula>$AE$4</formula>
    </cfRule>
  </conditionalFormatting>
  <conditionalFormatting sqref="AM14:AM21">
    <cfRule type="cellIs" dxfId="82" priority="5" operator="lessThan">
      <formula>($AE$4)/2</formula>
    </cfRule>
    <cfRule type="cellIs" dxfId="81" priority="6" operator="between">
      <formula>$AE$4</formula>
      <formula>($AE$4)/2</formula>
    </cfRule>
    <cfRule type="cellIs" dxfId="80" priority="7" operator="greaterThan">
      <formula>$AE$4</formula>
    </cfRule>
  </conditionalFormatting>
  <conditionalFormatting sqref="AM24:AM31">
    <cfRule type="cellIs" dxfId="79" priority="2" operator="lessThan">
      <formula>($AE$4)/2</formula>
    </cfRule>
    <cfRule type="cellIs" dxfId="78" priority="3" operator="between">
      <formula>$AE$4</formula>
      <formula>($AE$4)/2</formula>
    </cfRule>
    <cfRule type="cellIs" dxfId="77" priority="4" operator="greaterThan">
      <formula>$AE$4</formula>
    </cfRule>
  </conditionalFormatting>
  <conditionalFormatting sqref="BM4:BM33">
    <cfRule type="cellIs" dxfId="76" priority="1" operator="lessThan">
      <formula>0</formula>
    </cfRule>
  </conditionalFormatting>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92"/>
  <sheetViews>
    <sheetView topLeftCell="H1" zoomScale="70" zoomScaleNormal="70" workbookViewId="0">
      <selection activeCell="H1" sqref="A1:XFD30"/>
    </sheetView>
  </sheetViews>
  <sheetFormatPr defaultRowHeight="15" x14ac:dyDescent="0.25"/>
  <cols>
    <col min="41" max="41" width="9.140625" customWidth="1"/>
    <col min="63" max="63" width="18.85546875" bestFit="1" customWidth="1"/>
  </cols>
  <sheetData>
    <row r="1" spans="1:63"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3"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70</v>
      </c>
    </row>
    <row r="3" spans="1:63"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0.21</v>
      </c>
      <c r="Q3" s="49">
        <v>0.216</v>
      </c>
      <c r="R3" s="49">
        <v>0.219</v>
      </c>
      <c r="S3" s="49">
        <v>0.219</v>
      </c>
      <c r="T3" s="49">
        <v>0.23100000000000001</v>
      </c>
      <c r="U3" s="49">
        <v>0.223</v>
      </c>
      <c r="V3" s="49">
        <v>0.223</v>
      </c>
      <c r="W3" s="49">
        <v>0.24199999999999999</v>
      </c>
      <c r="X3" s="49">
        <v>0.22700000000000001</v>
      </c>
      <c r="Y3" s="49">
        <v>0.17299999999999999</v>
      </c>
      <c r="Z3" s="49">
        <v>0.183</v>
      </c>
      <c r="AA3" s="49">
        <v>0.19900000000000001</v>
      </c>
      <c r="AC3" s="54">
        <f>AVERAGE(P3:R3)</f>
        <v>0.215</v>
      </c>
      <c r="AD3" s="54">
        <f>STDEV(P3:R3)</f>
        <v>4.5825756949558439E-3</v>
      </c>
      <c r="AE3" s="54">
        <f>0.25*AC3</f>
        <v>5.3749999999999999E-2</v>
      </c>
      <c r="AF3" s="55">
        <f>AVERAGE(S3:U3)</f>
        <v>0.22433333333333336</v>
      </c>
      <c r="AG3" s="54">
        <f>STDEV(S3:U3)</f>
        <v>6.1101009266077916E-3</v>
      </c>
      <c r="AH3" s="54">
        <f>0.25*AF3</f>
        <v>5.6083333333333339E-2</v>
      </c>
      <c r="AI3" s="55">
        <f t="shared" ref="AI3:AI10" si="0">AVERAGE(V3:X3)</f>
        <v>0.23066666666666666</v>
      </c>
      <c r="AJ3" s="54">
        <f>STDEV(V3:X3)</f>
        <v>1.0016652800877806E-2</v>
      </c>
      <c r="AK3" s="54">
        <f>0.25*AI3</f>
        <v>5.7666666666666665E-2</v>
      </c>
      <c r="AL3" s="55">
        <f>AVERAGE(Y3:AA3)</f>
        <v>0.18499999999999997</v>
      </c>
      <c r="AM3" s="54">
        <f>STDEV(Y3:AA3)</f>
        <v>1.3114877048604014E-2</v>
      </c>
      <c r="AN3" s="54">
        <f>0.25*AL3</f>
        <v>4.6249999999999993E-2</v>
      </c>
      <c r="AQ3" s="66">
        <v>32</v>
      </c>
      <c r="AR3" s="49">
        <v>5.35</v>
      </c>
      <c r="AS3" s="49">
        <v>5.43</v>
      </c>
      <c r="AT3" s="66">
        <v>4.8</v>
      </c>
      <c r="AU3" s="49">
        <f t="shared" ref="AU3:AW19" si="1">AR3*1000</f>
        <v>5350</v>
      </c>
      <c r="AV3" s="49">
        <f t="shared" si="1"/>
        <v>5430</v>
      </c>
      <c r="AW3" s="49">
        <f t="shared" si="1"/>
        <v>4800</v>
      </c>
      <c r="AX3" s="49">
        <f>AC8</f>
        <v>0.16800000000000001</v>
      </c>
      <c r="AY3" s="49">
        <f>AC7</f>
        <v>0.16700000000000001</v>
      </c>
      <c r="AZ3" s="66">
        <f>AC6</f>
        <v>0.16133333333333333</v>
      </c>
      <c r="BA3" s="49">
        <f>(AX3*13.51)-1.89</f>
        <v>0.37968000000000024</v>
      </c>
      <c r="BB3" s="49">
        <f>(AY3*13.51)-1.89</f>
        <v>0.36617000000000011</v>
      </c>
      <c r="BC3" s="66">
        <f t="shared" ref="BB3:BC18" si="2">(AZ3*13.51)-1.89</f>
        <v>0.28961333333333328</v>
      </c>
      <c r="BD3" s="49">
        <f>BA3*1000</f>
        <v>379.68000000000023</v>
      </c>
      <c r="BE3" s="49">
        <f t="shared" ref="BE3:BF18" si="3">BB3*1000</f>
        <v>366.17000000000013</v>
      </c>
      <c r="BF3" s="49">
        <f t="shared" si="3"/>
        <v>289.61333333333329</v>
      </c>
      <c r="BG3" s="77">
        <f t="shared" ref="BG3:BG19" si="4">BD3/AU3</f>
        <v>7.0968224299065463E-2</v>
      </c>
      <c r="BH3" s="77">
        <f t="shared" ref="BH3:BI18" si="5">BE3/AV3</f>
        <v>6.7434622467771668E-2</v>
      </c>
      <c r="BI3" s="78">
        <f t="shared" si="5"/>
        <v>6.0336111111111104E-2</v>
      </c>
      <c r="BJ3" s="82">
        <f>AVERAGE(BG3:BI3)</f>
        <v>6.6246319292649403E-2</v>
      </c>
      <c r="BK3" s="40">
        <f>AVERAGE(BD3:BF3)</f>
        <v>345.15444444444455</v>
      </c>
    </row>
    <row r="4" spans="1:63"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0.218</v>
      </c>
      <c r="Q4" s="49">
        <v>0.22900000000000001</v>
      </c>
      <c r="R4" s="49">
        <v>0.22600000000000001</v>
      </c>
      <c r="S4" s="49">
        <v>0.20699999999999999</v>
      </c>
      <c r="T4" s="49">
        <v>0.2</v>
      </c>
      <c r="U4" s="49">
        <v>0.222</v>
      </c>
      <c r="V4" s="49">
        <v>0.17399999999999999</v>
      </c>
      <c r="W4" s="49">
        <v>0.17699999999999999</v>
      </c>
      <c r="X4" s="49">
        <v>0.192</v>
      </c>
      <c r="Y4" s="49">
        <v>0.186</v>
      </c>
      <c r="Z4" s="49">
        <v>0.19</v>
      </c>
      <c r="AA4" s="49">
        <v>0.20399999999999999</v>
      </c>
      <c r="AC4" s="54">
        <f t="shared" ref="AC4:AC10" si="6">AVERAGE(P4:R4)</f>
        <v>0.22433333333333336</v>
      </c>
      <c r="AD4" s="54">
        <f t="shared" ref="AD4:AD10" si="7">STDEV(P4:R4)</f>
        <v>5.686240703077332E-3</v>
      </c>
      <c r="AE4" s="54">
        <f t="shared" ref="AE4:AE10" si="8">0.25*AC4</f>
        <v>5.6083333333333339E-2</v>
      </c>
      <c r="AF4" s="55">
        <f t="shared" ref="AF4:AF10" si="9">AVERAGE(S4:U4)</f>
        <v>0.20966666666666667</v>
      </c>
      <c r="AG4" s="54">
        <f t="shared" ref="AG4:AG10" si="10">STDEV(S4:U4)</f>
        <v>1.1239810200058242E-2</v>
      </c>
      <c r="AH4" s="54">
        <f t="shared" ref="AH4:AH10" si="11">0.25*AF4</f>
        <v>5.2416666666666667E-2</v>
      </c>
      <c r="AI4" s="55">
        <f t="shared" si="0"/>
        <v>0.18099999999999997</v>
      </c>
      <c r="AJ4" s="54">
        <f t="shared" ref="AJ4:AJ10" si="12">STDEV(V4:X4)</f>
        <v>9.6436507609929632E-3</v>
      </c>
      <c r="AK4" s="54">
        <f t="shared" ref="AK4:AK10" si="13">0.25*AI4</f>
        <v>4.5249999999999992E-2</v>
      </c>
      <c r="AL4" s="55">
        <f t="shared" ref="AL4:AL10" si="14">AVERAGE(Y4:AA4)</f>
        <v>0.19333333333333333</v>
      </c>
      <c r="AM4" s="54">
        <f t="shared" ref="AM4:AM10" si="15">STDEV(Y4:AA4)</f>
        <v>9.4516312525052097E-3</v>
      </c>
      <c r="AN4" s="54">
        <f t="shared" ref="AN4:AN10" si="16">0.25*AL4</f>
        <v>4.8333333333333332E-2</v>
      </c>
      <c r="AQ4" s="66">
        <v>33</v>
      </c>
      <c r="AR4" s="49">
        <v>5.5</v>
      </c>
      <c r="AS4" s="49">
        <v>5.55</v>
      </c>
      <c r="AT4" s="66">
        <v>5.42</v>
      </c>
      <c r="AU4" s="49">
        <f t="shared" si="1"/>
        <v>5500</v>
      </c>
      <c r="AV4" s="49">
        <f t="shared" si="1"/>
        <v>5550</v>
      </c>
      <c r="AW4" s="66">
        <f t="shared" si="1"/>
        <v>5420</v>
      </c>
      <c r="AX4" s="49">
        <f>AC5</f>
        <v>0.22166666666666668</v>
      </c>
      <c r="AY4" s="49">
        <f>AC4</f>
        <v>0.22433333333333336</v>
      </c>
      <c r="AZ4" s="66">
        <f>AC3</f>
        <v>0.215</v>
      </c>
      <c r="BA4" s="49">
        <f t="shared" ref="BA4:BA19" si="17">(AX4*13.51)-1.89</f>
        <v>1.1047166666666668</v>
      </c>
      <c r="BB4" s="49">
        <f t="shared" si="2"/>
        <v>1.1407433333333337</v>
      </c>
      <c r="BC4" s="66">
        <f t="shared" si="2"/>
        <v>1.0146499999999998</v>
      </c>
      <c r="BD4" s="49">
        <f t="shared" ref="BD4:BF32" si="18">BA4*1000</f>
        <v>1104.7166666666667</v>
      </c>
      <c r="BE4" s="49">
        <f t="shared" si="3"/>
        <v>1140.7433333333336</v>
      </c>
      <c r="BF4" s="49">
        <f t="shared" si="3"/>
        <v>1014.6499999999999</v>
      </c>
      <c r="BG4" s="77">
        <f t="shared" si="4"/>
        <v>0.20085757575757576</v>
      </c>
      <c r="BH4" s="77">
        <f t="shared" si="5"/>
        <v>0.20553933933933938</v>
      </c>
      <c r="BI4" s="78">
        <f t="shared" si="5"/>
        <v>0.18720479704797047</v>
      </c>
      <c r="BJ4" s="82">
        <f t="shared" ref="BJ4:BJ32" si="19">AVERAGE(BG4:BI4)</f>
        <v>0.19786723738162851</v>
      </c>
      <c r="BK4" s="40">
        <f t="shared" ref="BK4:BK32" si="20">AVERAGE(BD4:BF4)</f>
        <v>1086.7033333333331</v>
      </c>
    </row>
    <row r="5" spans="1:63"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0.23200000000000001</v>
      </c>
      <c r="Q5" s="49">
        <v>0.217</v>
      </c>
      <c r="R5" s="49">
        <v>0.216</v>
      </c>
      <c r="S5" s="49">
        <v>0.17399999999999999</v>
      </c>
      <c r="T5" s="49">
        <v>0.17699999999999999</v>
      </c>
      <c r="U5" s="49">
        <v>0.17699999999999999</v>
      </c>
      <c r="V5" s="49">
        <v>0.16500000000000001</v>
      </c>
      <c r="W5" s="49">
        <v>0.186</v>
      </c>
      <c r="X5" s="49">
        <v>0.18</v>
      </c>
      <c r="Y5" s="49">
        <v>0.17699999999999999</v>
      </c>
      <c r="Z5" s="49">
        <v>0.183</v>
      </c>
      <c r="AA5" s="49">
        <v>0.20399999999999999</v>
      </c>
      <c r="AC5" s="54">
        <f t="shared" si="6"/>
        <v>0.22166666666666668</v>
      </c>
      <c r="AD5" s="54">
        <f t="shared" si="7"/>
        <v>8.9628864398325105E-3</v>
      </c>
      <c r="AE5" s="54">
        <f t="shared" si="8"/>
        <v>5.541666666666667E-2</v>
      </c>
      <c r="AF5" s="55">
        <f t="shared" si="9"/>
        <v>0.17600000000000002</v>
      </c>
      <c r="AG5" s="54">
        <f t="shared" si="10"/>
        <v>1.7320508075688789E-3</v>
      </c>
      <c r="AH5" s="54">
        <f t="shared" si="11"/>
        <v>4.4000000000000004E-2</v>
      </c>
      <c r="AI5" s="55">
        <f t="shared" si="0"/>
        <v>0.17699999999999996</v>
      </c>
      <c r="AJ5" s="54">
        <f t="shared" si="12"/>
        <v>1.0816653826391963E-2</v>
      </c>
      <c r="AK5" s="54">
        <f t="shared" si="13"/>
        <v>4.4249999999999991E-2</v>
      </c>
      <c r="AL5" s="55">
        <f t="shared" si="14"/>
        <v>0.18799999999999997</v>
      </c>
      <c r="AM5" s="54">
        <f t="shared" si="15"/>
        <v>1.4177446878757823E-2</v>
      </c>
      <c r="AN5" s="54">
        <f t="shared" si="16"/>
        <v>4.6999999999999993E-2</v>
      </c>
      <c r="AQ5" s="66">
        <v>34</v>
      </c>
      <c r="AR5" s="49">
        <v>5.23</v>
      </c>
      <c r="AS5" s="49">
        <v>5.67</v>
      </c>
      <c r="AT5" s="66">
        <v>5.63</v>
      </c>
      <c r="AU5" s="49">
        <f t="shared" si="1"/>
        <v>5230</v>
      </c>
      <c r="AV5" s="49">
        <f t="shared" si="1"/>
        <v>5670</v>
      </c>
      <c r="AW5" s="66">
        <f t="shared" si="1"/>
        <v>5630</v>
      </c>
      <c r="AX5" s="49">
        <f>AF10</f>
        <v>0.17733333333333334</v>
      </c>
      <c r="AY5" s="49">
        <f>AF9</f>
        <v>0.17200000000000001</v>
      </c>
      <c r="AZ5" s="66">
        <f>AF8</f>
        <v>0.18800000000000003</v>
      </c>
      <c r="BA5" s="49">
        <f t="shared" si="17"/>
        <v>0.50577333333333363</v>
      </c>
      <c r="BB5" s="49">
        <f t="shared" si="2"/>
        <v>0.43372000000000033</v>
      </c>
      <c r="BC5" s="66">
        <f t="shared" si="2"/>
        <v>0.64988000000000024</v>
      </c>
      <c r="BD5" s="49">
        <f t="shared" si="18"/>
        <v>505.77333333333365</v>
      </c>
      <c r="BE5" s="49">
        <f t="shared" si="3"/>
        <v>433.72000000000031</v>
      </c>
      <c r="BF5" s="49">
        <f t="shared" si="3"/>
        <v>649.88000000000022</v>
      </c>
      <c r="BG5" s="77">
        <f t="shared" si="4"/>
        <v>9.6706182281708158E-2</v>
      </c>
      <c r="BH5" s="77">
        <f t="shared" si="5"/>
        <v>7.6493827160493882E-2</v>
      </c>
      <c r="BI5" s="78">
        <f t="shared" si="5"/>
        <v>0.11543161634103023</v>
      </c>
      <c r="BJ5" s="82">
        <f t="shared" si="19"/>
        <v>9.6210541927744087E-2</v>
      </c>
      <c r="BK5" s="40">
        <f t="shared" si="20"/>
        <v>529.79111111111149</v>
      </c>
    </row>
    <row r="6" spans="1:63"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0.155</v>
      </c>
      <c r="Q6" s="49">
        <v>0.16600000000000001</v>
      </c>
      <c r="R6" s="49">
        <v>0.16300000000000001</v>
      </c>
      <c r="S6" s="49">
        <v>0.19500000000000001</v>
      </c>
      <c r="T6" s="49">
        <v>0.20200000000000001</v>
      </c>
      <c r="U6" s="49">
        <v>0.20799999999999999</v>
      </c>
      <c r="V6" s="49">
        <v>0.16400000000000001</v>
      </c>
      <c r="W6" s="49">
        <v>0.17599999999999999</v>
      </c>
      <c r="X6" s="49">
        <v>0.17</v>
      </c>
      <c r="Y6" s="49">
        <v>0.16300000000000001</v>
      </c>
      <c r="Z6" s="49">
        <v>0.17100000000000001</v>
      </c>
      <c r="AA6" s="49">
        <v>0.192</v>
      </c>
      <c r="AC6" s="54">
        <f t="shared" si="6"/>
        <v>0.16133333333333333</v>
      </c>
      <c r="AD6" s="54">
        <f t="shared" si="7"/>
        <v>5.686240703077332E-3</v>
      </c>
      <c r="AE6" s="54">
        <f t="shared" si="8"/>
        <v>4.0333333333333332E-2</v>
      </c>
      <c r="AF6" s="55">
        <f t="shared" si="9"/>
        <v>0.20166666666666666</v>
      </c>
      <c r="AG6" s="54">
        <f t="shared" si="10"/>
        <v>6.5064070986477034E-3</v>
      </c>
      <c r="AH6" s="54">
        <f t="shared" si="11"/>
        <v>5.0416666666666665E-2</v>
      </c>
      <c r="AI6" s="55">
        <f t="shared" si="0"/>
        <v>0.17</v>
      </c>
      <c r="AJ6" s="54">
        <f t="shared" si="12"/>
        <v>5.9999999999999915E-3</v>
      </c>
      <c r="AK6" s="54">
        <f t="shared" si="13"/>
        <v>4.2500000000000003E-2</v>
      </c>
      <c r="AL6" s="55">
        <f t="shared" si="14"/>
        <v>0.17533333333333334</v>
      </c>
      <c r="AM6" s="54">
        <f t="shared" si="15"/>
        <v>1.4977761292440646E-2</v>
      </c>
      <c r="AN6" s="54">
        <f t="shared" si="16"/>
        <v>4.3833333333333335E-2</v>
      </c>
      <c r="AQ6" s="66">
        <v>35</v>
      </c>
      <c r="AR6" s="49">
        <v>4.1100000000000003</v>
      </c>
      <c r="AS6" s="49">
        <v>5.62</v>
      </c>
      <c r="AT6" s="66">
        <v>5.05</v>
      </c>
      <c r="AU6" s="49">
        <f t="shared" si="1"/>
        <v>4110</v>
      </c>
      <c r="AV6" s="49">
        <f t="shared" si="1"/>
        <v>5620</v>
      </c>
      <c r="AW6" s="66">
        <f t="shared" si="1"/>
        <v>5050</v>
      </c>
      <c r="AX6" s="49">
        <f>AF7</f>
        <v>0.18766666666666665</v>
      </c>
      <c r="AY6" s="49">
        <f>AF6</f>
        <v>0.20166666666666666</v>
      </c>
      <c r="AZ6" s="66">
        <f>AF5</f>
        <v>0.17600000000000002</v>
      </c>
      <c r="BA6" s="49">
        <f t="shared" si="17"/>
        <v>0.64537666666666627</v>
      </c>
      <c r="BB6" s="49">
        <f t="shared" si="2"/>
        <v>0.8345166666666668</v>
      </c>
      <c r="BC6" s="66">
        <f t="shared" si="2"/>
        <v>0.48776000000000042</v>
      </c>
      <c r="BD6" s="49">
        <f t="shared" si="18"/>
        <v>645.37666666666621</v>
      </c>
      <c r="BE6" s="49">
        <f t="shared" si="3"/>
        <v>834.51666666666677</v>
      </c>
      <c r="BF6" s="49">
        <f t="shared" si="3"/>
        <v>487.76000000000039</v>
      </c>
      <c r="BG6" s="77">
        <f t="shared" si="4"/>
        <v>0.15702595296025942</v>
      </c>
      <c r="BH6" s="77">
        <f t="shared" si="5"/>
        <v>0.14849051008303679</v>
      </c>
      <c r="BI6" s="78">
        <f t="shared" si="5"/>
        <v>9.6586138613861464E-2</v>
      </c>
      <c r="BJ6" s="82">
        <f t="shared" si="19"/>
        <v>0.13403420055238588</v>
      </c>
      <c r="BK6" s="40">
        <f t="shared" si="20"/>
        <v>655.88444444444451</v>
      </c>
    </row>
    <row r="7" spans="1:63"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0.159</v>
      </c>
      <c r="Q7" s="49">
        <v>0.16800000000000001</v>
      </c>
      <c r="R7" s="49">
        <v>0.17399999999999999</v>
      </c>
      <c r="S7" s="49">
        <v>0.183</v>
      </c>
      <c r="T7" s="49">
        <v>0.17599999999999999</v>
      </c>
      <c r="U7" s="49">
        <v>0.20399999999999999</v>
      </c>
      <c r="V7" s="49">
        <v>0.17899999999999999</v>
      </c>
      <c r="W7" s="49">
        <v>0.19400000000000001</v>
      </c>
      <c r="X7" s="49">
        <v>0.188</v>
      </c>
      <c r="Y7" s="49">
        <v>0.16800000000000001</v>
      </c>
      <c r="Z7" s="49">
        <v>0.17100000000000001</v>
      </c>
      <c r="AA7" s="49">
        <v>0.188</v>
      </c>
      <c r="AC7" s="54">
        <f t="shared" si="6"/>
        <v>0.16700000000000001</v>
      </c>
      <c r="AD7" s="54">
        <f t="shared" si="7"/>
        <v>7.549834435270744E-3</v>
      </c>
      <c r="AE7" s="54">
        <f t="shared" si="8"/>
        <v>4.1750000000000002E-2</v>
      </c>
      <c r="AF7" s="55">
        <f t="shared" si="9"/>
        <v>0.18766666666666665</v>
      </c>
      <c r="AG7" s="54">
        <f t="shared" si="10"/>
        <v>1.4571661996262926E-2</v>
      </c>
      <c r="AH7" s="54">
        <f t="shared" si="11"/>
        <v>4.6916666666666662E-2</v>
      </c>
      <c r="AI7" s="55">
        <f t="shared" si="0"/>
        <v>0.18699999999999997</v>
      </c>
      <c r="AJ7" s="54">
        <f t="shared" si="12"/>
        <v>7.5498344352707561E-3</v>
      </c>
      <c r="AK7" s="54">
        <f t="shared" si="13"/>
        <v>4.6749999999999993E-2</v>
      </c>
      <c r="AL7" s="55">
        <f t="shared" si="14"/>
        <v>0.17566666666666667</v>
      </c>
      <c r="AM7" s="54">
        <f t="shared" si="15"/>
        <v>1.0785793124908951E-2</v>
      </c>
      <c r="AN7" s="54">
        <f t="shared" si="16"/>
        <v>4.3916666666666666E-2</v>
      </c>
      <c r="AQ7" s="66">
        <v>36</v>
      </c>
      <c r="AR7" s="49">
        <v>5.59</v>
      </c>
      <c r="AS7" s="49">
        <v>5.38</v>
      </c>
      <c r="AT7" s="66">
        <v>5.74</v>
      </c>
      <c r="AU7" s="49">
        <f t="shared" si="1"/>
        <v>5590</v>
      </c>
      <c r="AV7" s="49">
        <f t="shared" si="1"/>
        <v>5380</v>
      </c>
      <c r="AW7" s="66">
        <f t="shared" si="1"/>
        <v>5740</v>
      </c>
      <c r="AX7" s="49">
        <f>AF4</f>
        <v>0.20966666666666667</v>
      </c>
      <c r="AY7" s="49">
        <f>AF3</f>
        <v>0.22433333333333336</v>
      </c>
      <c r="AZ7" s="66">
        <f>AI10</f>
        <v>0.223</v>
      </c>
      <c r="BA7" s="49">
        <f t="shared" si="17"/>
        <v>0.94259666666666653</v>
      </c>
      <c r="BB7" s="49">
        <f t="shared" si="2"/>
        <v>1.1407433333333337</v>
      </c>
      <c r="BC7" s="66">
        <f t="shared" si="2"/>
        <v>1.12273</v>
      </c>
      <c r="BD7" s="49">
        <f t="shared" si="18"/>
        <v>942.59666666666658</v>
      </c>
      <c r="BE7" s="49">
        <f t="shared" si="3"/>
        <v>1140.7433333333336</v>
      </c>
      <c r="BF7" s="49">
        <f t="shared" si="3"/>
        <v>1122.73</v>
      </c>
      <c r="BG7" s="77">
        <f t="shared" si="4"/>
        <v>0.16862194394752533</v>
      </c>
      <c r="BH7" s="77">
        <f t="shared" si="5"/>
        <v>0.21203407682775716</v>
      </c>
      <c r="BI7" s="78">
        <f t="shared" si="5"/>
        <v>0.19559756097560976</v>
      </c>
      <c r="BJ7" s="82">
        <f t="shared" si="19"/>
        <v>0.19208452725029743</v>
      </c>
      <c r="BK7" s="40">
        <f t="shared" si="20"/>
        <v>1068.69</v>
      </c>
    </row>
    <row r="8" spans="1:63"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0.16500000000000001</v>
      </c>
      <c r="Q8" s="49">
        <v>0.17</v>
      </c>
      <c r="R8" s="49">
        <v>0.16900000000000001</v>
      </c>
      <c r="S8" s="49">
        <v>0.17599999999999999</v>
      </c>
      <c r="T8" s="49">
        <v>0.188</v>
      </c>
      <c r="U8" s="49">
        <v>0.2</v>
      </c>
      <c r="V8" s="49">
        <v>0.19</v>
      </c>
      <c r="W8" s="49">
        <v>0.20200000000000001</v>
      </c>
      <c r="X8" s="49">
        <v>0.19500000000000001</v>
      </c>
      <c r="Y8" s="49">
        <v>0.17100000000000001</v>
      </c>
      <c r="Z8" s="49">
        <v>0.17299999999999999</v>
      </c>
      <c r="AA8" s="49">
        <v>0.186</v>
      </c>
      <c r="AC8" s="54">
        <f t="shared" si="6"/>
        <v>0.16800000000000001</v>
      </c>
      <c r="AD8" s="54">
        <f t="shared" si="7"/>
        <v>2.6457513110645929E-3</v>
      </c>
      <c r="AE8" s="54">
        <f t="shared" si="8"/>
        <v>4.2000000000000003E-2</v>
      </c>
      <c r="AF8" s="55">
        <f t="shared" si="9"/>
        <v>0.18800000000000003</v>
      </c>
      <c r="AG8" s="54">
        <f t="shared" si="10"/>
        <v>1.2000000000000011E-2</v>
      </c>
      <c r="AH8" s="54">
        <f t="shared" si="11"/>
        <v>4.7000000000000007E-2</v>
      </c>
      <c r="AI8" s="55">
        <f t="shared" si="0"/>
        <v>0.19566666666666666</v>
      </c>
      <c r="AJ8" s="54">
        <f t="shared" si="12"/>
        <v>6.0277137733417141E-3</v>
      </c>
      <c r="AK8" s="54">
        <f t="shared" si="13"/>
        <v>4.8916666666666664E-2</v>
      </c>
      <c r="AL8" s="55">
        <f t="shared" si="14"/>
        <v>0.17666666666666667</v>
      </c>
      <c r="AM8" s="54">
        <f t="shared" si="15"/>
        <v>8.1445278152470751E-3</v>
      </c>
      <c r="AN8" s="54">
        <f t="shared" si="16"/>
        <v>4.4166666666666667E-2</v>
      </c>
      <c r="AQ8" s="66">
        <v>37</v>
      </c>
      <c r="AR8" s="49">
        <v>5.5</v>
      </c>
      <c r="AS8" s="49">
        <v>5.5</v>
      </c>
      <c r="AT8" s="66">
        <v>5.51</v>
      </c>
      <c r="AU8" s="49">
        <f t="shared" si="1"/>
        <v>5500</v>
      </c>
      <c r="AV8" s="49">
        <f t="shared" si="1"/>
        <v>5500</v>
      </c>
      <c r="AW8" s="66">
        <f t="shared" si="1"/>
        <v>5510</v>
      </c>
      <c r="AX8" s="49">
        <f>AI9</f>
        <v>0.16733333333333333</v>
      </c>
      <c r="AY8" s="49">
        <f>AI8</f>
        <v>0.19566666666666666</v>
      </c>
      <c r="AZ8" s="66">
        <f>AI7</f>
        <v>0.18699999999999997</v>
      </c>
      <c r="BA8" s="49">
        <f t="shared" si="17"/>
        <v>0.37067333333333319</v>
      </c>
      <c r="BB8" s="49">
        <f t="shared" si="2"/>
        <v>0.75345666666666644</v>
      </c>
      <c r="BC8" s="66">
        <f t="shared" si="2"/>
        <v>0.63636999999999966</v>
      </c>
      <c r="BD8" s="49">
        <f t="shared" si="18"/>
        <v>370.67333333333318</v>
      </c>
      <c r="BE8" s="49">
        <f t="shared" si="3"/>
        <v>753.45666666666648</v>
      </c>
      <c r="BF8" s="49">
        <f t="shared" si="3"/>
        <v>636.36999999999966</v>
      </c>
      <c r="BG8" s="77">
        <f t="shared" si="4"/>
        <v>6.7395151515151491E-2</v>
      </c>
      <c r="BH8" s="77">
        <f t="shared" si="5"/>
        <v>0.13699212121212118</v>
      </c>
      <c r="BI8" s="78">
        <f t="shared" si="5"/>
        <v>0.11549364791288561</v>
      </c>
      <c r="BJ8" s="82">
        <f t="shared" si="19"/>
        <v>0.10662697354671942</v>
      </c>
      <c r="BK8" s="40">
        <f t="shared" si="20"/>
        <v>586.83333333333314</v>
      </c>
    </row>
    <row r="9" spans="1:63" s="49" customFormat="1" x14ac:dyDescent="0.25">
      <c r="A9" s="50" t="s">
        <v>33</v>
      </c>
      <c r="B9" s="56">
        <v>2</v>
      </c>
      <c r="C9" s="56">
        <v>2</v>
      </c>
      <c r="D9" s="56">
        <v>2</v>
      </c>
      <c r="E9" s="49">
        <v>8</v>
      </c>
      <c r="F9" s="49">
        <v>8</v>
      </c>
      <c r="G9" s="49">
        <v>8</v>
      </c>
      <c r="H9" s="49">
        <v>16</v>
      </c>
      <c r="I9" s="49">
        <v>16</v>
      </c>
      <c r="J9" s="49">
        <v>16</v>
      </c>
      <c r="K9" s="49">
        <v>24</v>
      </c>
      <c r="L9" s="49">
        <v>24</v>
      </c>
      <c r="M9" s="49">
        <v>24</v>
      </c>
      <c r="O9" s="50" t="s">
        <v>33</v>
      </c>
      <c r="P9" s="49">
        <v>0.255</v>
      </c>
      <c r="Q9" s="49">
        <v>0.27500000000000002</v>
      </c>
      <c r="R9" s="49">
        <v>0.27300000000000002</v>
      </c>
      <c r="S9" s="49">
        <v>0.16500000000000001</v>
      </c>
      <c r="T9" s="49">
        <v>0.16800000000000001</v>
      </c>
      <c r="U9" s="49">
        <v>0.183</v>
      </c>
      <c r="V9" s="49">
        <v>0.16900000000000001</v>
      </c>
      <c r="W9" s="49">
        <v>0.16800000000000001</v>
      </c>
      <c r="X9" s="49">
        <v>0.16500000000000001</v>
      </c>
      <c r="Y9" s="49">
        <v>0.21099999999999999</v>
      </c>
      <c r="Z9" s="49">
        <v>0.22</v>
      </c>
      <c r="AA9" s="49">
        <v>0.24199999999999999</v>
      </c>
      <c r="AC9" s="54">
        <f>AVERAGE(P9:R9)</f>
        <v>0.26766666666666666</v>
      </c>
      <c r="AD9" s="54">
        <f>STDEV(P9:R9)</f>
        <v>1.1015141094572214E-2</v>
      </c>
      <c r="AE9" s="54">
        <f t="shared" si="8"/>
        <v>6.6916666666666666E-2</v>
      </c>
      <c r="AF9" s="55">
        <f t="shared" si="9"/>
        <v>0.17200000000000001</v>
      </c>
      <c r="AG9" s="54">
        <f t="shared" si="10"/>
        <v>9.6436507609929476E-3</v>
      </c>
      <c r="AH9" s="54">
        <f t="shared" si="11"/>
        <v>4.3000000000000003E-2</v>
      </c>
      <c r="AI9" s="55">
        <f t="shared" si="0"/>
        <v>0.16733333333333333</v>
      </c>
      <c r="AJ9" s="54">
        <f t="shared" si="12"/>
        <v>2.0816659994661343E-3</v>
      </c>
      <c r="AK9" s="54">
        <f t="shared" si="13"/>
        <v>4.1833333333333333E-2</v>
      </c>
      <c r="AL9" s="55">
        <f t="shared" si="14"/>
        <v>0.22433333333333336</v>
      </c>
      <c r="AM9" s="54">
        <f t="shared" si="15"/>
        <v>1.5947831618540912E-2</v>
      </c>
      <c r="AN9" s="54">
        <f t="shared" si="16"/>
        <v>5.6083333333333339E-2</v>
      </c>
      <c r="AQ9" s="66">
        <v>38</v>
      </c>
      <c r="AR9" s="49">
        <v>5.38</v>
      </c>
      <c r="AS9" s="49">
        <v>5.48</v>
      </c>
      <c r="AT9" s="66">
        <v>5.38</v>
      </c>
      <c r="AU9" s="49">
        <f t="shared" si="1"/>
        <v>5380</v>
      </c>
      <c r="AV9" s="49">
        <f t="shared" si="1"/>
        <v>5480</v>
      </c>
      <c r="AW9" s="66">
        <f t="shared" si="1"/>
        <v>5380</v>
      </c>
      <c r="AX9" s="49">
        <f>AI6</f>
        <v>0.17</v>
      </c>
      <c r="AY9" s="49">
        <f>AI5</f>
        <v>0.17699999999999996</v>
      </c>
      <c r="AZ9" s="66">
        <f>AI4</f>
        <v>0.18099999999999997</v>
      </c>
      <c r="BA9" s="49">
        <f t="shared" si="17"/>
        <v>0.40670000000000006</v>
      </c>
      <c r="BB9" s="49">
        <f t="shared" si="2"/>
        <v>0.50126999999999966</v>
      </c>
      <c r="BC9" s="66">
        <f t="shared" si="2"/>
        <v>0.55530999999999975</v>
      </c>
      <c r="BD9" s="49">
        <f t="shared" si="18"/>
        <v>406.70000000000005</v>
      </c>
      <c r="BE9" s="49">
        <f t="shared" si="3"/>
        <v>501.26999999999964</v>
      </c>
      <c r="BF9" s="49">
        <f t="shared" si="3"/>
        <v>555.30999999999972</v>
      </c>
      <c r="BG9" s="77">
        <f t="shared" si="4"/>
        <v>7.5594795539033463E-2</v>
      </c>
      <c r="BH9" s="77">
        <f t="shared" si="5"/>
        <v>9.1472627737226211E-2</v>
      </c>
      <c r="BI9" s="78">
        <f t="shared" si="5"/>
        <v>0.10321747211895906</v>
      </c>
      <c r="BJ9" s="82">
        <f t="shared" si="19"/>
        <v>9.0094965131739577E-2</v>
      </c>
      <c r="BK9" s="40">
        <f t="shared" si="20"/>
        <v>487.75999999999976</v>
      </c>
    </row>
    <row r="10" spans="1:63"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0.14899999999999999</v>
      </c>
      <c r="Q10" s="49">
        <v>0.14499999999999999</v>
      </c>
      <c r="R10" s="49">
        <v>0.14599999999999999</v>
      </c>
      <c r="S10" s="49">
        <v>0.17</v>
      </c>
      <c r="T10" s="49">
        <v>0.17699999999999999</v>
      </c>
      <c r="U10" s="49">
        <v>0.185</v>
      </c>
      <c r="V10" s="49">
        <v>0.218</v>
      </c>
      <c r="W10" s="49">
        <v>0.23200000000000001</v>
      </c>
      <c r="X10" s="49">
        <v>0.219</v>
      </c>
      <c r="Y10" s="49">
        <v>0.21299999999999999</v>
      </c>
      <c r="Z10" s="49">
        <v>0.216</v>
      </c>
      <c r="AA10" s="49">
        <v>0.23799999999999999</v>
      </c>
      <c r="AC10" s="54">
        <f t="shared" si="6"/>
        <v>0.14666666666666664</v>
      </c>
      <c r="AD10" s="54">
        <f t="shared" si="7"/>
        <v>2.0816659994661348E-3</v>
      </c>
      <c r="AE10" s="54">
        <f t="shared" si="8"/>
        <v>3.666666666666666E-2</v>
      </c>
      <c r="AF10" s="55">
        <f t="shared" si="9"/>
        <v>0.17733333333333334</v>
      </c>
      <c r="AG10" s="54">
        <f t="shared" si="10"/>
        <v>7.505553499465128E-3</v>
      </c>
      <c r="AH10" s="54">
        <f t="shared" si="11"/>
        <v>4.4333333333333336E-2</v>
      </c>
      <c r="AI10" s="55">
        <f t="shared" si="0"/>
        <v>0.223</v>
      </c>
      <c r="AJ10" s="54">
        <f t="shared" si="12"/>
        <v>7.8102496759066614E-3</v>
      </c>
      <c r="AK10" s="54">
        <f t="shared" si="13"/>
        <v>5.5750000000000001E-2</v>
      </c>
      <c r="AL10" s="55">
        <f t="shared" si="14"/>
        <v>0.22233333333333336</v>
      </c>
      <c r="AM10" s="54">
        <f t="shared" si="15"/>
        <v>1.3650396819628843E-2</v>
      </c>
      <c r="AN10" s="54">
        <f t="shared" si="16"/>
        <v>5.5583333333333339E-2</v>
      </c>
      <c r="AQ10" s="66">
        <v>39</v>
      </c>
      <c r="AR10" s="49">
        <v>5.64</v>
      </c>
      <c r="AS10" s="49">
        <v>5.56</v>
      </c>
      <c r="AT10" s="66">
        <v>5.25</v>
      </c>
      <c r="AU10" s="49">
        <f t="shared" si="1"/>
        <v>5640</v>
      </c>
      <c r="AV10" s="49">
        <f t="shared" si="1"/>
        <v>5560</v>
      </c>
      <c r="AW10" s="66">
        <f t="shared" si="1"/>
        <v>5250</v>
      </c>
      <c r="AX10" s="49">
        <f>AI3</f>
        <v>0.23066666666666666</v>
      </c>
      <c r="AY10" s="49">
        <f>AL10</f>
        <v>0.22233333333333336</v>
      </c>
      <c r="AZ10" s="66">
        <f>AL9</f>
        <v>0.22433333333333336</v>
      </c>
      <c r="BA10" s="49">
        <f t="shared" si="17"/>
        <v>1.2263066666666667</v>
      </c>
      <c r="BB10" s="49">
        <f t="shared" si="2"/>
        <v>1.1137233333333338</v>
      </c>
      <c r="BC10" s="66">
        <f t="shared" si="2"/>
        <v>1.1407433333333337</v>
      </c>
      <c r="BD10" s="49">
        <f t="shared" si="18"/>
        <v>1226.3066666666666</v>
      </c>
      <c r="BE10" s="49">
        <f t="shared" si="3"/>
        <v>1113.7233333333338</v>
      </c>
      <c r="BF10" s="49">
        <f t="shared" si="3"/>
        <v>1140.7433333333336</v>
      </c>
      <c r="BG10" s="77">
        <f t="shared" si="4"/>
        <v>0.2174302600472813</v>
      </c>
      <c r="BH10" s="77">
        <f t="shared" si="5"/>
        <v>0.2003099520383694</v>
      </c>
      <c r="BI10" s="78">
        <f t="shared" si="5"/>
        <v>0.2172844444444445</v>
      </c>
      <c r="BJ10" s="82">
        <f t="shared" si="19"/>
        <v>0.21167488551003175</v>
      </c>
      <c r="BK10" s="40">
        <f t="shared" si="20"/>
        <v>1160.2577777777781</v>
      </c>
    </row>
    <row r="11" spans="1:63" s="49" customFormat="1" x14ac:dyDescent="0.25">
      <c r="AC11" s="54"/>
      <c r="AD11" s="54"/>
      <c r="AE11" s="54"/>
      <c r="AF11" s="55"/>
      <c r="AG11" s="54"/>
      <c r="AH11" s="54"/>
      <c r="AI11" s="55"/>
      <c r="AJ11" s="54"/>
      <c r="AK11" s="54"/>
      <c r="AL11" s="55"/>
      <c r="AM11" s="54"/>
      <c r="AN11" s="57"/>
      <c r="AQ11" s="66">
        <v>40</v>
      </c>
      <c r="AR11" s="49">
        <v>5.64</v>
      </c>
      <c r="AS11" s="49">
        <v>5.13</v>
      </c>
      <c r="AT11" s="66">
        <v>5.41</v>
      </c>
      <c r="AU11" s="49">
        <f t="shared" si="1"/>
        <v>5640</v>
      </c>
      <c r="AV11" s="49">
        <f t="shared" si="1"/>
        <v>5130</v>
      </c>
      <c r="AW11" s="66">
        <f t="shared" si="1"/>
        <v>5410</v>
      </c>
      <c r="AX11" s="49">
        <f>AL8</f>
        <v>0.17666666666666667</v>
      </c>
      <c r="AY11" s="49">
        <f>AL7</f>
        <v>0.17566666666666667</v>
      </c>
      <c r="AZ11" s="66">
        <f>AL6</f>
        <v>0.17533333333333334</v>
      </c>
      <c r="BA11" s="49">
        <f t="shared" si="17"/>
        <v>0.49676666666666658</v>
      </c>
      <c r="BB11" s="49">
        <f t="shared" si="2"/>
        <v>0.48325666666666689</v>
      </c>
      <c r="BC11" s="66">
        <f t="shared" si="2"/>
        <v>0.47875333333333336</v>
      </c>
      <c r="BD11" s="49">
        <f t="shared" si="18"/>
        <v>496.76666666666659</v>
      </c>
      <c r="BE11" s="49">
        <f t="shared" si="3"/>
        <v>483.25666666666689</v>
      </c>
      <c r="BF11" s="49">
        <f t="shared" si="3"/>
        <v>478.75333333333339</v>
      </c>
      <c r="BG11" s="77">
        <f t="shared" si="4"/>
        <v>8.8079196217494077E-2</v>
      </c>
      <c r="BH11" s="77">
        <f t="shared" si="5"/>
        <v>9.4202079272254755E-2</v>
      </c>
      <c r="BI11" s="78">
        <f t="shared" si="5"/>
        <v>8.849414664202096E-2</v>
      </c>
      <c r="BJ11" s="82">
        <f t="shared" si="19"/>
        <v>9.0258474043923245E-2</v>
      </c>
      <c r="BK11" s="40">
        <f t="shared" si="20"/>
        <v>486.25888888888898</v>
      </c>
    </row>
    <row r="12" spans="1:63"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41</v>
      </c>
      <c r="AR12" s="49">
        <v>5.0199999999999996</v>
      </c>
      <c r="AS12" s="49">
        <v>5.14</v>
      </c>
      <c r="AT12" s="66">
        <v>5.28</v>
      </c>
      <c r="AU12" s="49">
        <f t="shared" si="1"/>
        <v>5020</v>
      </c>
      <c r="AV12" s="49">
        <f t="shared" si="1"/>
        <v>5140</v>
      </c>
      <c r="AW12" s="66">
        <f t="shared" si="1"/>
        <v>5280</v>
      </c>
      <c r="AX12" s="49">
        <f>AL5</f>
        <v>0.18799999999999997</v>
      </c>
      <c r="AY12" s="49">
        <f>AL4</f>
        <v>0.19333333333333333</v>
      </c>
      <c r="AZ12" s="66">
        <f>AL3</f>
        <v>0.18499999999999997</v>
      </c>
      <c r="BA12" s="49">
        <f t="shared" si="17"/>
        <v>0.64987999999999979</v>
      </c>
      <c r="BB12" s="49">
        <f t="shared" si="2"/>
        <v>0.72193333333333354</v>
      </c>
      <c r="BC12" s="66">
        <f t="shared" si="2"/>
        <v>0.60934999999999984</v>
      </c>
      <c r="BD12" s="49">
        <f t="shared" si="18"/>
        <v>649.87999999999977</v>
      </c>
      <c r="BE12" s="49">
        <f t="shared" si="3"/>
        <v>721.93333333333351</v>
      </c>
      <c r="BF12" s="49">
        <f t="shared" si="3"/>
        <v>609.3499999999998</v>
      </c>
      <c r="BG12" s="77">
        <f t="shared" si="4"/>
        <v>0.12945816733067725</v>
      </c>
      <c r="BH12" s="77">
        <f t="shared" si="5"/>
        <v>0.14045395590142676</v>
      </c>
      <c r="BI12" s="78">
        <f t="shared" si="5"/>
        <v>0.11540719696969694</v>
      </c>
      <c r="BJ12" s="82">
        <f t="shared" si="19"/>
        <v>0.12843977340060031</v>
      </c>
      <c r="BK12" s="40">
        <f t="shared" si="20"/>
        <v>660.38777777777761</v>
      </c>
    </row>
    <row r="13" spans="1:63"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P13" s="49">
        <v>0.151</v>
      </c>
      <c r="Q13" s="49">
        <v>0.17100000000000001</v>
      </c>
      <c r="R13" s="49">
        <v>0.17</v>
      </c>
      <c r="S13" s="49">
        <v>0.187</v>
      </c>
      <c r="T13" s="49">
        <v>0.17899999999999999</v>
      </c>
      <c r="U13" s="49">
        <v>0.20599999999999999</v>
      </c>
      <c r="V13" s="49">
        <v>0.17699999999999999</v>
      </c>
      <c r="W13" s="49">
        <v>0.17399999999999999</v>
      </c>
      <c r="X13" s="49">
        <v>0.185</v>
      </c>
      <c r="Y13" s="49">
        <v>0.14499999999999999</v>
      </c>
      <c r="Z13" s="49">
        <v>0.14499999999999999</v>
      </c>
      <c r="AA13" s="49">
        <v>0.14699999999999999</v>
      </c>
      <c r="AC13" s="54">
        <f>AVERAGE(P13:S13)</f>
        <v>0.16975000000000001</v>
      </c>
      <c r="AD13" s="54">
        <f>STDEV(P13:R13)</f>
        <v>1.1269427669584654E-2</v>
      </c>
      <c r="AE13" s="54">
        <f>0.25*AC13</f>
        <v>4.2437500000000003E-2</v>
      </c>
      <c r="AF13" s="55">
        <f>AVERAGE(S13:U13)</f>
        <v>0.19066666666666665</v>
      </c>
      <c r="AG13" s="54">
        <f>STDEV(S13:U13)</f>
        <v>1.3868429375143144E-2</v>
      </c>
      <c r="AH13" s="54">
        <f>0.25*AF13</f>
        <v>4.7666666666666663E-2</v>
      </c>
      <c r="AI13" s="55">
        <f>AVERAGE(V13:X13)</f>
        <v>0.17866666666666667</v>
      </c>
      <c r="AJ13" s="54">
        <f>STDEV(V13:X13)</f>
        <v>5.686240703077332E-3</v>
      </c>
      <c r="AK13" s="54">
        <f>0.25*AI13</f>
        <v>4.4666666666666667E-2</v>
      </c>
      <c r="AL13" s="55">
        <f>AVERAGE(Y13:AA13)</f>
        <v>0.14566666666666664</v>
      </c>
      <c r="AM13" s="54">
        <f>STDEV(Y13:AA13)</f>
        <v>1.1547005383792527E-3</v>
      </c>
      <c r="AN13" s="54">
        <f>0.25*AL13</f>
        <v>3.641666666666666E-2</v>
      </c>
      <c r="AQ13" s="66">
        <v>42</v>
      </c>
      <c r="AR13" s="49">
        <v>4.97</v>
      </c>
      <c r="AS13" s="49">
        <v>5.56</v>
      </c>
      <c r="AT13" s="66">
        <v>4.9800000000000004</v>
      </c>
      <c r="AU13" s="49">
        <f t="shared" si="1"/>
        <v>4970</v>
      </c>
      <c r="AV13" s="49">
        <f t="shared" si="1"/>
        <v>5560</v>
      </c>
      <c r="AW13" s="66">
        <f t="shared" si="1"/>
        <v>4980</v>
      </c>
      <c r="AX13" s="49">
        <f>AC18</f>
        <v>0.18425000000000002</v>
      </c>
      <c r="AY13" s="49">
        <f>AC17</f>
        <v>0.19350000000000001</v>
      </c>
      <c r="AZ13" s="66">
        <f>AC16</f>
        <v>0.18125000000000002</v>
      </c>
      <c r="BA13" s="49">
        <f t="shared" si="17"/>
        <v>0.59921750000000018</v>
      </c>
      <c r="BB13" s="49">
        <f t="shared" si="2"/>
        <v>0.72418500000000008</v>
      </c>
      <c r="BC13" s="66">
        <f t="shared" si="2"/>
        <v>0.55868750000000023</v>
      </c>
      <c r="BD13" s="49">
        <f t="shared" si="18"/>
        <v>599.2175000000002</v>
      </c>
      <c r="BE13" s="49">
        <f t="shared" si="3"/>
        <v>724.18500000000006</v>
      </c>
      <c r="BF13" s="49">
        <f t="shared" si="3"/>
        <v>558.68750000000023</v>
      </c>
      <c r="BG13" s="77">
        <f t="shared" si="4"/>
        <v>0.12056690140845075</v>
      </c>
      <c r="BH13" s="77">
        <f t="shared" si="5"/>
        <v>0.13024910071942447</v>
      </c>
      <c r="BI13" s="78">
        <f t="shared" si="5"/>
        <v>0.11218624497991972</v>
      </c>
      <c r="BJ13" s="82">
        <f t="shared" si="19"/>
        <v>0.12100074903593165</v>
      </c>
      <c r="BK13" s="40">
        <f t="shared" si="20"/>
        <v>627.36333333333346</v>
      </c>
    </row>
    <row r="14" spans="1:63"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P14" s="49">
        <v>0.16400000000000001</v>
      </c>
      <c r="Q14" s="49">
        <v>0.16600000000000001</v>
      </c>
      <c r="R14" s="49">
        <v>0.17599999999999999</v>
      </c>
      <c r="S14" s="49">
        <v>0.17100000000000001</v>
      </c>
      <c r="T14" s="49">
        <v>0.182</v>
      </c>
      <c r="U14" s="49">
        <v>0.19500000000000001</v>
      </c>
      <c r="V14" s="49">
        <v>0.191</v>
      </c>
      <c r="W14" s="49">
        <v>0.184</v>
      </c>
      <c r="X14" s="49">
        <v>0.19900000000000001</v>
      </c>
      <c r="AC14" s="54">
        <f t="shared" ref="AC14:AC20" si="21">AVERAGE(P14:S14)</f>
        <v>0.16925000000000001</v>
      </c>
      <c r="AD14" s="54">
        <f t="shared" ref="AD14:AD20" si="22">STDEV(P14:R14)</f>
        <v>6.4291005073286263E-3</v>
      </c>
      <c r="AE14" s="54">
        <f t="shared" ref="AE14:AE20" si="23">0.25*AC14</f>
        <v>4.2312500000000003E-2</v>
      </c>
      <c r="AF14" s="55">
        <f t="shared" ref="AF14:AF20" si="24">AVERAGE(S14:U14)</f>
        <v>0.18266666666666667</v>
      </c>
      <c r="AG14" s="54">
        <f t="shared" ref="AG14:AG20" si="25">STDEV(S14:U14)</f>
        <v>1.2013880860626731E-2</v>
      </c>
      <c r="AH14" s="54">
        <f t="shared" ref="AH14:AH20" si="26">0.25*AF14</f>
        <v>4.5666666666666668E-2</v>
      </c>
      <c r="AI14" s="55">
        <f t="shared" ref="AI14:AI19" si="27">AVERAGE(V14:X14)</f>
        <v>0.19133333333333336</v>
      </c>
      <c r="AJ14" s="54">
        <f t="shared" ref="AJ14:AJ20" si="28">STDEV(V14:X14)</f>
        <v>7.5055534994651419E-3</v>
      </c>
      <c r="AK14" s="54">
        <f t="shared" ref="AK14:AK20" si="29">0.25*AI14</f>
        <v>4.7833333333333339E-2</v>
      </c>
      <c r="AL14" s="55" t="e">
        <f t="shared" ref="AL14:AL20" si="30">AVERAGE(Y14:AA14)</f>
        <v>#DIV/0!</v>
      </c>
      <c r="AM14" s="54" t="e">
        <f t="shared" ref="AM14:AM20" si="31">STDEV(Y14:AA14)</f>
        <v>#DIV/0!</v>
      </c>
      <c r="AN14" s="54" t="e">
        <f t="shared" ref="AN14:AN20" si="32">0.25*AL14</f>
        <v>#DIV/0!</v>
      </c>
      <c r="AQ14" s="66">
        <v>43</v>
      </c>
      <c r="AR14" s="49">
        <v>5.07</v>
      </c>
      <c r="AS14" s="49">
        <v>5.05</v>
      </c>
      <c r="AT14" s="66">
        <v>4.92</v>
      </c>
      <c r="AU14" s="49">
        <f t="shared" si="1"/>
        <v>5070</v>
      </c>
      <c r="AV14" s="49">
        <f t="shared" si="1"/>
        <v>5050</v>
      </c>
      <c r="AW14" s="66">
        <f t="shared" si="1"/>
        <v>4920</v>
      </c>
      <c r="AX14" s="49">
        <f>AC15</f>
        <v>0.15425</v>
      </c>
      <c r="AY14" s="49">
        <f>AC14</f>
        <v>0.16925000000000001</v>
      </c>
      <c r="AZ14" s="66">
        <f>AC13</f>
        <v>0.16975000000000001</v>
      </c>
      <c r="BA14" s="49">
        <f t="shared" si="17"/>
        <v>0.19391750000000019</v>
      </c>
      <c r="BB14" s="49">
        <f t="shared" si="2"/>
        <v>0.39656750000000041</v>
      </c>
      <c r="BC14" s="66">
        <f t="shared" si="2"/>
        <v>0.40332250000000003</v>
      </c>
      <c r="BD14" s="49">
        <f t="shared" si="18"/>
        <v>193.91750000000019</v>
      </c>
      <c r="BE14" s="49">
        <f t="shared" si="3"/>
        <v>396.56750000000039</v>
      </c>
      <c r="BF14" s="49">
        <f t="shared" si="3"/>
        <v>403.32250000000005</v>
      </c>
      <c r="BG14" s="77">
        <f t="shared" si="4"/>
        <v>3.8248027613412269E-2</v>
      </c>
      <c r="BH14" s="77">
        <f t="shared" si="5"/>
        <v>7.8528217821782251E-2</v>
      </c>
      <c r="BI14" s="78">
        <f t="shared" si="5"/>
        <v>8.1976117886178868E-2</v>
      </c>
      <c r="BJ14" s="82">
        <f t="shared" si="19"/>
        <v>6.6250787773791134E-2</v>
      </c>
      <c r="BK14" s="40">
        <f t="shared" si="20"/>
        <v>331.26916666666688</v>
      </c>
    </row>
    <row r="15" spans="1:63"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P15" s="49">
        <v>0.106</v>
      </c>
      <c r="Q15" s="49">
        <v>0.14699999999999999</v>
      </c>
      <c r="R15" s="49">
        <v>0.16500000000000001</v>
      </c>
      <c r="S15" s="49">
        <v>0.19900000000000001</v>
      </c>
      <c r="T15" s="49">
        <v>0.218</v>
      </c>
      <c r="U15" s="49">
        <v>0.23100000000000001</v>
      </c>
      <c r="V15" s="49">
        <v>0.14599999999999999</v>
      </c>
      <c r="W15" s="49">
        <v>0.14199999999999999</v>
      </c>
      <c r="X15" s="49">
        <v>0.16900000000000001</v>
      </c>
      <c r="AC15" s="54">
        <f t="shared" si="21"/>
        <v>0.15425</v>
      </c>
      <c r="AD15" s="54">
        <f t="shared" si="22"/>
        <v>3.0237945256470874E-2</v>
      </c>
      <c r="AE15" s="54">
        <f t="shared" si="23"/>
        <v>3.85625E-2</v>
      </c>
      <c r="AF15" s="55">
        <f t="shared" si="24"/>
        <v>0.216</v>
      </c>
      <c r="AG15" s="54">
        <f t="shared" si="25"/>
        <v>1.609347693943108E-2</v>
      </c>
      <c r="AH15" s="54">
        <f t="shared" si="26"/>
        <v>5.3999999999999999E-2</v>
      </c>
      <c r="AI15" s="55">
        <f t="shared" si="27"/>
        <v>0.15233333333333332</v>
      </c>
      <c r="AJ15" s="54">
        <f t="shared" si="28"/>
        <v>1.4571661996262942E-2</v>
      </c>
      <c r="AK15" s="54">
        <f t="shared" si="29"/>
        <v>3.808333333333333E-2</v>
      </c>
      <c r="AL15" s="55" t="e">
        <f t="shared" si="30"/>
        <v>#DIV/0!</v>
      </c>
      <c r="AM15" s="54" t="e">
        <f t="shared" si="31"/>
        <v>#DIV/0!</v>
      </c>
      <c r="AN15" s="54" t="e">
        <f t="shared" si="32"/>
        <v>#DIV/0!</v>
      </c>
      <c r="AQ15" s="66">
        <v>44</v>
      </c>
      <c r="AR15" s="49">
        <v>5.08</v>
      </c>
      <c r="AS15" s="49">
        <v>5.16</v>
      </c>
      <c r="AT15" s="66">
        <v>5.07</v>
      </c>
      <c r="AU15" s="49">
        <f t="shared" si="1"/>
        <v>5080</v>
      </c>
      <c r="AV15" s="49">
        <f t="shared" si="1"/>
        <v>5160</v>
      </c>
      <c r="AW15" s="66">
        <f t="shared" si="1"/>
        <v>5070</v>
      </c>
      <c r="AX15" s="49">
        <f>AF20</f>
        <v>0.17966666666666664</v>
      </c>
      <c r="AY15" s="49">
        <f>AF19</f>
        <v>0.17366666666666664</v>
      </c>
      <c r="AZ15" s="66">
        <f>AF18</f>
        <v>0.18800000000000003</v>
      </c>
      <c r="BA15" s="49">
        <f t="shared" si="17"/>
        <v>0.53729666666666653</v>
      </c>
      <c r="BB15" s="49">
        <f t="shared" si="2"/>
        <v>0.45623666666666618</v>
      </c>
      <c r="BC15" s="66">
        <f t="shared" si="2"/>
        <v>0.64988000000000024</v>
      </c>
      <c r="BD15" s="49">
        <f t="shared" si="18"/>
        <v>537.29666666666651</v>
      </c>
      <c r="BE15" s="49">
        <f t="shared" si="3"/>
        <v>456.23666666666617</v>
      </c>
      <c r="BF15" s="49">
        <f t="shared" si="3"/>
        <v>649.88000000000022</v>
      </c>
      <c r="BG15" s="77">
        <f t="shared" si="4"/>
        <v>0.10576706036745404</v>
      </c>
      <c r="BH15" s="77">
        <f t="shared" si="5"/>
        <v>8.8417958656330647E-2</v>
      </c>
      <c r="BI15" s="78">
        <f t="shared" si="5"/>
        <v>0.12818145956607499</v>
      </c>
      <c r="BJ15" s="82">
        <f t="shared" si="19"/>
        <v>0.10745549286328655</v>
      </c>
      <c r="BK15" s="40">
        <f t="shared" si="20"/>
        <v>547.80444444444436</v>
      </c>
    </row>
    <row r="16" spans="1:63"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P16" s="49">
        <v>0.17599999999999999</v>
      </c>
      <c r="Q16" s="49">
        <v>0.189</v>
      </c>
      <c r="R16" s="49">
        <v>0.187</v>
      </c>
      <c r="S16" s="49">
        <v>0.17299999999999999</v>
      </c>
      <c r="T16" s="49">
        <v>0.18</v>
      </c>
      <c r="U16" s="49">
        <v>0.19400000000000001</v>
      </c>
      <c r="V16" s="49">
        <v>0.183</v>
      </c>
      <c r="W16" s="49">
        <v>0.17299999999999999</v>
      </c>
      <c r="X16" s="49">
        <v>0.20399999999999999</v>
      </c>
      <c r="AC16" s="54">
        <f t="shared" si="21"/>
        <v>0.18125000000000002</v>
      </c>
      <c r="AD16" s="54">
        <f t="shared" si="22"/>
        <v>7.0000000000000062E-3</v>
      </c>
      <c r="AE16" s="54">
        <f t="shared" si="23"/>
        <v>4.5312500000000006E-2</v>
      </c>
      <c r="AF16" s="55">
        <f t="shared" si="24"/>
        <v>0.18233333333333332</v>
      </c>
      <c r="AG16" s="54">
        <f t="shared" si="25"/>
        <v>1.0692676621563636E-2</v>
      </c>
      <c r="AH16" s="54">
        <f t="shared" si="26"/>
        <v>4.558333333333333E-2</v>
      </c>
      <c r="AI16" s="55">
        <f t="shared" si="27"/>
        <v>0.18666666666666665</v>
      </c>
      <c r="AJ16" s="54">
        <f t="shared" si="28"/>
        <v>1.5821925715074424E-2</v>
      </c>
      <c r="AK16" s="54">
        <f t="shared" si="29"/>
        <v>4.6666666666666662E-2</v>
      </c>
      <c r="AL16" s="55" t="e">
        <f t="shared" si="30"/>
        <v>#DIV/0!</v>
      </c>
      <c r="AM16" s="54" t="e">
        <f t="shared" si="31"/>
        <v>#DIV/0!</v>
      </c>
      <c r="AN16" s="54" t="e">
        <f t="shared" si="32"/>
        <v>#DIV/0!</v>
      </c>
      <c r="AQ16" s="66">
        <v>45</v>
      </c>
      <c r="AR16" s="49">
        <v>5.56</v>
      </c>
      <c r="AS16" s="49">
        <v>5.9</v>
      </c>
      <c r="AT16" s="66">
        <v>5.0599999999999996</v>
      </c>
      <c r="AU16" s="49">
        <f t="shared" si="1"/>
        <v>5560</v>
      </c>
      <c r="AV16" s="49">
        <f t="shared" si="1"/>
        <v>5900</v>
      </c>
      <c r="AW16" s="66">
        <f t="shared" si="1"/>
        <v>5060</v>
      </c>
      <c r="AX16" s="49">
        <f>AF17</f>
        <v>0.22433333333333336</v>
      </c>
      <c r="AY16" s="49">
        <f>AF16</f>
        <v>0.18233333333333332</v>
      </c>
      <c r="AZ16" s="66">
        <f>AF15</f>
        <v>0.216</v>
      </c>
      <c r="BA16" s="49">
        <f t="shared" si="17"/>
        <v>1.1407433333333337</v>
      </c>
      <c r="BB16" s="49">
        <f t="shared" si="2"/>
        <v>0.57332333333333341</v>
      </c>
      <c r="BC16" s="66">
        <f t="shared" si="2"/>
        <v>1.02816</v>
      </c>
      <c r="BD16" s="49">
        <f t="shared" si="18"/>
        <v>1140.7433333333336</v>
      </c>
      <c r="BE16" s="49">
        <f t="shared" si="3"/>
        <v>573.32333333333338</v>
      </c>
      <c r="BF16" s="49">
        <f t="shared" si="3"/>
        <v>1028.1599999999999</v>
      </c>
      <c r="BG16" s="77">
        <f t="shared" si="4"/>
        <v>0.20516966426858518</v>
      </c>
      <c r="BH16" s="77">
        <f t="shared" si="5"/>
        <v>9.7173446327683627E-2</v>
      </c>
      <c r="BI16" s="78">
        <f t="shared" si="5"/>
        <v>0.20319367588932805</v>
      </c>
      <c r="BJ16" s="82">
        <f t="shared" si="19"/>
        <v>0.16851226216186563</v>
      </c>
      <c r="BK16" s="40">
        <f t="shared" si="20"/>
        <v>914.07555555555564</v>
      </c>
    </row>
    <row r="17" spans="1:63"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P17" s="49">
        <v>0.17699999999999999</v>
      </c>
      <c r="Q17" s="49">
        <v>0.193</v>
      </c>
      <c r="R17" s="49">
        <v>0.19600000000000001</v>
      </c>
      <c r="S17" s="49">
        <v>0.20799999999999999</v>
      </c>
      <c r="T17" s="49">
        <v>0.224</v>
      </c>
      <c r="U17" s="49">
        <v>0.24099999999999999</v>
      </c>
      <c r="V17" s="49">
        <v>0.19400000000000001</v>
      </c>
      <c r="W17" s="49">
        <v>0.19400000000000001</v>
      </c>
      <c r="X17" s="49">
        <v>0.23699999999999999</v>
      </c>
      <c r="AC17" s="54">
        <f t="shared" si="21"/>
        <v>0.19350000000000001</v>
      </c>
      <c r="AD17" s="54">
        <f t="shared" si="22"/>
        <v>1.0214368964029717E-2</v>
      </c>
      <c r="AE17" s="54">
        <f t="shared" si="23"/>
        <v>4.8375000000000001E-2</v>
      </c>
      <c r="AF17" s="55">
        <f t="shared" si="24"/>
        <v>0.22433333333333336</v>
      </c>
      <c r="AG17" s="54">
        <f t="shared" si="25"/>
        <v>1.6502525059315418E-2</v>
      </c>
      <c r="AH17" s="54">
        <f t="shared" si="26"/>
        <v>5.6083333333333339E-2</v>
      </c>
      <c r="AI17" s="55">
        <f t="shared" si="27"/>
        <v>0.20833333333333334</v>
      </c>
      <c r="AJ17" s="54">
        <f t="shared" si="28"/>
        <v>2.48260615751539E-2</v>
      </c>
      <c r="AK17" s="54">
        <f t="shared" si="29"/>
        <v>5.2083333333333336E-2</v>
      </c>
      <c r="AL17" s="55" t="e">
        <f t="shared" si="30"/>
        <v>#DIV/0!</v>
      </c>
      <c r="AM17" s="54" t="e">
        <f t="shared" si="31"/>
        <v>#DIV/0!</v>
      </c>
      <c r="AN17" s="54" t="e">
        <f t="shared" si="32"/>
        <v>#DIV/0!</v>
      </c>
      <c r="AQ17" s="66">
        <v>46</v>
      </c>
      <c r="AR17" s="49">
        <v>5.53</v>
      </c>
      <c r="AS17" s="49">
        <v>5.15</v>
      </c>
      <c r="AT17" s="66">
        <v>5</v>
      </c>
      <c r="AU17" s="49">
        <f t="shared" si="1"/>
        <v>5530</v>
      </c>
      <c r="AV17" s="49">
        <f t="shared" si="1"/>
        <v>5150</v>
      </c>
      <c r="AW17" s="66">
        <f t="shared" si="1"/>
        <v>5000</v>
      </c>
      <c r="AX17" s="49">
        <f>AF14</f>
        <v>0.18266666666666667</v>
      </c>
      <c r="AY17" s="49">
        <f>AF13</f>
        <v>0.19066666666666665</v>
      </c>
      <c r="AZ17" s="66">
        <f>AI20</f>
        <v>0.16700000000000001</v>
      </c>
      <c r="BA17" s="49">
        <f t="shared" si="17"/>
        <v>0.57782666666666693</v>
      </c>
      <c r="BB17" s="49">
        <f t="shared" si="2"/>
        <v>0.68590666666666666</v>
      </c>
      <c r="BC17" s="66">
        <f t="shared" si="2"/>
        <v>0.36617000000000011</v>
      </c>
      <c r="BD17" s="49">
        <f t="shared" si="18"/>
        <v>577.82666666666694</v>
      </c>
      <c r="BE17" s="49">
        <f t="shared" si="3"/>
        <v>685.90666666666664</v>
      </c>
      <c r="BF17" s="49">
        <f t="shared" si="3"/>
        <v>366.17000000000013</v>
      </c>
      <c r="BG17" s="77">
        <f t="shared" si="4"/>
        <v>0.1044894514767933</v>
      </c>
      <c r="BH17" s="77">
        <f t="shared" si="5"/>
        <v>0.13318576051779935</v>
      </c>
      <c r="BI17" s="78">
        <f t="shared" si="5"/>
        <v>7.3234000000000021E-2</v>
      </c>
      <c r="BJ17" s="82">
        <f t="shared" si="19"/>
        <v>0.10363640399819755</v>
      </c>
      <c r="BK17" s="40">
        <f t="shared" si="20"/>
        <v>543.30111111111125</v>
      </c>
    </row>
    <row r="18" spans="1:63"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P18" s="49">
        <v>0.17399999999999999</v>
      </c>
      <c r="Q18" s="49">
        <v>0.185</v>
      </c>
      <c r="R18" s="49">
        <v>0.20100000000000001</v>
      </c>
      <c r="S18" s="49">
        <v>0.17699999999999999</v>
      </c>
      <c r="T18" s="49">
        <v>0.186</v>
      </c>
      <c r="U18" s="49">
        <v>0.20100000000000001</v>
      </c>
      <c r="V18" s="49">
        <v>0.187</v>
      </c>
      <c r="W18" s="49">
        <v>0.183</v>
      </c>
      <c r="X18" s="49">
        <v>0.223</v>
      </c>
      <c r="AC18" s="54">
        <f t="shared" si="21"/>
        <v>0.18425000000000002</v>
      </c>
      <c r="AD18" s="54">
        <f t="shared" si="22"/>
        <v>1.3576941236277546E-2</v>
      </c>
      <c r="AE18" s="54">
        <f t="shared" si="23"/>
        <v>4.6062500000000006E-2</v>
      </c>
      <c r="AF18" s="55">
        <f t="shared" si="24"/>
        <v>0.18800000000000003</v>
      </c>
      <c r="AG18" s="54">
        <f t="shared" si="25"/>
        <v>1.2124355652982153E-2</v>
      </c>
      <c r="AH18" s="54">
        <f t="shared" si="26"/>
        <v>4.7000000000000007E-2</v>
      </c>
      <c r="AI18" s="55">
        <f t="shared" si="27"/>
        <v>0.19766666666666666</v>
      </c>
      <c r="AJ18" s="54">
        <f t="shared" si="28"/>
        <v>2.203028218914441E-2</v>
      </c>
      <c r="AK18" s="54">
        <f t="shared" si="29"/>
        <v>4.9416666666666664E-2</v>
      </c>
      <c r="AL18" s="55" t="e">
        <f t="shared" si="30"/>
        <v>#DIV/0!</v>
      </c>
      <c r="AM18" s="54" t="e">
        <f t="shared" si="31"/>
        <v>#DIV/0!</v>
      </c>
      <c r="AN18" s="54" t="e">
        <f t="shared" si="32"/>
        <v>#DIV/0!</v>
      </c>
      <c r="AQ18" s="43">
        <v>47</v>
      </c>
      <c r="AR18" s="49">
        <v>5.26</v>
      </c>
      <c r="AS18" s="49">
        <v>5.44</v>
      </c>
      <c r="AT18" s="66">
        <v>5.75</v>
      </c>
      <c r="AU18" s="49">
        <f t="shared" si="1"/>
        <v>5260</v>
      </c>
      <c r="AV18" s="49">
        <f t="shared" si="1"/>
        <v>5440</v>
      </c>
      <c r="AW18" s="66">
        <f t="shared" si="1"/>
        <v>5750</v>
      </c>
      <c r="AX18" s="49">
        <f>AI19</f>
        <v>0.19366666666666665</v>
      </c>
      <c r="AY18" s="49">
        <f>AI18</f>
        <v>0.19766666666666666</v>
      </c>
      <c r="AZ18" s="49">
        <f>AI17</f>
        <v>0.20833333333333334</v>
      </c>
      <c r="BA18" s="49">
        <f t="shared" si="17"/>
        <v>0.72643666666666662</v>
      </c>
      <c r="BB18" s="49">
        <f t="shared" si="2"/>
        <v>0.78047666666666671</v>
      </c>
      <c r="BC18" s="66">
        <f t="shared" si="2"/>
        <v>0.92458333333333331</v>
      </c>
      <c r="BD18" s="49">
        <f t="shared" si="18"/>
        <v>726.43666666666661</v>
      </c>
      <c r="BE18" s="49">
        <f t="shared" si="3"/>
        <v>780.47666666666669</v>
      </c>
      <c r="BF18" s="49">
        <f t="shared" si="3"/>
        <v>924.58333333333326</v>
      </c>
      <c r="BG18" s="77">
        <f t="shared" si="4"/>
        <v>0.13810583016476552</v>
      </c>
      <c r="BH18" s="77">
        <f t="shared" si="5"/>
        <v>0.14346997549019608</v>
      </c>
      <c r="BI18" s="78">
        <f t="shared" si="5"/>
        <v>0.16079710144927534</v>
      </c>
      <c r="BJ18" s="82">
        <f t="shared" si="19"/>
        <v>0.14745763570141232</v>
      </c>
      <c r="BK18" s="40">
        <f t="shared" si="20"/>
        <v>810.49888888888893</v>
      </c>
    </row>
    <row r="19" spans="1:63"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P19" s="49">
        <v>0.23599999999999999</v>
      </c>
      <c r="Q19" s="49">
        <v>0.255</v>
      </c>
      <c r="R19" s="49">
        <v>0.26</v>
      </c>
      <c r="S19" s="49">
        <v>0.158</v>
      </c>
      <c r="T19" s="49">
        <v>0.17499999999999999</v>
      </c>
      <c r="U19" s="49">
        <v>0.188</v>
      </c>
      <c r="V19" s="49">
        <v>0.18099999999999999</v>
      </c>
      <c r="W19" s="49">
        <v>0.187</v>
      </c>
      <c r="X19" s="49">
        <v>0.21299999999999999</v>
      </c>
      <c r="Y19" s="49">
        <v>0.16300000000000001</v>
      </c>
      <c r="Z19" s="49">
        <v>0.17199999999999999</v>
      </c>
      <c r="AA19" s="49">
        <v>0.16900000000000001</v>
      </c>
      <c r="AC19" s="54">
        <f t="shared" si="21"/>
        <v>0.22725000000000001</v>
      </c>
      <c r="AD19" s="54">
        <f t="shared" si="22"/>
        <v>1.2662279942148398E-2</v>
      </c>
      <c r="AE19" s="54">
        <f t="shared" si="23"/>
        <v>5.6812500000000002E-2</v>
      </c>
      <c r="AF19" s="55">
        <f t="shared" si="24"/>
        <v>0.17366666666666664</v>
      </c>
      <c r="AG19" s="54">
        <f t="shared" si="25"/>
        <v>1.5044378795195677E-2</v>
      </c>
      <c r="AH19" s="54">
        <f t="shared" si="26"/>
        <v>4.3416666666666659E-2</v>
      </c>
      <c r="AI19" s="55">
        <f t="shared" si="27"/>
        <v>0.19366666666666665</v>
      </c>
      <c r="AJ19" s="54">
        <f t="shared" si="28"/>
        <v>1.7009801096230764E-2</v>
      </c>
      <c r="AK19" s="54">
        <f t="shared" si="29"/>
        <v>4.8416666666666663E-2</v>
      </c>
      <c r="AL19" s="55">
        <f t="shared" si="30"/>
        <v>0.16800000000000001</v>
      </c>
      <c r="AM19" s="54">
        <f t="shared" si="31"/>
        <v>4.5825756949558318E-3</v>
      </c>
      <c r="AN19" s="54">
        <f t="shared" si="32"/>
        <v>4.2000000000000003E-2</v>
      </c>
      <c r="AQ19" s="43">
        <v>23</v>
      </c>
      <c r="AR19" s="49">
        <v>5.45</v>
      </c>
      <c r="AS19" s="49">
        <v>5.5</v>
      </c>
      <c r="AT19" s="66">
        <v>5.6</v>
      </c>
      <c r="AU19" s="49">
        <f t="shared" si="1"/>
        <v>5450</v>
      </c>
      <c r="AV19" s="49">
        <f t="shared" si="1"/>
        <v>5500</v>
      </c>
      <c r="AW19" s="66">
        <f t="shared" si="1"/>
        <v>5600</v>
      </c>
      <c r="AX19" s="49">
        <f>AI16</f>
        <v>0.18666666666666665</v>
      </c>
      <c r="AY19" s="49">
        <f>AI15</f>
        <v>0.15233333333333332</v>
      </c>
      <c r="AZ19" s="49">
        <f>AI14</f>
        <v>0.19133333333333336</v>
      </c>
      <c r="BA19" s="49">
        <f t="shared" si="17"/>
        <v>0.63186666666666658</v>
      </c>
      <c r="BB19" s="49">
        <f>(AY19*13.51)-1.89</f>
        <v>0.16802333333333341</v>
      </c>
      <c r="BC19" s="66">
        <f>(AZ19*13.51)-1.89</f>
        <v>0.69491333333333372</v>
      </c>
      <c r="BD19" s="49">
        <f t="shared" si="18"/>
        <v>631.86666666666656</v>
      </c>
      <c r="BE19" s="49">
        <f t="shared" si="18"/>
        <v>168.02333333333343</v>
      </c>
      <c r="BF19" s="49">
        <f t="shared" si="18"/>
        <v>694.91333333333375</v>
      </c>
      <c r="BG19" s="77">
        <f t="shared" si="4"/>
        <v>0.11593883792048927</v>
      </c>
      <c r="BH19" s="77">
        <f>BE19/AV19</f>
        <v>3.0549696969696987E-2</v>
      </c>
      <c r="BI19" s="78">
        <f>BF19/AW19</f>
        <v>0.12409166666666674</v>
      </c>
      <c r="BJ19" s="82">
        <f t="shared" si="19"/>
        <v>9.0193400518951014E-2</v>
      </c>
      <c r="BK19" s="40">
        <f t="shared" si="20"/>
        <v>498.26777777777789</v>
      </c>
    </row>
    <row r="20" spans="1:63"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P20" s="49">
        <v>0.13400000000000001</v>
      </c>
      <c r="Q20" s="49">
        <v>0.13700000000000001</v>
      </c>
      <c r="R20" s="49">
        <v>0.14799999999999999</v>
      </c>
      <c r="S20" s="49">
        <v>0.14799999999999999</v>
      </c>
      <c r="T20" s="49">
        <v>0.19</v>
      </c>
      <c r="U20" s="49">
        <v>0.20100000000000001</v>
      </c>
      <c r="V20" s="49">
        <v>0.154</v>
      </c>
      <c r="W20" s="49">
        <v>0.154</v>
      </c>
      <c r="X20" s="49">
        <v>0.193</v>
      </c>
      <c r="Y20" s="49">
        <v>0.16200000000000001</v>
      </c>
      <c r="Z20" s="49">
        <v>0.17299999999999999</v>
      </c>
      <c r="AA20" s="49">
        <v>0.16400000000000001</v>
      </c>
      <c r="AC20" s="54">
        <f t="shared" si="21"/>
        <v>0.14175000000000001</v>
      </c>
      <c r="AD20" s="54">
        <f t="shared" si="22"/>
        <v>7.3711147958319843E-3</v>
      </c>
      <c r="AE20" s="54">
        <f t="shared" si="23"/>
        <v>3.5437500000000004E-2</v>
      </c>
      <c r="AF20" s="55">
        <f t="shared" si="24"/>
        <v>0.17966666666666664</v>
      </c>
      <c r="AG20" s="54">
        <f t="shared" si="25"/>
        <v>2.7970222261064537E-2</v>
      </c>
      <c r="AH20" s="54">
        <f t="shared" si="26"/>
        <v>4.491666666666666E-2</v>
      </c>
      <c r="AI20" s="55">
        <f>AVERAGE(V20:X20)</f>
        <v>0.16700000000000001</v>
      </c>
      <c r="AJ20" s="54">
        <f t="shared" si="28"/>
        <v>2.2516660498395569E-2</v>
      </c>
      <c r="AK20" s="54">
        <f t="shared" si="29"/>
        <v>4.1750000000000002E-2</v>
      </c>
      <c r="AL20" s="55">
        <f t="shared" si="30"/>
        <v>0.16633333333333333</v>
      </c>
      <c r="AM20" s="54">
        <f t="shared" si="31"/>
        <v>5.8594652770823045E-3</v>
      </c>
      <c r="AN20" s="54">
        <f t="shared" si="32"/>
        <v>4.1583333333333333E-2</v>
      </c>
      <c r="AQ20" s="43">
        <v>24</v>
      </c>
      <c r="AR20" s="49">
        <v>5.59</v>
      </c>
      <c r="AS20" s="49">
        <v>4.38</v>
      </c>
      <c r="AT20" s="66">
        <v>5.27</v>
      </c>
      <c r="AU20" s="49">
        <f t="shared" ref="AU20:AW32" si="33">AR20*1000</f>
        <v>5590</v>
      </c>
      <c r="AV20" s="49">
        <f t="shared" si="33"/>
        <v>4380</v>
      </c>
      <c r="AW20" s="66">
        <f t="shared" si="33"/>
        <v>5270</v>
      </c>
      <c r="AX20" s="49">
        <f>AI13</f>
        <v>0.17866666666666667</v>
      </c>
      <c r="AY20" s="49">
        <f>AL20</f>
        <v>0.16633333333333333</v>
      </c>
      <c r="AZ20" s="49">
        <f>AL19</f>
        <v>0.16800000000000001</v>
      </c>
      <c r="BA20" s="49">
        <f t="shared" ref="BA20:BC32" si="34">(AX20*13.51)-1.89</f>
        <v>0.52378666666666684</v>
      </c>
      <c r="BB20" s="49">
        <f t="shared" si="34"/>
        <v>0.3571633333333335</v>
      </c>
      <c r="BC20" s="66">
        <f t="shared" si="34"/>
        <v>0.37968000000000024</v>
      </c>
      <c r="BD20" s="49">
        <f t="shared" si="18"/>
        <v>523.78666666666686</v>
      </c>
      <c r="BE20" s="49">
        <f t="shared" si="18"/>
        <v>357.16333333333353</v>
      </c>
      <c r="BF20" s="49">
        <f t="shared" si="18"/>
        <v>379.68000000000023</v>
      </c>
      <c r="BG20" s="77">
        <f t="shared" ref="BG20:BI32" si="35">BD20/AU20</f>
        <v>9.3700655933214111E-2</v>
      </c>
      <c r="BH20" s="77">
        <f t="shared" si="35"/>
        <v>8.1544140030441442E-2</v>
      </c>
      <c r="BI20" s="78">
        <f t="shared" si="35"/>
        <v>7.2045540796963986E-2</v>
      </c>
      <c r="BJ20" s="82">
        <f t="shared" si="19"/>
        <v>8.2430112253539842E-2</v>
      </c>
      <c r="BK20" s="40">
        <f t="shared" si="20"/>
        <v>420.21000000000021</v>
      </c>
    </row>
    <row r="21" spans="1:63" s="49" customFormat="1" x14ac:dyDescent="0.25">
      <c r="AC21" s="54"/>
      <c r="AD21" s="54"/>
      <c r="AE21" s="54"/>
      <c r="AF21" s="55"/>
      <c r="AG21" s="54"/>
      <c r="AH21" s="54"/>
      <c r="AI21" s="55"/>
      <c r="AJ21" s="54"/>
      <c r="AK21" s="54"/>
      <c r="AL21" s="55"/>
      <c r="AM21" s="54"/>
      <c r="AN21" s="57"/>
      <c r="AQ21" s="43"/>
      <c r="AT21" s="66"/>
      <c r="AU21" s="49">
        <f t="shared" si="33"/>
        <v>0</v>
      </c>
      <c r="AV21" s="49">
        <f t="shared" si="33"/>
        <v>0</v>
      </c>
      <c r="AW21" s="66">
        <f t="shared" si="33"/>
        <v>0</v>
      </c>
      <c r="AX21" s="49" t="e">
        <f>AL18</f>
        <v>#DIV/0!</v>
      </c>
      <c r="AY21" s="49" t="e">
        <f>AL17</f>
        <v>#DIV/0!</v>
      </c>
      <c r="AZ21" s="49" t="e">
        <f>AL16</f>
        <v>#DIV/0!</v>
      </c>
      <c r="BA21" s="49" t="e">
        <f t="shared" si="34"/>
        <v>#DIV/0!</v>
      </c>
      <c r="BB21" s="49" t="e">
        <f t="shared" si="34"/>
        <v>#DIV/0!</v>
      </c>
      <c r="BC21" s="66" t="e">
        <f t="shared" si="34"/>
        <v>#DIV/0!</v>
      </c>
      <c r="BD21" s="49" t="e">
        <f t="shared" si="18"/>
        <v>#DIV/0!</v>
      </c>
      <c r="BE21" s="49" t="e">
        <f t="shared" si="18"/>
        <v>#DIV/0!</v>
      </c>
      <c r="BF21" s="49" t="e">
        <f t="shared" si="18"/>
        <v>#DIV/0!</v>
      </c>
      <c r="BG21" s="77" t="e">
        <f t="shared" si="35"/>
        <v>#DIV/0!</v>
      </c>
      <c r="BH21" s="77" t="e">
        <f t="shared" si="35"/>
        <v>#DIV/0!</v>
      </c>
      <c r="BI21" s="78" t="e">
        <f t="shared" si="35"/>
        <v>#DIV/0!</v>
      </c>
      <c r="BJ21" s="82" t="e">
        <f t="shared" si="19"/>
        <v>#DIV/0!</v>
      </c>
      <c r="BK21" s="40" t="e">
        <f t="shared" si="20"/>
        <v>#DIV/0!</v>
      </c>
    </row>
    <row r="22" spans="1:63"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43"/>
      <c r="AT22" s="66"/>
      <c r="AU22" s="49">
        <f t="shared" si="33"/>
        <v>0</v>
      </c>
      <c r="AV22" s="49">
        <f t="shared" si="33"/>
        <v>0</v>
      </c>
      <c r="AW22" s="66">
        <f t="shared" si="33"/>
        <v>0</v>
      </c>
      <c r="AX22" s="49" t="e">
        <f>AL15</f>
        <v>#DIV/0!</v>
      </c>
      <c r="AY22" s="49" t="e">
        <f>AL14</f>
        <v>#DIV/0!</v>
      </c>
      <c r="AZ22" s="49">
        <f>AL13</f>
        <v>0.14566666666666664</v>
      </c>
      <c r="BA22" s="49" t="e">
        <f t="shared" si="34"/>
        <v>#DIV/0!</v>
      </c>
      <c r="BB22" s="49" t="e">
        <f t="shared" si="34"/>
        <v>#DIV/0!</v>
      </c>
      <c r="BC22" s="66">
        <f t="shared" si="34"/>
        <v>7.7956666666666452E-2</v>
      </c>
      <c r="BD22" s="49" t="e">
        <f t="shared" si="18"/>
        <v>#DIV/0!</v>
      </c>
      <c r="BE22" s="49" t="e">
        <f t="shared" si="18"/>
        <v>#DIV/0!</v>
      </c>
      <c r="BF22" s="49">
        <f t="shared" si="18"/>
        <v>77.95666666666645</v>
      </c>
      <c r="BG22" s="77" t="e">
        <f t="shared" si="35"/>
        <v>#DIV/0!</v>
      </c>
      <c r="BH22" s="77" t="e">
        <f t="shared" si="35"/>
        <v>#DIV/0!</v>
      </c>
      <c r="BI22" s="78" t="e">
        <f t="shared" si="35"/>
        <v>#DIV/0!</v>
      </c>
      <c r="BJ22" s="82" t="e">
        <f t="shared" si="19"/>
        <v>#DIV/0!</v>
      </c>
      <c r="BK22" s="40" t="e">
        <f t="shared" si="20"/>
        <v>#DIV/0!</v>
      </c>
    </row>
    <row r="23" spans="1:63"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AC23" s="54" t="e">
        <f>AVERAGE(P23:R23)</f>
        <v>#DIV/0!</v>
      </c>
      <c r="AD23" s="54" t="e">
        <f>STDEV(P23:R23)</f>
        <v>#DIV/0!</v>
      </c>
      <c r="AE23" s="54" t="e">
        <f>0.25*AC23</f>
        <v>#DIV/0!</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43"/>
      <c r="AT23" s="66"/>
      <c r="AU23" s="49">
        <f t="shared" si="33"/>
        <v>0</v>
      </c>
      <c r="AV23" s="49">
        <f t="shared" si="33"/>
        <v>0</v>
      </c>
      <c r="AW23" s="66">
        <f t="shared" si="33"/>
        <v>0</v>
      </c>
      <c r="AX23" s="49" t="e">
        <f>AC29</f>
        <v>#DIV/0!</v>
      </c>
      <c r="AY23" s="49" t="e">
        <f>AC28</f>
        <v>#DIV/0!</v>
      </c>
      <c r="AZ23" s="49" t="e">
        <f>AC27</f>
        <v>#DIV/0!</v>
      </c>
      <c r="BA23" s="49" t="e">
        <f t="shared" si="34"/>
        <v>#DIV/0!</v>
      </c>
      <c r="BB23" s="49" t="e">
        <f t="shared" si="34"/>
        <v>#DIV/0!</v>
      </c>
      <c r="BC23" s="66" t="e">
        <f t="shared" si="34"/>
        <v>#DIV/0!</v>
      </c>
      <c r="BD23" s="49" t="e">
        <f t="shared" si="18"/>
        <v>#DIV/0!</v>
      </c>
      <c r="BE23" s="49" t="e">
        <f t="shared" si="18"/>
        <v>#DIV/0!</v>
      </c>
      <c r="BF23" s="49" t="e">
        <f t="shared" si="18"/>
        <v>#DIV/0!</v>
      </c>
      <c r="BG23" s="77" t="e">
        <f t="shared" si="35"/>
        <v>#DIV/0!</v>
      </c>
      <c r="BH23" s="77" t="e">
        <f t="shared" si="35"/>
        <v>#DIV/0!</v>
      </c>
      <c r="BI23" s="78" t="e">
        <f t="shared" si="35"/>
        <v>#DIV/0!</v>
      </c>
      <c r="BJ23" s="82" t="e">
        <f t="shared" si="19"/>
        <v>#DIV/0!</v>
      </c>
      <c r="BK23" s="40" t="e">
        <f t="shared" si="20"/>
        <v>#DIV/0!</v>
      </c>
    </row>
    <row r="24" spans="1:63"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AC24" s="54" t="e">
        <f t="shared" ref="AC24:AC30" si="36">AVERAGE(P24:R24)</f>
        <v>#DIV/0!</v>
      </c>
      <c r="AD24" s="54" t="e">
        <f t="shared" ref="AD24:AD30" si="37">STDEV(P24:R24)</f>
        <v>#DIV/0!</v>
      </c>
      <c r="AE24" s="54" t="e">
        <f t="shared" ref="AE24:AE30" si="38">0.25*AC24</f>
        <v>#DIV/0!</v>
      </c>
      <c r="AF24" s="55" t="e">
        <f t="shared" ref="AF24:AF30" si="39">AVERAGE(S24:U24)</f>
        <v>#DIV/0!</v>
      </c>
      <c r="AG24" s="54" t="e">
        <f t="shared" ref="AG24:AG30" si="40">STDEV(S24:U24)</f>
        <v>#DIV/0!</v>
      </c>
      <c r="AH24" s="54" t="e">
        <f t="shared" ref="AH24:AH30" si="41">0.25*AF24</f>
        <v>#DIV/0!</v>
      </c>
      <c r="AI24" s="55" t="e">
        <f t="shared" ref="AI24:AI29" si="42">AVERAGE(V24:X24)</f>
        <v>#DIV/0!</v>
      </c>
      <c r="AJ24" s="54" t="e">
        <f t="shared" ref="AJ24:AJ30" si="43">STDEV(V24:X24)</f>
        <v>#DIV/0!</v>
      </c>
      <c r="AK24" s="54" t="e">
        <f t="shared" ref="AK24:AK30" si="44">0.25*AI24</f>
        <v>#DIV/0!</v>
      </c>
      <c r="AL24" s="55" t="e">
        <f t="shared" ref="AL24:AL30" si="45">AVERAGE(Y24:AA24)</f>
        <v>#DIV/0!</v>
      </c>
      <c r="AM24" s="54" t="e">
        <f t="shared" ref="AM24:AM30" si="46">STDEV(Y24:AA24)</f>
        <v>#DIV/0!</v>
      </c>
      <c r="AN24" s="54" t="e">
        <f t="shared" ref="AN24:AN30" si="47">0.25*AL24</f>
        <v>#DIV/0!</v>
      </c>
      <c r="AQ24" s="43"/>
      <c r="AT24" s="66"/>
      <c r="AU24" s="49">
        <f t="shared" si="33"/>
        <v>0</v>
      </c>
      <c r="AV24" s="49">
        <f t="shared" si="33"/>
        <v>0</v>
      </c>
      <c r="AW24" s="66">
        <f t="shared" si="33"/>
        <v>0</v>
      </c>
      <c r="AX24" s="49" t="e">
        <f>AC26</f>
        <v>#DIV/0!</v>
      </c>
      <c r="AY24" s="49" t="e">
        <f>AC25</f>
        <v>#DIV/0!</v>
      </c>
      <c r="AZ24" s="49" t="e">
        <f>AC24</f>
        <v>#DIV/0!</v>
      </c>
      <c r="BA24" s="49" t="e">
        <f t="shared" si="34"/>
        <v>#DIV/0!</v>
      </c>
      <c r="BB24" s="49" t="e">
        <f t="shared" si="34"/>
        <v>#DIV/0!</v>
      </c>
      <c r="BC24" s="66" t="e">
        <f t="shared" si="34"/>
        <v>#DIV/0!</v>
      </c>
      <c r="BD24" s="49" t="e">
        <f t="shared" si="18"/>
        <v>#DIV/0!</v>
      </c>
      <c r="BE24" s="49" t="e">
        <f t="shared" si="18"/>
        <v>#DIV/0!</v>
      </c>
      <c r="BF24" s="49" t="e">
        <f t="shared" si="18"/>
        <v>#DIV/0!</v>
      </c>
      <c r="BG24" s="77" t="e">
        <f t="shared" si="35"/>
        <v>#DIV/0!</v>
      </c>
      <c r="BH24" s="77" t="e">
        <f t="shared" si="35"/>
        <v>#DIV/0!</v>
      </c>
      <c r="BI24" s="78" t="e">
        <f t="shared" si="35"/>
        <v>#DIV/0!</v>
      </c>
      <c r="BJ24" s="82" t="e">
        <f t="shared" si="19"/>
        <v>#DIV/0!</v>
      </c>
      <c r="BK24" s="40" t="e">
        <f t="shared" si="20"/>
        <v>#DIV/0!</v>
      </c>
    </row>
    <row r="25" spans="1:63"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AC25" s="54" t="e">
        <f t="shared" si="36"/>
        <v>#DIV/0!</v>
      </c>
      <c r="AD25" s="54" t="e">
        <f t="shared" si="37"/>
        <v>#DIV/0!</v>
      </c>
      <c r="AE25" s="54" t="e">
        <f t="shared" si="38"/>
        <v>#DIV/0!</v>
      </c>
      <c r="AF25" s="55" t="e">
        <f t="shared" si="39"/>
        <v>#DIV/0!</v>
      </c>
      <c r="AG25" s="54" t="e">
        <f t="shared" si="40"/>
        <v>#DIV/0!</v>
      </c>
      <c r="AH25" s="54" t="e">
        <f t="shared" si="41"/>
        <v>#DIV/0!</v>
      </c>
      <c r="AI25" s="55" t="e">
        <f t="shared" si="42"/>
        <v>#DIV/0!</v>
      </c>
      <c r="AJ25" s="54" t="e">
        <f t="shared" si="43"/>
        <v>#DIV/0!</v>
      </c>
      <c r="AK25" s="54" t="e">
        <f t="shared" si="44"/>
        <v>#DIV/0!</v>
      </c>
      <c r="AL25" s="55" t="e">
        <f t="shared" si="45"/>
        <v>#DIV/0!</v>
      </c>
      <c r="AM25" s="54" t="e">
        <f t="shared" si="46"/>
        <v>#DIV/0!</v>
      </c>
      <c r="AN25" s="54" t="e">
        <f t="shared" si="47"/>
        <v>#DIV/0!</v>
      </c>
      <c r="AQ25" s="43"/>
      <c r="AT25" s="66"/>
      <c r="AU25" s="49">
        <f t="shared" si="33"/>
        <v>0</v>
      </c>
      <c r="AV25" s="49">
        <f t="shared" si="33"/>
        <v>0</v>
      </c>
      <c r="AW25" s="66">
        <f t="shared" si="33"/>
        <v>0</v>
      </c>
      <c r="AX25" s="49" t="e">
        <f>AC23</f>
        <v>#DIV/0!</v>
      </c>
      <c r="AY25" s="49" t="e">
        <f>AF30</f>
        <v>#DIV/0!</v>
      </c>
      <c r="AZ25" s="49" t="e">
        <f>AF29</f>
        <v>#DIV/0!</v>
      </c>
      <c r="BA25" s="49" t="e">
        <f t="shared" si="34"/>
        <v>#DIV/0!</v>
      </c>
      <c r="BB25" s="49" t="e">
        <f t="shared" si="34"/>
        <v>#DIV/0!</v>
      </c>
      <c r="BC25" s="66" t="e">
        <f t="shared" si="34"/>
        <v>#DIV/0!</v>
      </c>
      <c r="BD25" s="49" t="e">
        <f t="shared" si="18"/>
        <v>#DIV/0!</v>
      </c>
      <c r="BE25" s="49" t="e">
        <f t="shared" si="18"/>
        <v>#DIV/0!</v>
      </c>
      <c r="BF25" s="49" t="e">
        <f t="shared" si="18"/>
        <v>#DIV/0!</v>
      </c>
      <c r="BG25" s="77" t="e">
        <f t="shared" si="35"/>
        <v>#DIV/0!</v>
      </c>
      <c r="BH25" s="77" t="e">
        <f t="shared" si="35"/>
        <v>#DIV/0!</v>
      </c>
      <c r="BI25" s="78" t="e">
        <f t="shared" si="35"/>
        <v>#DIV/0!</v>
      </c>
      <c r="BJ25" s="82" t="e">
        <f t="shared" si="19"/>
        <v>#DIV/0!</v>
      </c>
      <c r="BK25" s="40" t="e">
        <f t="shared" si="20"/>
        <v>#DIV/0!</v>
      </c>
    </row>
    <row r="26" spans="1:63"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Q26" s="43"/>
      <c r="AT26" s="66"/>
      <c r="AU26" s="49">
        <f t="shared" si="33"/>
        <v>0</v>
      </c>
      <c r="AV26" s="49">
        <f t="shared" si="33"/>
        <v>0</v>
      </c>
      <c r="AW26" s="66">
        <f t="shared" si="33"/>
        <v>0</v>
      </c>
      <c r="AX26" s="49" t="e">
        <f>AF28</f>
        <v>#DIV/0!</v>
      </c>
      <c r="AY26" s="49" t="e">
        <f>AF27</f>
        <v>#DIV/0!</v>
      </c>
      <c r="AZ26" s="49" t="e">
        <f>AF26</f>
        <v>#DIV/0!</v>
      </c>
      <c r="BA26" s="49" t="e">
        <f t="shared" si="34"/>
        <v>#DIV/0!</v>
      </c>
      <c r="BB26" s="49" t="e">
        <f t="shared" si="34"/>
        <v>#DIV/0!</v>
      </c>
      <c r="BC26" s="66" t="e">
        <f t="shared" si="34"/>
        <v>#DIV/0!</v>
      </c>
      <c r="BD26" s="49" t="e">
        <f t="shared" si="18"/>
        <v>#DIV/0!</v>
      </c>
      <c r="BE26" s="49" t="e">
        <f t="shared" si="18"/>
        <v>#DIV/0!</v>
      </c>
      <c r="BF26" s="49" t="e">
        <f t="shared" si="18"/>
        <v>#DIV/0!</v>
      </c>
      <c r="BG26" s="77" t="e">
        <f t="shared" si="35"/>
        <v>#DIV/0!</v>
      </c>
      <c r="BH26" s="77" t="e">
        <f t="shared" si="35"/>
        <v>#DIV/0!</v>
      </c>
      <c r="BI26" s="78" t="e">
        <f t="shared" si="35"/>
        <v>#DIV/0!</v>
      </c>
      <c r="BJ26" s="82" t="e">
        <f t="shared" si="19"/>
        <v>#DIV/0!</v>
      </c>
      <c r="BK26" s="40" t="e">
        <f t="shared" si="20"/>
        <v>#DIV/0!</v>
      </c>
    </row>
    <row r="27" spans="1:63"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Q27" s="43"/>
      <c r="AT27" s="66"/>
      <c r="AU27" s="49">
        <f t="shared" si="33"/>
        <v>0</v>
      </c>
      <c r="AV27" s="49">
        <f t="shared" si="33"/>
        <v>0</v>
      </c>
      <c r="AW27" s="66">
        <f t="shared" si="33"/>
        <v>0</v>
      </c>
      <c r="AX27" s="49" t="e">
        <f>AF25</f>
        <v>#DIV/0!</v>
      </c>
      <c r="AY27" s="49" t="e">
        <f>AF24</f>
        <v>#DIV/0!</v>
      </c>
      <c r="AZ27" s="49" t="e">
        <f>AF23</f>
        <v>#DIV/0!</v>
      </c>
      <c r="BA27" s="49" t="e">
        <f t="shared" si="34"/>
        <v>#DIV/0!</v>
      </c>
      <c r="BB27" s="49" t="e">
        <f t="shared" si="34"/>
        <v>#DIV/0!</v>
      </c>
      <c r="BC27" s="66" t="e">
        <f t="shared" si="34"/>
        <v>#DIV/0!</v>
      </c>
      <c r="BD27" s="49" t="e">
        <f t="shared" si="18"/>
        <v>#DIV/0!</v>
      </c>
      <c r="BE27" s="49" t="e">
        <f t="shared" si="18"/>
        <v>#DIV/0!</v>
      </c>
      <c r="BF27" s="49" t="e">
        <f t="shared" si="18"/>
        <v>#DIV/0!</v>
      </c>
      <c r="BG27" s="77" t="e">
        <f t="shared" si="35"/>
        <v>#DIV/0!</v>
      </c>
      <c r="BH27" s="77" t="e">
        <f t="shared" si="35"/>
        <v>#DIV/0!</v>
      </c>
      <c r="BI27" s="78" t="e">
        <f t="shared" si="35"/>
        <v>#DIV/0!</v>
      </c>
      <c r="BJ27" s="82" t="e">
        <f t="shared" si="19"/>
        <v>#DIV/0!</v>
      </c>
      <c r="BK27" s="40" t="e">
        <f t="shared" si="20"/>
        <v>#DIV/0!</v>
      </c>
    </row>
    <row r="28" spans="1:63"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Q28" s="43"/>
      <c r="AT28" s="66"/>
      <c r="AU28" s="49">
        <f t="shared" si="33"/>
        <v>0</v>
      </c>
      <c r="AV28" s="49">
        <f t="shared" si="33"/>
        <v>0</v>
      </c>
      <c r="AW28" s="66">
        <f t="shared" si="33"/>
        <v>0</v>
      </c>
      <c r="AX28" s="49" t="e">
        <f>AI30</f>
        <v>#DIV/0!</v>
      </c>
      <c r="AY28" s="49" t="e">
        <f>AI29</f>
        <v>#DIV/0!</v>
      </c>
      <c r="AZ28" s="49" t="e">
        <f>AI28</f>
        <v>#DIV/0!</v>
      </c>
      <c r="BA28" s="49" t="e">
        <f t="shared" si="34"/>
        <v>#DIV/0!</v>
      </c>
      <c r="BB28" s="49" t="e">
        <f t="shared" si="34"/>
        <v>#DIV/0!</v>
      </c>
      <c r="BC28" s="66" t="e">
        <f t="shared" si="34"/>
        <v>#DIV/0!</v>
      </c>
      <c r="BD28" s="49" t="e">
        <f t="shared" si="18"/>
        <v>#DIV/0!</v>
      </c>
      <c r="BE28" s="49" t="e">
        <f t="shared" si="18"/>
        <v>#DIV/0!</v>
      </c>
      <c r="BF28" s="49" t="e">
        <f t="shared" si="18"/>
        <v>#DIV/0!</v>
      </c>
      <c r="BG28" s="77" t="e">
        <f t="shared" si="35"/>
        <v>#DIV/0!</v>
      </c>
      <c r="BH28" s="77" t="e">
        <f t="shared" si="35"/>
        <v>#DIV/0!</v>
      </c>
      <c r="BI28" s="78" t="e">
        <f t="shared" si="35"/>
        <v>#DIV/0!</v>
      </c>
      <c r="BJ28" s="82" t="e">
        <f t="shared" si="19"/>
        <v>#DIV/0!</v>
      </c>
      <c r="BK28" s="40" t="e">
        <f t="shared" si="20"/>
        <v>#DIV/0!</v>
      </c>
    </row>
    <row r="29" spans="1:63"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Q29" s="43"/>
      <c r="AT29" s="66"/>
      <c r="AU29" s="49">
        <f t="shared" si="33"/>
        <v>0</v>
      </c>
      <c r="AV29" s="49">
        <f t="shared" si="33"/>
        <v>0</v>
      </c>
      <c r="AW29" s="66">
        <f t="shared" si="33"/>
        <v>0</v>
      </c>
      <c r="AX29" s="49" t="e">
        <f>AI27</f>
        <v>#DIV/0!</v>
      </c>
      <c r="AY29" s="49" t="e">
        <f>AI26</f>
        <v>#DIV/0!</v>
      </c>
      <c r="AZ29" s="49" t="e">
        <f>AI25</f>
        <v>#DIV/0!</v>
      </c>
      <c r="BA29" s="49" t="e">
        <f t="shared" si="34"/>
        <v>#DIV/0!</v>
      </c>
      <c r="BB29" s="49" t="e">
        <f t="shared" si="34"/>
        <v>#DIV/0!</v>
      </c>
      <c r="BC29" s="66" t="e">
        <f t="shared" si="34"/>
        <v>#DIV/0!</v>
      </c>
      <c r="BD29" s="49" t="e">
        <f t="shared" si="18"/>
        <v>#DIV/0!</v>
      </c>
      <c r="BE29" s="49" t="e">
        <f t="shared" si="18"/>
        <v>#DIV/0!</v>
      </c>
      <c r="BF29" s="49" t="e">
        <f t="shared" si="18"/>
        <v>#DIV/0!</v>
      </c>
      <c r="BG29" s="77" t="e">
        <f t="shared" si="35"/>
        <v>#DIV/0!</v>
      </c>
      <c r="BH29" s="77" t="e">
        <f t="shared" si="35"/>
        <v>#DIV/0!</v>
      </c>
      <c r="BI29" s="78" t="e">
        <f t="shared" si="35"/>
        <v>#DIV/0!</v>
      </c>
      <c r="BJ29" s="82" t="e">
        <f t="shared" si="19"/>
        <v>#DIV/0!</v>
      </c>
      <c r="BK29" s="40" t="e">
        <f t="shared" si="20"/>
        <v>#DIV/0!</v>
      </c>
    </row>
    <row r="30" spans="1:63"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AC30" s="54" t="e">
        <f t="shared" si="36"/>
        <v>#DIV/0!</v>
      </c>
      <c r="AD30" s="54" t="e">
        <f t="shared" si="37"/>
        <v>#DIV/0!</v>
      </c>
      <c r="AE30" s="54" t="e">
        <f t="shared" si="38"/>
        <v>#DIV/0!</v>
      </c>
      <c r="AF30" s="55" t="e">
        <f t="shared" si="39"/>
        <v>#DIV/0!</v>
      </c>
      <c r="AG30" s="54" t="e">
        <f t="shared" si="40"/>
        <v>#DIV/0!</v>
      </c>
      <c r="AH30" s="54" t="e">
        <f t="shared" si="41"/>
        <v>#DIV/0!</v>
      </c>
      <c r="AI30" s="55" t="e">
        <f>AVERAGE(V30:X30)</f>
        <v>#DIV/0!</v>
      </c>
      <c r="AJ30" s="54" t="e">
        <f t="shared" si="43"/>
        <v>#DIV/0!</v>
      </c>
      <c r="AK30" s="54" t="e">
        <f t="shared" si="44"/>
        <v>#DIV/0!</v>
      </c>
      <c r="AL30" s="55" t="e">
        <f t="shared" si="45"/>
        <v>#DIV/0!</v>
      </c>
      <c r="AM30" s="54" t="e">
        <f t="shared" si="46"/>
        <v>#DIV/0!</v>
      </c>
      <c r="AN30" s="54" t="e">
        <f t="shared" si="47"/>
        <v>#DIV/0!</v>
      </c>
      <c r="AQ30" s="43"/>
      <c r="AT30" s="66"/>
      <c r="AU30" s="49">
        <f t="shared" si="33"/>
        <v>0</v>
      </c>
      <c r="AV30" s="49">
        <f t="shared" si="33"/>
        <v>0</v>
      </c>
      <c r="AW30" s="66">
        <f t="shared" si="33"/>
        <v>0</v>
      </c>
      <c r="AX30" s="49" t="e">
        <f>AI24</f>
        <v>#DIV/0!</v>
      </c>
      <c r="AY30" s="49" t="e">
        <f>AI23</f>
        <v>#DIV/0!</v>
      </c>
      <c r="AZ30" s="49" t="e">
        <f>AL30</f>
        <v>#DIV/0!</v>
      </c>
      <c r="BA30" s="49" t="e">
        <f t="shared" si="34"/>
        <v>#DIV/0!</v>
      </c>
      <c r="BB30" s="49" t="e">
        <f t="shared" si="34"/>
        <v>#DIV/0!</v>
      </c>
      <c r="BC30" s="66" t="e">
        <f t="shared" si="34"/>
        <v>#DIV/0!</v>
      </c>
      <c r="BD30" s="49" t="e">
        <f t="shared" si="18"/>
        <v>#DIV/0!</v>
      </c>
      <c r="BE30" s="49" t="e">
        <f t="shared" si="18"/>
        <v>#DIV/0!</v>
      </c>
      <c r="BF30" s="49" t="e">
        <f t="shared" si="18"/>
        <v>#DIV/0!</v>
      </c>
      <c r="BG30" s="77" t="e">
        <f t="shared" si="35"/>
        <v>#DIV/0!</v>
      </c>
      <c r="BH30" s="77" t="e">
        <f t="shared" si="35"/>
        <v>#DIV/0!</v>
      </c>
      <c r="BI30" s="78" t="e">
        <f t="shared" si="35"/>
        <v>#DIV/0!</v>
      </c>
      <c r="BJ30" s="82" t="e">
        <f t="shared" si="19"/>
        <v>#DIV/0!</v>
      </c>
      <c r="BK30" s="40" t="e">
        <f t="shared" si="20"/>
        <v>#DIV/0!</v>
      </c>
    </row>
    <row r="31" spans="1:63" s="49" customFormat="1" x14ac:dyDescent="0.25">
      <c r="AQ31" s="43"/>
      <c r="AT31" s="66"/>
      <c r="AU31" s="49">
        <f t="shared" si="33"/>
        <v>0</v>
      </c>
      <c r="AV31" s="49">
        <f t="shared" si="33"/>
        <v>0</v>
      </c>
      <c r="AW31" s="66">
        <f t="shared" si="33"/>
        <v>0</v>
      </c>
      <c r="AX31" s="49" t="e">
        <f>AL29</f>
        <v>#DIV/0!</v>
      </c>
      <c r="AY31" s="49" t="e">
        <f>AL28</f>
        <v>#DIV/0!</v>
      </c>
      <c r="AZ31" s="49" t="e">
        <f>AL27</f>
        <v>#DIV/0!</v>
      </c>
      <c r="BA31" s="49" t="e">
        <f t="shared" si="34"/>
        <v>#DIV/0!</v>
      </c>
      <c r="BB31" s="49" t="e">
        <f t="shared" si="34"/>
        <v>#DIV/0!</v>
      </c>
      <c r="BC31" s="66" t="e">
        <f t="shared" si="34"/>
        <v>#DIV/0!</v>
      </c>
      <c r="BD31" s="49" t="e">
        <f t="shared" si="18"/>
        <v>#DIV/0!</v>
      </c>
      <c r="BE31" s="49" t="e">
        <f t="shared" si="18"/>
        <v>#DIV/0!</v>
      </c>
      <c r="BF31" s="49" t="e">
        <f t="shared" si="18"/>
        <v>#DIV/0!</v>
      </c>
      <c r="BG31" s="77" t="e">
        <f t="shared" si="35"/>
        <v>#DIV/0!</v>
      </c>
      <c r="BH31" s="77" t="e">
        <f t="shared" si="35"/>
        <v>#DIV/0!</v>
      </c>
      <c r="BI31" s="78" t="e">
        <f t="shared" si="35"/>
        <v>#DIV/0!</v>
      </c>
      <c r="BJ31" s="82" t="e">
        <f t="shared" si="19"/>
        <v>#DIV/0!</v>
      </c>
      <c r="BK31" s="40" t="e">
        <f t="shared" si="20"/>
        <v>#DIV/0!</v>
      </c>
    </row>
    <row r="32" spans="1:63" s="49" customFormat="1" x14ac:dyDescent="0.25">
      <c r="T32" s="49">
        <v>0</v>
      </c>
      <c r="U32" s="49">
        <v>0.14499999999999999</v>
      </c>
      <c r="V32" s="49">
        <v>0.14499999999999999</v>
      </c>
      <c r="W32" s="49">
        <v>0.14699999999999999</v>
      </c>
      <c r="AQ32" s="43"/>
      <c r="AT32" s="66"/>
      <c r="AU32" s="49">
        <f t="shared" si="33"/>
        <v>0</v>
      </c>
      <c r="AV32" s="49">
        <f t="shared" si="33"/>
        <v>0</v>
      </c>
      <c r="AW32" s="66">
        <f t="shared" si="33"/>
        <v>0</v>
      </c>
      <c r="AX32" s="49" t="e">
        <f>AL26</f>
        <v>#DIV/0!</v>
      </c>
      <c r="AY32" s="49" t="e">
        <f>AL25</f>
        <v>#DIV/0!</v>
      </c>
      <c r="AZ32" s="49" t="e">
        <f>AL24</f>
        <v>#DIV/0!</v>
      </c>
      <c r="BA32" s="49" t="e">
        <f t="shared" si="34"/>
        <v>#DIV/0!</v>
      </c>
      <c r="BB32" s="49" t="e">
        <f t="shared" si="34"/>
        <v>#DIV/0!</v>
      </c>
      <c r="BC32" s="66" t="e">
        <f t="shared" si="34"/>
        <v>#DIV/0!</v>
      </c>
      <c r="BD32" s="49" t="e">
        <f t="shared" si="18"/>
        <v>#DIV/0!</v>
      </c>
      <c r="BE32" s="49" t="e">
        <f t="shared" si="18"/>
        <v>#DIV/0!</v>
      </c>
      <c r="BF32" s="49" t="e">
        <f t="shared" si="18"/>
        <v>#DIV/0!</v>
      </c>
      <c r="BG32" s="77" t="e">
        <f t="shared" si="35"/>
        <v>#DIV/0!</v>
      </c>
      <c r="BH32" s="77" t="e">
        <f t="shared" si="35"/>
        <v>#DIV/0!</v>
      </c>
      <c r="BI32" s="78" t="e">
        <f t="shared" si="35"/>
        <v>#DIV/0!</v>
      </c>
      <c r="BJ32" s="82" t="e">
        <f t="shared" si="19"/>
        <v>#DIV/0!</v>
      </c>
      <c r="BK32" s="40" t="e">
        <f t="shared" si="20"/>
        <v>#DIV/0!</v>
      </c>
    </row>
    <row r="33" spans="2:27" s="25" customFormat="1" x14ac:dyDescent="0.25">
      <c r="T33" s="25">
        <v>2</v>
      </c>
      <c r="U33" s="49">
        <v>0.255</v>
      </c>
      <c r="V33" s="49">
        <v>0.27500000000000002</v>
      </c>
      <c r="W33" s="49">
        <v>0.27300000000000002</v>
      </c>
      <c r="X33" s="49">
        <v>0.23599999999999999</v>
      </c>
      <c r="Y33" s="49">
        <v>0.255</v>
      </c>
      <c r="Z33" s="49">
        <v>0.26</v>
      </c>
    </row>
    <row r="34" spans="2:27" s="25" customFormat="1" x14ac:dyDescent="0.25">
      <c r="T34" s="25">
        <v>0.5</v>
      </c>
      <c r="U34" s="49">
        <v>0.14899999999999999</v>
      </c>
      <c r="V34" s="49">
        <v>0.14499999999999999</v>
      </c>
      <c r="W34" s="49">
        <v>0.14599999999999999</v>
      </c>
      <c r="X34" s="49">
        <v>0.13400000000000001</v>
      </c>
      <c r="Y34" s="49">
        <v>0.13700000000000001</v>
      </c>
      <c r="Z34" s="49">
        <v>0.14799999999999999</v>
      </c>
    </row>
    <row r="35" spans="2:27" s="25" customFormat="1" x14ac:dyDescent="0.25"/>
    <row r="36" spans="2:27" s="25" customFormat="1" x14ac:dyDescent="0.25"/>
    <row r="37" spans="2:27" s="25" customFormat="1" x14ac:dyDescent="0.25"/>
    <row r="38" spans="2:27" s="25" customFormat="1" x14ac:dyDescent="0.25"/>
    <row r="39" spans="2:27" s="25" customFormat="1" x14ac:dyDescent="0.25"/>
    <row r="40" spans="2:27" s="25" customFormat="1" x14ac:dyDescent="0.25"/>
    <row r="41" spans="2:27" s="25" customFormat="1" x14ac:dyDescent="0.25"/>
    <row r="42" spans="2:27" s="25" customFormat="1" x14ac:dyDescent="0.25"/>
    <row r="43" spans="2:27" s="25" customFormat="1" x14ac:dyDescent="0.25"/>
    <row r="44" spans="2:27" s="25" customFormat="1" x14ac:dyDescent="0.25">
      <c r="B44" s="25" t="s">
        <v>42</v>
      </c>
      <c r="C44" s="25" t="s">
        <v>58</v>
      </c>
      <c r="D44" s="25" t="s">
        <v>59</v>
      </c>
      <c r="E44" s="25" t="s">
        <v>60</v>
      </c>
      <c r="G44" s="25" t="s">
        <v>42</v>
      </c>
      <c r="H44" s="25" t="s">
        <v>61</v>
      </c>
      <c r="I44" s="25" t="s">
        <v>61</v>
      </c>
      <c r="J44" s="25" t="s">
        <v>61</v>
      </c>
      <c r="K44" s="25" t="s">
        <v>61</v>
      </c>
      <c r="L44" s="25" t="s">
        <v>61</v>
      </c>
      <c r="M44" s="25" t="s">
        <v>61</v>
      </c>
      <c r="Q44" s="25" t="s">
        <v>62</v>
      </c>
      <c r="W44" s="88" t="s">
        <v>86</v>
      </c>
      <c r="X44" s="88"/>
      <c r="Y44" s="49"/>
      <c r="Z44" s="88" t="s">
        <v>87</v>
      </c>
      <c r="AA44" s="88"/>
    </row>
    <row r="45" spans="2:27" s="25" customFormat="1" x14ac:dyDescent="0.25">
      <c r="B45" s="25">
        <v>0.5</v>
      </c>
      <c r="C45" s="25">
        <f>B45/D45</f>
        <v>50</v>
      </c>
      <c r="D45" s="25">
        <v>0.01</v>
      </c>
      <c r="E45" s="25">
        <f>160-C45</f>
        <v>110</v>
      </c>
      <c r="G45" s="25">
        <v>0.5</v>
      </c>
      <c r="H45" s="49">
        <v>0.14899999999999999</v>
      </c>
      <c r="I45" s="49">
        <v>0.14499999999999999</v>
      </c>
      <c r="J45" s="49">
        <v>0.14599999999999999</v>
      </c>
      <c r="K45" s="49">
        <v>0.13400000000000001</v>
      </c>
      <c r="L45" s="49">
        <v>0.13700000000000001</v>
      </c>
      <c r="M45" s="49">
        <v>0.14799999999999999</v>
      </c>
      <c r="N45" s="25">
        <v>0.18870000000000001</v>
      </c>
      <c r="O45" s="25">
        <v>0.18940000000000001</v>
      </c>
      <c r="P45" s="25">
        <v>0.18160000000000001</v>
      </c>
      <c r="Q45" s="25">
        <f t="shared" ref="Q45:Q50" si="48">AVERAGE(H45:P45)</f>
        <v>0.15763333333333335</v>
      </c>
      <c r="R45" s="25">
        <f>STDEV(H45:P45)</f>
        <v>2.2347259339793629E-2</v>
      </c>
      <c r="W45" s="49">
        <v>0.5</v>
      </c>
      <c r="X45" s="49">
        <v>0.115</v>
      </c>
      <c r="Y45" s="49"/>
      <c r="Z45" s="49">
        <v>0</v>
      </c>
      <c r="AA45" s="49">
        <v>0.14499999999999999</v>
      </c>
    </row>
    <row r="46" spans="2:27" s="25" customFormat="1" x14ac:dyDescent="0.25">
      <c r="B46" s="25">
        <v>1</v>
      </c>
      <c r="C46" s="25">
        <f>B46/D46</f>
        <v>100</v>
      </c>
      <c r="D46" s="25">
        <v>0.01</v>
      </c>
      <c r="E46" s="25">
        <f>160-C46</f>
        <v>60</v>
      </c>
      <c r="G46" s="49">
        <v>0.5</v>
      </c>
      <c r="H46" s="49">
        <v>0.14899999999999999</v>
      </c>
      <c r="I46" s="49">
        <v>0.14499999999999999</v>
      </c>
      <c r="J46" s="49">
        <v>0.14599999999999999</v>
      </c>
      <c r="K46" s="49">
        <v>0.13400000000000001</v>
      </c>
      <c r="L46" s="49">
        <v>0.13700000000000001</v>
      </c>
      <c r="M46" s="49">
        <v>0.14799999999999999</v>
      </c>
      <c r="N46" s="49"/>
      <c r="O46" s="49"/>
      <c r="P46" s="49"/>
      <c r="Q46" s="49">
        <f t="shared" si="48"/>
        <v>0.14316666666666666</v>
      </c>
      <c r="R46" s="25">
        <f>STDEV(H47:M47)</f>
        <v>6.1668198179180376E-3</v>
      </c>
      <c r="W46" s="49">
        <v>0.5</v>
      </c>
      <c r="X46" s="49">
        <v>8.4000000000000005E-2</v>
      </c>
      <c r="Y46" s="49"/>
      <c r="Z46" s="49">
        <v>0</v>
      </c>
      <c r="AA46" s="49">
        <v>0.14499999999999999</v>
      </c>
    </row>
    <row r="47" spans="2:27" s="25" customFormat="1" x14ac:dyDescent="0.25">
      <c r="B47" s="25">
        <v>2</v>
      </c>
      <c r="C47" s="25">
        <f>B47/D47</f>
        <v>20</v>
      </c>
      <c r="D47" s="25">
        <v>0.1</v>
      </c>
      <c r="E47" s="25">
        <f>160-C47</f>
        <v>140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49">
        <f t="shared" si="48"/>
        <v>0.21024444444444448</v>
      </c>
      <c r="R47" s="25">
        <f>STDEV(H48:M48)</f>
        <v>1.4240786495134329E-2</v>
      </c>
      <c r="W47" s="49">
        <v>0.5</v>
      </c>
      <c r="X47" s="49">
        <v>8.4000000000000005E-2</v>
      </c>
      <c r="Y47" s="49"/>
      <c r="Z47" s="49">
        <v>0</v>
      </c>
      <c r="AA47" s="49">
        <v>0.14699999999999999</v>
      </c>
    </row>
    <row r="48" spans="2:27" s="25" customFormat="1" x14ac:dyDescent="0.25">
      <c r="B48" s="25">
        <v>4</v>
      </c>
      <c r="C48" s="25">
        <v>40</v>
      </c>
      <c r="D48" s="25">
        <v>0.1</v>
      </c>
      <c r="E48" s="25">
        <v>120</v>
      </c>
      <c r="G48" s="25">
        <v>2</v>
      </c>
      <c r="H48" s="49">
        <v>0.255</v>
      </c>
      <c r="I48" s="49">
        <v>0.27500000000000002</v>
      </c>
      <c r="J48" s="49">
        <v>0.27300000000000002</v>
      </c>
      <c r="K48" s="49">
        <v>0.23599999999999999</v>
      </c>
      <c r="L48" s="49">
        <v>0.255</v>
      </c>
      <c r="M48" s="49">
        <v>0.26</v>
      </c>
      <c r="Q48" s="49">
        <f t="shared" si="48"/>
        <v>0.25900000000000001</v>
      </c>
      <c r="R48" s="25">
        <f>STDEV(H50:M50)</f>
        <v>1.7220046457544765E-2</v>
      </c>
      <c r="W48" s="49">
        <v>0.5</v>
      </c>
      <c r="X48" s="49">
        <v>0.115</v>
      </c>
      <c r="Y48" s="49"/>
      <c r="Z48" s="49">
        <v>0.5</v>
      </c>
      <c r="AA48" s="49">
        <v>0.14899999999999999</v>
      </c>
    </row>
    <row r="49" spans="7:27" x14ac:dyDescent="0.25">
      <c r="G49" s="49">
        <v>2</v>
      </c>
      <c r="H49" s="49">
        <v>0.255</v>
      </c>
      <c r="I49" s="49">
        <v>0.27500000000000002</v>
      </c>
      <c r="J49" s="49">
        <v>0.27300000000000002</v>
      </c>
      <c r="K49" s="49">
        <v>0.23599999999999999</v>
      </c>
      <c r="L49" s="49">
        <v>0.255</v>
      </c>
      <c r="M49" s="49">
        <v>0.26</v>
      </c>
      <c r="N49" s="49"/>
      <c r="O49" s="49"/>
      <c r="P49" s="49"/>
      <c r="Q49" s="49">
        <f t="shared" si="48"/>
        <v>0.25900000000000001</v>
      </c>
      <c r="W49" s="49">
        <v>0.5</v>
      </c>
      <c r="X49" s="49">
        <v>8.4000000000000005E-2</v>
      </c>
      <c r="Y49" s="49"/>
      <c r="Z49" s="49">
        <v>0.5</v>
      </c>
      <c r="AA49" s="49">
        <v>0.14499999999999999</v>
      </c>
    </row>
    <row r="50" spans="7:27" x14ac:dyDescent="0.25">
      <c r="G50" s="25">
        <v>4</v>
      </c>
      <c r="H50" s="25">
        <v>0.36499999999999999</v>
      </c>
      <c r="I50" s="25">
        <v>0.34200000000000003</v>
      </c>
      <c r="J50" s="25">
        <v>0.33129999999999998</v>
      </c>
      <c r="K50" s="25"/>
      <c r="L50" s="25"/>
      <c r="M50" s="25"/>
      <c r="N50" s="25"/>
      <c r="O50" s="25"/>
      <c r="P50" s="25"/>
      <c r="Q50" s="49">
        <f t="shared" si="48"/>
        <v>0.34610000000000002</v>
      </c>
      <c r="W50" s="49">
        <v>0.5</v>
      </c>
      <c r="X50" s="49">
        <v>8.4000000000000005E-2</v>
      </c>
      <c r="Y50" s="49"/>
      <c r="Z50" s="49">
        <v>0.5</v>
      </c>
      <c r="AA50" s="49">
        <v>0.14599999999999999</v>
      </c>
    </row>
    <row r="51" spans="7:27" x14ac:dyDescent="0.25">
      <c r="W51" s="49">
        <v>0.5</v>
      </c>
      <c r="X51" s="49">
        <v>0.18870000000000001</v>
      </c>
      <c r="Y51" s="49"/>
      <c r="Z51" s="49">
        <v>0.5</v>
      </c>
      <c r="AA51" s="49">
        <v>0.13400000000000001</v>
      </c>
    </row>
    <row r="52" spans="7:27" x14ac:dyDescent="0.25">
      <c r="W52" s="49">
        <v>0.5</v>
      </c>
      <c r="X52" s="49">
        <v>0.18940000000000001</v>
      </c>
      <c r="Y52" s="49"/>
      <c r="Z52" s="49">
        <v>0.5</v>
      </c>
      <c r="AA52" s="49">
        <v>0.13700000000000001</v>
      </c>
    </row>
    <row r="53" spans="7:27" x14ac:dyDescent="0.25">
      <c r="W53" s="49">
        <v>0.5</v>
      </c>
      <c r="X53" s="49">
        <v>0.18160000000000001</v>
      </c>
      <c r="Y53" s="49"/>
      <c r="Z53" s="49">
        <v>0.5</v>
      </c>
      <c r="AA53" s="49">
        <v>0.14799999999999999</v>
      </c>
    </row>
    <row r="54" spans="7:27" x14ac:dyDescent="0.25">
      <c r="H54" s="49"/>
      <c r="I54" s="49"/>
      <c r="W54" s="49">
        <v>1</v>
      </c>
      <c r="X54" s="49">
        <v>0.2094</v>
      </c>
      <c r="Y54" s="49"/>
      <c r="Z54" s="49">
        <v>2</v>
      </c>
      <c r="AA54" s="49">
        <v>0.255</v>
      </c>
    </row>
    <row r="55" spans="7:27" x14ac:dyDescent="0.25">
      <c r="H55" s="49"/>
      <c r="I55" s="49"/>
      <c r="W55" s="49">
        <v>1</v>
      </c>
      <c r="X55" s="49">
        <v>0.20810000000000001</v>
      </c>
      <c r="Y55" s="49"/>
      <c r="Z55" s="49">
        <v>2</v>
      </c>
      <c r="AA55" s="49">
        <v>0.27500000000000002</v>
      </c>
    </row>
    <row r="56" spans="7:27" x14ac:dyDescent="0.25">
      <c r="H56" s="49"/>
      <c r="I56" s="49"/>
      <c r="W56" s="49">
        <v>1</v>
      </c>
      <c r="X56" s="49">
        <v>0.21110000000000001</v>
      </c>
      <c r="Y56" s="49"/>
      <c r="Z56" s="49">
        <v>2</v>
      </c>
      <c r="AA56" s="49">
        <v>0.27300000000000002</v>
      </c>
    </row>
    <row r="57" spans="7:27" x14ac:dyDescent="0.25">
      <c r="H57" s="49"/>
      <c r="I57" s="49"/>
      <c r="W57" s="49">
        <v>1</v>
      </c>
      <c r="X57" s="49">
        <v>0.20300000000000001</v>
      </c>
      <c r="Y57" s="49"/>
      <c r="Z57" s="49">
        <v>2</v>
      </c>
      <c r="AA57" s="49">
        <v>0.23599999999999999</v>
      </c>
    </row>
    <row r="58" spans="7:27" x14ac:dyDescent="0.25">
      <c r="H58" s="49"/>
      <c r="I58" s="49"/>
      <c r="W58" s="49">
        <v>1</v>
      </c>
      <c r="X58" s="49">
        <v>0.22090000000000001</v>
      </c>
      <c r="Y58" s="49"/>
      <c r="Z58" s="49">
        <v>2</v>
      </c>
      <c r="AA58" s="49">
        <v>0.255</v>
      </c>
    </row>
    <row r="59" spans="7:27" x14ac:dyDescent="0.25">
      <c r="H59" s="49"/>
      <c r="I59" s="49"/>
      <c r="W59" s="49">
        <v>1</v>
      </c>
      <c r="X59" s="49">
        <v>0.2152</v>
      </c>
      <c r="Y59" s="49"/>
      <c r="Z59" s="49">
        <v>2</v>
      </c>
      <c r="AA59" s="49">
        <v>0.26</v>
      </c>
    </row>
    <row r="60" spans="7:27" x14ac:dyDescent="0.25">
      <c r="H60" s="49"/>
      <c r="I60" s="49"/>
      <c r="W60" s="49">
        <v>1</v>
      </c>
      <c r="X60" s="49">
        <v>0.21210000000000001</v>
      </c>
      <c r="Y60" s="49"/>
      <c r="Z60" s="49"/>
      <c r="AA60" s="49"/>
    </row>
    <row r="61" spans="7:27" x14ac:dyDescent="0.25">
      <c r="H61" s="49"/>
      <c r="I61" s="49"/>
      <c r="W61" s="49">
        <v>1</v>
      </c>
      <c r="X61" s="49">
        <v>0.2094</v>
      </c>
      <c r="Y61" s="49"/>
      <c r="Z61" s="49"/>
      <c r="AA61" s="49"/>
    </row>
    <row r="62" spans="7:27" x14ac:dyDescent="0.25">
      <c r="H62" s="49"/>
      <c r="I62" s="49"/>
      <c r="W62" s="49">
        <v>1</v>
      </c>
      <c r="X62" s="49">
        <v>0.20300000000000001</v>
      </c>
      <c r="Y62" s="49"/>
      <c r="Z62" s="49"/>
      <c r="AA62" s="49"/>
    </row>
    <row r="63" spans="7:27" x14ac:dyDescent="0.25">
      <c r="H63" s="49"/>
      <c r="I63" s="49"/>
      <c r="W63" s="49">
        <v>2</v>
      </c>
      <c r="X63" s="49">
        <v>0.121</v>
      </c>
      <c r="Y63" s="49"/>
      <c r="Z63" s="49"/>
      <c r="AA63" s="49"/>
    </row>
    <row r="64" spans="7:27" x14ac:dyDescent="0.25">
      <c r="H64" s="49"/>
      <c r="I64" s="49"/>
      <c r="W64" s="49">
        <v>2</v>
      </c>
      <c r="X64" s="49">
        <v>0.11</v>
      </c>
      <c r="Y64" s="49"/>
      <c r="Z64" s="49"/>
      <c r="AA64" s="49"/>
    </row>
    <row r="65" spans="8:27" x14ac:dyDescent="0.25">
      <c r="H65" s="49"/>
      <c r="I65" s="49"/>
      <c r="W65" s="49">
        <v>2</v>
      </c>
      <c r="X65" s="49">
        <v>0.13300000000000001</v>
      </c>
      <c r="Y65" s="49"/>
      <c r="Z65" s="49"/>
      <c r="AA65" s="49"/>
    </row>
    <row r="66" spans="8:27" x14ac:dyDescent="0.25">
      <c r="H66" s="49"/>
      <c r="I66" s="49"/>
      <c r="W66" s="49">
        <v>2</v>
      </c>
      <c r="X66" s="49">
        <v>0.121</v>
      </c>
      <c r="Y66" s="49"/>
      <c r="Z66" s="49"/>
      <c r="AA66" s="49"/>
    </row>
    <row r="67" spans="8:27" x14ac:dyDescent="0.25">
      <c r="H67" s="49"/>
      <c r="I67" s="49"/>
      <c r="W67" s="49">
        <v>2</v>
      </c>
      <c r="X67" s="49">
        <v>0.11</v>
      </c>
      <c r="Y67" s="49"/>
      <c r="Z67" s="49"/>
      <c r="AA67" s="49"/>
    </row>
    <row r="68" spans="8:27" x14ac:dyDescent="0.25">
      <c r="H68" s="49"/>
      <c r="I68" s="49"/>
      <c r="W68" s="49">
        <v>2</v>
      </c>
      <c r="X68" s="49">
        <v>0.13300000000000001</v>
      </c>
      <c r="Y68" s="49"/>
      <c r="Z68" s="49"/>
      <c r="AA68" s="49"/>
    </row>
    <row r="69" spans="8:27" x14ac:dyDescent="0.25">
      <c r="H69" s="49"/>
      <c r="I69" s="49"/>
      <c r="W69" s="49">
        <v>4</v>
      </c>
      <c r="X69" s="49">
        <v>0.36499999999999999</v>
      </c>
      <c r="Y69" s="49"/>
      <c r="Z69" s="49"/>
      <c r="AA69" s="49"/>
    </row>
    <row r="70" spans="8:27" x14ac:dyDescent="0.25">
      <c r="H70" s="49"/>
      <c r="I70" s="49"/>
      <c r="W70" s="49">
        <v>4</v>
      </c>
      <c r="X70" s="49">
        <v>0.34200000000000003</v>
      </c>
      <c r="Y70" s="49"/>
      <c r="Z70" s="49"/>
      <c r="AA70" s="49"/>
    </row>
    <row r="71" spans="8:27" x14ac:dyDescent="0.25">
      <c r="H71" s="49"/>
      <c r="I71" s="49"/>
      <c r="W71" s="49">
        <v>4</v>
      </c>
      <c r="X71" s="49">
        <v>0.33129999999999998</v>
      </c>
      <c r="Y71" s="49"/>
      <c r="Z71" s="49"/>
      <c r="AA71" s="49"/>
    </row>
    <row r="72" spans="8:27" x14ac:dyDescent="0.25">
      <c r="H72" s="49"/>
      <c r="I72" s="49"/>
    </row>
    <row r="73" spans="8:27" x14ac:dyDescent="0.25">
      <c r="H73" s="49"/>
      <c r="I73" s="49"/>
    </row>
    <row r="74" spans="8:27" x14ac:dyDescent="0.25">
      <c r="H74" s="49"/>
      <c r="I74" s="49"/>
    </row>
    <row r="75" spans="8:27" x14ac:dyDescent="0.25">
      <c r="H75" s="49"/>
      <c r="I75" s="49"/>
    </row>
    <row r="76" spans="8:27" x14ac:dyDescent="0.25">
      <c r="H76" s="49"/>
      <c r="I76" s="49"/>
    </row>
    <row r="77" spans="8:27" x14ac:dyDescent="0.25">
      <c r="H77" s="49"/>
      <c r="I77" s="49"/>
    </row>
    <row r="78" spans="8:27" x14ac:dyDescent="0.25">
      <c r="H78" s="49"/>
      <c r="I78" s="49"/>
    </row>
    <row r="79" spans="8:27" x14ac:dyDescent="0.25">
      <c r="H79" s="49"/>
      <c r="I79" s="49"/>
    </row>
    <row r="80" spans="8:27" x14ac:dyDescent="0.25">
      <c r="H80" s="49"/>
      <c r="I80" s="49"/>
    </row>
    <row r="81" spans="8:9" x14ac:dyDescent="0.25">
      <c r="H81" s="49"/>
      <c r="I81" s="49"/>
    </row>
    <row r="82" spans="8:9" x14ac:dyDescent="0.25">
      <c r="H82" s="49"/>
      <c r="I82" s="49"/>
    </row>
    <row r="83" spans="8:9" x14ac:dyDescent="0.25">
      <c r="H83" s="49"/>
      <c r="I83" s="49"/>
    </row>
    <row r="84" spans="8:9" x14ac:dyDescent="0.25">
      <c r="H84" s="49"/>
      <c r="I84" s="49"/>
    </row>
    <row r="85" spans="8:9" x14ac:dyDescent="0.25">
      <c r="H85" s="49"/>
      <c r="I85" s="49"/>
    </row>
    <row r="86" spans="8:9" x14ac:dyDescent="0.25">
      <c r="H86" s="49"/>
      <c r="I86" s="49"/>
    </row>
    <row r="87" spans="8:9" x14ac:dyDescent="0.25">
      <c r="H87" s="49"/>
      <c r="I87" s="49"/>
    </row>
    <row r="88" spans="8:9" x14ac:dyDescent="0.25">
      <c r="H88" s="49"/>
      <c r="I88" s="49"/>
    </row>
    <row r="89" spans="8:9" x14ac:dyDescent="0.25">
      <c r="H89" s="49"/>
      <c r="I89" s="49"/>
    </row>
    <row r="90" spans="8:9" x14ac:dyDescent="0.25">
      <c r="H90" s="49"/>
      <c r="I90" s="49"/>
    </row>
    <row r="91" spans="8:9" x14ac:dyDescent="0.25">
      <c r="H91" s="49"/>
      <c r="I91" s="49"/>
    </row>
    <row r="92" spans="8:9" x14ac:dyDescent="0.25">
      <c r="H92" s="49"/>
      <c r="I92" s="49"/>
    </row>
  </sheetData>
  <mergeCells count="2">
    <mergeCell ref="W44:X44"/>
    <mergeCell ref="Z44:AA44"/>
  </mergeCells>
  <conditionalFormatting sqref="BK3:BK32">
    <cfRule type="cellIs" dxfId="75" priority="1" operator="lessThan">
      <formula>0</formula>
    </cfRule>
  </conditionalFormatting>
  <conditionalFormatting sqref="AD3:AD10">
    <cfRule type="cellIs" dxfId="74" priority="35" operator="lessThan">
      <formula>($AE$3)/2</formula>
    </cfRule>
    <cfRule type="cellIs" dxfId="73" priority="36" operator="between">
      <formula>$AE$3</formula>
      <formula>($AE$3)/2</formula>
    </cfRule>
    <cfRule type="cellIs" dxfId="72" priority="37" operator="greaterThan">
      <formula>$AE$3</formula>
    </cfRule>
  </conditionalFormatting>
  <conditionalFormatting sqref="AG3:AG10">
    <cfRule type="cellIs" dxfId="71" priority="32" operator="lessThan">
      <formula>($AE$3)/2</formula>
    </cfRule>
    <cfRule type="cellIs" dxfId="70" priority="33" operator="between">
      <formula>$AE$3</formula>
      <formula>($AE$3)/2</formula>
    </cfRule>
    <cfRule type="cellIs" dxfId="69" priority="34" operator="greaterThan">
      <formula>$AE$3</formula>
    </cfRule>
  </conditionalFormatting>
  <conditionalFormatting sqref="AJ3:AJ10">
    <cfRule type="cellIs" dxfId="68" priority="29" operator="lessThan">
      <formula>($AE$3)/2</formula>
    </cfRule>
    <cfRule type="cellIs" dxfId="67" priority="30" operator="between">
      <formula>$AE$3</formula>
      <formula>($AE$3)/2</formula>
    </cfRule>
    <cfRule type="cellIs" dxfId="66" priority="31" operator="greaterThan">
      <formula>$AE$3</formula>
    </cfRule>
  </conditionalFormatting>
  <conditionalFormatting sqref="AD13:AD20">
    <cfRule type="cellIs" dxfId="65" priority="26" operator="lessThan">
      <formula>($AE$3)/2</formula>
    </cfRule>
    <cfRule type="cellIs" dxfId="64" priority="27" operator="between">
      <formula>$AE$3</formula>
      <formula>($AE$3)/2</formula>
    </cfRule>
    <cfRule type="cellIs" dxfId="63" priority="28" operator="greaterThan">
      <formula>$AE$3</formula>
    </cfRule>
  </conditionalFormatting>
  <conditionalFormatting sqref="AG13:AG20">
    <cfRule type="cellIs" dxfId="62" priority="23" operator="lessThan">
      <formula>($AE$3)/2</formula>
    </cfRule>
    <cfRule type="cellIs" dxfId="61" priority="24" operator="between">
      <formula>$AE$3</formula>
      <formula>($AE$3)/2</formula>
    </cfRule>
    <cfRule type="cellIs" dxfId="60" priority="25" operator="greaterThan">
      <formula>$AE$3</formula>
    </cfRule>
  </conditionalFormatting>
  <conditionalFormatting sqref="AJ13:AJ20">
    <cfRule type="cellIs" dxfId="59" priority="20" operator="lessThan">
      <formula>($AE$3)/2</formula>
    </cfRule>
    <cfRule type="cellIs" dxfId="58" priority="21" operator="between">
      <formula>$AE$3</formula>
      <formula>($AE$3)/2</formula>
    </cfRule>
    <cfRule type="cellIs" dxfId="57" priority="22" operator="greaterThan">
      <formula>$AE$3</formula>
    </cfRule>
  </conditionalFormatting>
  <conditionalFormatting sqref="AD23:AD30">
    <cfRule type="cellIs" dxfId="56" priority="17" operator="lessThan">
      <formula>($AE$3)/2</formula>
    </cfRule>
    <cfRule type="cellIs" dxfId="55" priority="18" operator="between">
      <formula>$AE$3</formula>
      <formula>($AE$3)/2</formula>
    </cfRule>
    <cfRule type="cellIs" dxfId="54" priority="19" operator="greaterThan">
      <formula>$AE$3</formula>
    </cfRule>
  </conditionalFormatting>
  <conditionalFormatting sqref="AG23:AG30">
    <cfRule type="cellIs" dxfId="53" priority="14" operator="lessThan">
      <formula>($AE$3)/2</formula>
    </cfRule>
    <cfRule type="cellIs" dxfId="52" priority="15" operator="between">
      <formula>$AE$3</formula>
      <formula>($AE$3)/2</formula>
    </cfRule>
    <cfRule type="cellIs" dxfId="51" priority="16" operator="greaterThan">
      <formula>$AE$3</formula>
    </cfRule>
  </conditionalFormatting>
  <conditionalFormatting sqref="AJ23:AJ30">
    <cfRule type="cellIs" dxfId="50" priority="11" operator="lessThan">
      <formula>($AE$3)/2</formula>
    </cfRule>
    <cfRule type="cellIs" dxfId="49" priority="12" operator="between">
      <formula>$AE$3</formula>
      <formula>($AE$3)/2</formula>
    </cfRule>
    <cfRule type="cellIs" dxfId="48" priority="13" operator="greaterThan">
      <formula>$AE$3</formula>
    </cfRule>
  </conditionalFormatting>
  <conditionalFormatting sqref="AM3:AM10">
    <cfRule type="cellIs" dxfId="47" priority="8" operator="lessThan">
      <formula>($AE$3)/2</formula>
    </cfRule>
    <cfRule type="cellIs" dxfId="46" priority="9" operator="between">
      <formula>$AE$3</formula>
      <formula>($AE$3)/2</formula>
    </cfRule>
    <cfRule type="cellIs" dxfId="45" priority="10" operator="greaterThan">
      <formula>$AE$3</formula>
    </cfRule>
  </conditionalFormatting>
  <conditionalFormatting sqref="AM13:AM20">
    <cfRule type="cellIs" dxfId="44" priority="5" operator="lessThan">
      <formula>($AE$3)/2</formula>
    </cfRule>
    <cfRule type="cellIs" dxfId="43" priority="6" operator="between">
      <formula>$AE$3</formula>
      <formula>($AE$3)/2</formula>
    </cfRule>
    <cfRule type="cellIs" dxfId="42" priority="7" operator="greaterThan">
      <formula>$AE$3</formula>
    </cfRule>
  </conditionalFormatting>
  <conditionalFormatting sqref="AM23:AM30">
    <cfRule type="cellIs" dxfId="41" priority="2" operator="lessThan">
      <formula>($AE$3)/2</formula>
    </cfRule>
    <cfRule type="cellIs" dxfId="40" priority="3" operator="between">
      <formula>$AE$3</formula>
      <formula>($AE$3)/2</formula>
    </cfRule>
    <cfRule type="cellIs" dxfId="39" priority="4" operator="greaterThan">
      <formula>$AE$3</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4"/>
  <sheetViews>
    <sheetView topLeftCell="N1" zoomScale="55" zoomScaleNormal="55" workbookViewId="0">
      <selection activeCell="BB42" sqref="BB42"/>
    </sheetView>
  </sheetViews>
  <sheetFormatPr defaultRowHeight="15" x14ac:dyDescent="0.25"/>
  <cols>
    <col min="63" max="63" width="18.28515625" bestFit="1" customWidth="1"/>
  </cols>
  <sheetData>
    <row r="1" spans="1:65"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5"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91</v>
      </c>
    </row>
    <row r="3" spans="1:65"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0.1983</v>
      </c>
      <c r="Q3" s="49">
        <v>0.1762</v>
      </c>
      <c r="R3" s="49">
        <v>0.18870000000000001</v>
      </c>
      <c r="S3" s="49">
        <v>0.16520000000000001</v>
      </c>
      <c r="T3" s="49">
        <v>0.19900000000000001</v>
      </c>
      <c r="U3" s="49">
        <v>0.16550000000000001</v>
      </c>
      <c r="V3" s="49">
        <v>0.16980000000000001</v>
      </c>
      <c r="W3" s="49">
        <v>0.17319999999999999</v>
      </c>
      <c r="X3" s="49">
        <v>0.19489999999999999</v>
      </c>
      <c r="Y3" s="49">
        <v>0.1789</v>
      </c>
      <c r="Z3" s="49">
        <v>0.19839999999999999</v>
      </c>
      <c r="AA3" s="49">
        <v>0.17460000000000001</v>
      </c>
      <c r="AC3" s="54">
        <f>AVERAGE(P3:R3)</f>
        <v>0.18773333333333334</v>
      </c>
      <c r="AD3" s="54">
        <f>STDEV(P3:R3)</f>
        <v>1.1081666541334542E-2</v>
      </c>
      <c r="AE3" s="54">
        <f>0.25*AC3</f>
        <v>4.6933333333333334E-2</v>
      </c>
      <c r="AF3" s="55">
        <f>AVERAGE(S3:U3)</f>
        <v>0.17656666666666668</v>
      </c>
      <c r="AG3" s="54">
        <f>STDEV(S3:U3)</f>
        <v>1.9428415615621704E-2</v>
      </c>
      <c r="AH3" s="54">
        <f>0.25*AF3</f>
        <v>4.4141666666666669E-2</v>
      </c>
      <c r="AI3" s="55">
        <f>AVERAGE(V3:X3)</f>
        <v>0.17929999999999999</v>
      </c>
      <c r="AJ3" s="54">
        <f>STDEV(V3:X3)</f>
        <v>1.3616534067081822E-2</v>
      </c>
      <c r="AK3" s="54">
        <f>0.25*AI3</f>
        <v>4.4824999999999997E-2</v>
      </c>
      <c r="AL3" s="55">
        <f>AVERAGE(Y3:AA3)</f>
        <v>0.18396666666666664</v>
      </c>
      <c r="AM3" s="54">
        <f>STDEV(Y3:AA3)</f>
        <v>1.2683190975986018E-2</v>
      </c>
      <c r="AN3" s="54">
        <f>0.25*AL3</f>
        <v>4.599166666666666E-2</v>
      </c>
      <c r="AQ3" s="66">
        <v>1</v>
      </c>
      <c r="AR3" s="49">
        <v>5.44</v>
      </c>
      <c r="AS3" s="49">
        <v>5.08</v>
      </c>
      <c r="AT3" s="66">
        <v>5.76</v>
      </c>
      <c r="AU3" s="49">
        <f>AR3*1000</f>
        <v>5440</v>
      </c>
      <c r="AV3" s="49">
        <f>AS3*1000</f>
        <v>5080</v>
      </c>
      <c r="AW3" s="49">
        <f>AT3*1000</f>
        <v>5760</v>
      </c>
      <c r="AX3" s="49">
        <f>AC8</f>
        <v>0.18563333333333332</v>
      </c>
      <c r="AY3" s="49">
        <f>AC7</f>
        <v>0.18579999999999999</v>
      </c>
      <c r="AZ3" s="66">
        <f>AC6</f>
        <v>0.19699999999999998</v>
      </c>
      <c r="BA3" s="49">
        <f>(AX3*13.51)-1.89</f>
        <v>0.61790633333333322</v>
      </c>
      <c r="BB3" s="49">
        <f>(AY3*13.51)-1.89</f>
        <v>0.62015799999999976</v>
      </c>
      <c r="BC3" s="66">
        <f t="shared" ref="BB3:BC18" si="0">(AZ3*13.51)-1.89</f>
        <v>0.77146999999999966</v>
      </c>
      <c r="BD3" s="49">
        <f t="shared" ref="BD3:BD26" si="1">BA3*1000</f>
        <v>617.90633333333324</v>
      </c>
      <c r="BE3" s="49">
        <f t="shared" ref="BE3:BF18" si="2">BB3*1000</f>
        <v>620.15799999999979</v>
      </c>
      <c r="BF3" s="49">
        <f t="shared" si="2"/>
        <v>771.46999999999969</v>
      </c>
      <c r="BG3" s="77">
        <f t="shared" ref="BG3:BG18" si="3">BD3/AU3</f>
        <v>0.11358572303921567</v>
      </c>
      <c r="BH3" s="77">
        <f t="shared" ref="BH3:BI18" si="4">BE3/AV3</f>
        <v>0.12207834645669287</v>
      </c>
      <c r="BI3" s="78">
        <f t="shared" si="4"/>
        <v>0.13393576388888884</v>
      </c>
      <c r="BJ3" s="79">
        <f>AVERAGE(BG3:BI3)</f>
        <v>0.12319994446159914</v>
      </c>
      <c r="BK3" s="80">
        <f>-STDEV(BG3:BI3)</f>
        <v>-1.0221278159276309E-2</v>
      </c>
      <c r="BL3" s="23">
        <f>AVERAGE(BD3:BF3)</f>
        <v>669.84477777777749</v>
      </c>
      <c r="BM3" s="49">
        <f>(0.25*BJ3)-ABS(BK3)</f>
        <v>2.0578707956123474E-2</v>
      </c>
    </row>
    <row r="4" spans="1:65"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0.16639999999999999</v>
      </c>
      <c r="Q4" s="49">
        <v>0.18410000000000001</v>
      </c>
      <c r="R4" s="49">
        <v>0.21490000000000001</v>
      </c>
      <c r="S4" s="49">
        <v>0.16059999999999999</v>
      </c>
      <c r="T4" s="49">
        <v>0.13819999999999999</v>
      </c>
      <c r="U4" s="49">
        <v>0.1923</v>
      </c>
      <c r="V4" s="49">
        <v>0.1671</v>
      </c>
      <c r="W4" s="49">
        <v>0.19189999999999999</v>
      </c>
      <c r="X4" s="49">
        <v>0.16320000000000001</v>
      </c>
      <c r="Y4" s="49">
        <v>0.1915</v>
      </c>
      <c r="Z4" s="49">
        <v>0.216</v>
      </c>
      <c r="AA4" s="49">
        <v>0.17860000000000001</v>
      </c>
      <c r="AC4" s="54">
        <f t="shared" ref="AC4:AC10" si="5">AVERAGE(P4:R4)</f>
        <v>0.18846666666666667</v>
      </c>
      <c r="AD4" s="54">
        <f t="shared" ref="AD4:AD10" si="6">STDEV(P4:R4)</f>
        <v>2.454309135649653E-2</v>
      </c>
      <c r="AE4" s="54">
        <f t="shared" ref="AE4:AE10" si="7">0.25*AC4</f>
        <v>4.7116666666666668E-2</v>
      </c>
      <c r="AF4" s="55">
        <f t="shared" ref="AF4:AF10" si="8">AVERAGE(S4:U4)</f>
        <v>0.16369999999999998</v>
      </c>
      <c r="AG4" s="54">
        <f t="shared" ref="AG4:AG10" si="9">STDEV(S4:U4)</f>
        <v>2.718289903597472E-2</v>
      </c>
      <c r="AH4" s="54">
        <f t="shared" ref="AH4:AH10" si="10">0.25*AF4</f>
        <v>4.0924999999999996E-2</v>
      </c>
      <c r="AI4" s="55">
        <f t="shared" ref="AI4:AI10" si="11">AVERAGE(V4:X4)</f>
        <v>0.17406666666666668</v>
      </c>
      <c r="AJ4" s="54">
        <f t="shared" ref="AJ4:AJ10" si="12">STDEV(V4:X4)</f>
        <v>1.5566738044090452E-2</v>
      </c>
      <c r="AK4" s="54">
        <f t="shared" ref="AK4:AK10" si="13">0.25*AI4</f>
        <v>4.3516666666666669E-2</v>
      </c>
      <c r="AL4" s="55">
        <f t="shared" ref="AL4:AL10" si="14">AVERAGE(Y4:AA4)</f>
        <v>0.19536666666666666</v>
      </c>
      <c r="AM4" s="54">
        <f t="shared" ref="AM4:AM10" si="15">STDEV(Y4:AA4)</f>
        <v>1.8997455970032755E-2</v>
      </c>
      <c r="AN4" s="54">
        <f t="shared" ref="AN4:AN10" si="16">0.25*AL4</f>
        <v>4.8841666666666665E-2</v>
      </c>
      <c r="AQ4" s="66">
        <v>2</v>
      </c>
      <c r="AR4" s="49">
        <v>5.18</v>
      </c>
      <c r="AS4" s="49">
        <v>4.8499999999999996</v>
      </c>
      <c r="AT4" s="66">
        <v>4.5999999999999996</v>
      </c>
      <c r="AU4" s="49">
        <f t="shared" ref="AU4:AU19" si="17">AR4*1000</f>
        <v>5180</v>
      </c>
      <c r="AV4" s="49">
        <f t="shared" ref="AV4:AV26" si="18">AS4*1000</f>
        <v>4850</v>
      </c>
      <c r="AW4" s="49">
        <f t="shared" ref="AW4:AW26" si="19">AT4*1000</f>
        <v>4600</v>
      </c>
      <c r="AX4" s="49">
        <f>AC5</f>
        <v>0.19443333333333335</v>
      </c>
      <c r="AY4" s="49">
        <f>AC4</f>
        <v>0.18846666666666667</v>
      </c>
      <c r="AZ4" s="66">
        <f>AC3</f>
        <v>0.18773333333333334</v>
      </c>
      <c r="BA4" s="49">
        <f t="shared" ref="BA4:BA19" si="20">(AX4*13.51)-1.89</f>
        <v>0.73679433333333377</v>
      </c>
      <c r="BB4" s="49">
        <f t="shared" si="0"/>
        <v>0.65618466666666664</v>
      </c>
      <c r="BC4" s="66">
        <f t="shared" si="0"/>
        <v>0.64627733333333359</v>
      </c>
      <c r="BD4" s="49">
        <f t="shared" si="1"/>
        <v>736.79433333333373</v>
      </c>
      <c r="BE4" s="49">
        <f t="shared" si="2"/>
        <v>656.18466666666666</v>
      </c>
      <c r="BF4" s="49">
        <f t="shared" si="2"/>
        <v>646.27733333333356</v>
      </c>
      <c r="BG4" s="77">
        <f t="shared" si="3"/>
        <v>0.14223828828828836</v>
      </c>
      <c r="BH4" s="77">
        <f t="shared" si="4"/>
        <v>0.13529580756013745</v>
      </c>
      <c r="BI4" s="78">
        <f t="shared" si="4"/>
        <v>0.14049507246376816</v>
      </c>
      <c r="BJ4" s="79">
        <f t="shared" ref="BJ4:BJ12" si="21">AVERAGE(BG4:BI4)</f>
        <v>0.13934305610406464</v>
      </c>
      <c r="BK4" s="80">
        <f t="shared" ref="BK4:BK12" si="22">-STDEV(BG4:BI4)</f>
        <v>-3.6117677022415289E-3</v>
      </c>
      <c r="BL4" s="23">
        <f t="shared" ref="BL4:BL12" si="23">AVERAGE(BD4:BF4)</f>
        <v>679.75211111111128</v>
      </c>
      <c r="BM4" s="49">
        <f t="shared" ref="BM4:BM12" si="24">(0.25*BJ4)-ABS(BK4)</f>
        <v>3.1223996323774629E-2</v>
      </c>
    </row>
    <row r="5" spans="1:65"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0.1749</v>
      </c>
      <c r="Q5" s="49">
        <v>0.18490000000000001</v>
      </c>
      <c r="R5" s="49">
        <v>0.2235</v>
      </c>
      <c r="S5" s="49">
        <v>0.1676</v>
      </c>
      <c r="T5" s="49">
        <v>0.1701</v>
      </c>
      <c r="U5" s="49">
        <v>0.1047</v>
      </c>
      <c r="V5" s="49">
        <v>0.1983</v>
      </c>
      <c r="W5" s="49">
        <v>0.1694</v>
      </c>
      <c r="X5" s="49">
        <v>0.16789999999999999</v>
      </c>
      <c r="Y5" s="49">
        <v>0.1794</v>
      </c>
      <c r="Z5" s="49">
        <v>0.18479999999999999</v>
      </c>
      <c r="AA5" s="49">
        <v>0.18840000000000001</v>
      </c>
      <c r="AC5" s="54">
        <f t="shared" si="5"/>
        <v>0.19443333333333335</v>
      </c>
      <c r="AD5" s="54">
        <f t="shared" si="6"/>
        <v>2.5664242309745448E-2</v>
      </c>
      <c r="AE5" s="54">
        <f t="shared" si="7"/>
        <v>4.8608333333333337E-2</v>
      </c>
      <c r="AF5" s="55">
        <f t="shared" si="8"/>
        <v>0.14746666666666666</v>
      </c>
      <c r="AG5" s="54">
        <f t="shared" si="9"/>
        <v>3.7058107524984764E-2</v>
      </c>
      <c r="AH5" s="54">
        <f t="shared" si="10"/>
        <v>3.6866666666666666E-2</v>
      </c>
      <c r="AI5" s="55">
        <f t="shared" si="11"/>
        <v>0.17853333333333335</v>
      </c>
      <c r="AJ5" s="54">
        <f t="shared" si="12"/>
        <v>1.7134857260372307E-2</v>
      </c>
      <c r="AK5" s="54">
        <f t="shared" si="13"/>
        <v>4.4633333333333337E-2</v>
      </c>
      <c r="AL5" s="55">
        <f t="shared" si="14"/>
        <v>0.1842</v>
      </c>
      <c r="AM5" s="54">
        <f t="shared" si="15"/>
        <v>4.5299006611624528E-3</v>
      </c>
      <c r="AN5" s="54">
        <f t="shared" si="16"/>
        <v>4.6050000000000001E-2</v>
      </c>
      <c r="AQ5" s="66">
        <v>3</v>
      </c>
      <c r="AR5" s="49">
        <v>4.87</v>
      </c>
      <c r="AS5" s="49">
        <v>5.53</v>
      </c>
      <c r="AT5" s="66">
        <v>5.7</v>
      </c>
      <c r="AU5" s="49">
        <f t="shared" si="17"/>
        <v>4870</v>
      </c>
      <c r="AV5" s="49">
        <f t="shared" si="18"/>
        <v>5530</v>
      </c>
      <c r="AW5" s="49">
        <f t="shared" si="19"/>
        <v>5700</v>
      </c>
      <c r="AX5" s="49">
        <f>AF10</f>
        <v>0.18940000000000001</v>
      </c>
      <c r="AY5" s="49">
        <f>AF9</f>
        <v>0.20469999999999999</v>
      </c>
      <c r="AZ5" s="66">
        <f>AF8</f>
        <v>0.1862</v>
      </c>
      <c r="BA5" s="49">
        <f t="shared" si="20"/>
        <v>0.66879400000000033</v>
      </c>
      <c r="BB5" s="49">
        <f t="shared" si="0"/>
        <v>0.87549699999999997</v>
      </c>
      <c r="BC5" s="66">
        <f t="shared" si="0"/>
        <v>0.62556200000000017</v>
      </c>
      <c r="BD5" s="49">
        <f t="shared" si="1"/>
        <v>668.79400000000032</v>
      </c>
      <c r="BE5" s="49">
        <f t="shared" si="2"/>
        <v>875.49699999999996</v>
      </c>
      <c r="BF5" s="49">
        <f t="shared" si="2"/>
        <v>625.56200000000013</v>
      </c>
      <c r="BG5" s="77">
        <f t="shared" si="3"/>
        <v>0.13732936344969207</v>
      </c>
      <c r="BH5" s="77">
        <f t="shared" si="4"/>
        <v>0.15831772151898735</v>
      </c>
      <c r="BI5" s="78">
        <f t="shared" si="4"/>
        <v>0.10974771929824563</v>
      </c>
      <c r="BJ5" s="79">
        <f t="shared" si="21"/>
        <v>0.13513160142230835</v>
      </c>
      <c r="BK5" s="80">
        <f t="shared" si="22"/>
        <v>-2.4359472436353662E-2</v>
      </c>
      <c r="BL5" s="23">
        <f t="shared" si="23"/>
        <v>723.28433333333339</v>
      </c>
      <c r="BM5" s="49">
        <f t="shared" si="24"/>
        <v>9.4234279192234247E-3</v>
      </c>
    </row>
    <row r="6" spans="1:65"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0.16700000000000001</v>
      </c>
      <c r="Q6" s="49">
        <v>0.1807</v>
      </c>
      <c r="R6" s="49">
        <v>0.24329999999999999</v>
      </c>
      <c r="S6" s="49">
        <v>0.16059999999999999</v>
      </c>
      <c r="T6" s="49">
        <v>0.1699</v>
      </c>
      <c r="U6" s="49">
        <v>0.16200000000000001</v>
      </c>
      <c r="V6" s="49">
        <v>0.19769999999999999</v>
      </c>
      <c r="W6" s="49">
        <v>0.17280000000000001</v>
      </c>
      <c r="X6" s="49">
        <v>0.20169999999999999</v>
      </c>
      <c r="Y6" s="49">
        <v>0.1825</v>
      </c>
      <c r="Z6" s="49">
        <v>0.20069999999999999</v>
      </c>
      <c r="AA6" s="49">
        <v>0.17810000000000001</v>
      </c>
      <c r="AC6" s="54">
        <f t="shared" si="5"/>
        <v>0.19699999999999998</v>
      </c>
      <c r="AD6" s="54">
        <f t="shared" si="6"/>
        <v>4.0677880967425126E-2</v>
      </c>
      <c r="AE6" s="54">
        <f t="shared" si="7"/>
        <v>4.9249999999999995E-2</v>
      </c>
      <c r="AF6" s="55">
        <f t="shared" si="8"/>
        <v>0.16416666666666668</v>
      </c>
      <c r="AG6" s="54">
        <f t="shared" si="9"/>
        <v>5.014312847572768E-3</v>
      </c>
      <c r="AH6" s="54">
        <f t="shared" si="10"/>
        <v>4.1041666666666671E-2</v>
      </c>
      <c r="AI6" s="55">
        <f t="shared" si="11"/>
        <v>0.19073333333333334</v>
      </c>
      <c r="AJ6" s="54">
        <f t="shared" si="12"/>
        <v>1.5658969740482063E-2</v>
      </c>
      <c r="AK6" s="54">
        <f t="shared" si="13"/>
        <v>4.7683333333333335E-2</v>
      </c>
      <c r="AL6" s="55">
        <f t="shared" si="14"/>
        <v>0.18710000000000002</v>
      </c>
      <c r="AM6" s="54">
        <f t="shared" si="15"/>
        <v>1.1981652640600119E-2</v>
      </c>
      <c r="AN6" s="54">
        <f t="shared" si="16"/>
        <v>4.6775000000000004E-2</v>
      </c>
      <c r="AQ6" s="66">
        <v>4</v>
      </c>
      <c r="AR6" s="49">
        <v>4.38</v>
      </c>
      <c r="AS6" s="49">
        <v>5.46</v>
      </c>
      <c r="AT6" s="66">
        <v>4.9400000000000004</v>
      </c>
      <c r="AU6" s="49">
        <f t="shared" si="17"/>
        <v>4380</v>
      </c>
      <c r="AV6" s="49">
        <f t="shared" si="18"/>
        <v>5460</v>
      </c>
      <c r="AW6" s="49">
        <f t="shared" si="19"/>
        <v>4940</v>
      </c>
      <c r="AX6" s="49">
        <f>AF7</f>
        <v>0.17063333333333333</v>
      </c>
      <c r="AY6" s="49">
        <f>AF6</f>
        <v>0.16416666666666668</v>
      </c>
      <c r="AZ6" s="66">
        <f>AF5</f>
        <v>0.14746666666666666</v>
      </c>
      <c r="BA6" s="49">
        <f t="shared" si="20"/>
        <v>0.41525633333333345</v>
      </c>
      <c r="BB6" s="49">
        <f t="shared" si="0"/>
        <v>0.32789166666666714</v>
      </c>
      <c r="BC6" s="66">
        <f t="shared" si="0"/>
        <v>0.10227466666666674</v>
      </c>
      <c r="BD6" s="49">
        <f t="shared" si="1"/>
        <v>415.25633333333343</v>
      </c>
      <c r="BE6" s="49">
        <f t="shared" si="2"/>
        <v>327.89166666666716</v>
      </c>
      <c r="BF6" s="49">
        <f t="shared" si="2"/>
        <v>102.27466666666673</v>
      </c>
      <c r="BG6" s="77">
        <f t="shared" si="3"/>
        <v>9.480738203957384E-2</v>
      </c>
      <c r="BH6" s="77">
        <f t="shared" si="4"/>
        <v>6.0053418803418891E-2</v>
      </c>
      <c r="BI6" s="78">
        <f t="shared" si="4"/>
        <v>2.0703373819163307E-2</v>
      </c>
      <c r="BJ6" s="79">
        <f>AVERAGE(BG6:BI6)</f>
        <v>5.8521391554052012E-2</v>
      </c>
      <c r="BK6" s="80">
        <f t="shared" si="22"/>
        <v>-3.7075751363961192E-2</v>
      </c>
      <c r="BL6" s="23">
        <f t="shared" si="23"/>
        <v>281.80755555555578</v>
      </c>
      <c r="BM6" s="49">
        <f t="shared" si="24"/>
        <v>-2.244540347544819E-2</v>
      </c>
    </row>
    <row r="7" spans="1:65"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0.1681</v>
      </c>
      <c r="Q7" s="49">
        <v>0.1862</v>
      </c>
      <c r="R7" s="49">
        <v>0.2031</v>
      </c>
      <c r="S7" s="49">
        <v>0.15920000000000001</v>
      </c>
      <c r="T7" s="49">
        <v>0.1953</v>
      </c>
      <c r="U7" s="49">
        <v>0.15740000000000001</v>
      </c>
      <c r="V7" s="49">
        <v>0.17899999999999999</v>
      </c>
      <c r="W7" s="49">
        <v>0.1636</v>
      </c>
      <c r="X7" s="49">
        <v>0.19409999999999999</v>
      </c>
      <c r="Y7" s="49">
        <v>0.17219999999999999</v>
      </c>
      <c r="Z7" s="49">
        <v>0.1832</v>
      </c>
      <c r="AA7" s="49">
        <v>0.19220000000000001</v>
      </c>
      <c r="AC7" s="54">
        <f t="shared" si="5"/>
        <v>0.18579999999999999</v>
      </c>
      <c r="AD7" s="54">
        <f t="shared" si="6"/>
        <v>1.7503428235634298E-2</v>
      </c>
      <c r="AE7" s="54">
        <f t="shared" si="7"/>
        <v>4.6449999999999998E-2</v>
      </c>
      <c r="AF7" s="55">
        <f t="shared" si="8"/>
        <v>0.17063333333333333</v>
      </c>
      <c r="AG7" s="54">
        <f t="shared" si="9"/>
        <v>2.138091048887613E-2</v>
      </c>
      <c r="AH7" s="54">
        <f t="shared" si="10"/>
        <v>4.2658333333333333E-2</v>
      </c>
      <c r="AI7" s="55">
        <f t="shared" si="11"/>
        <v>0.17889999999999998</v>
      </c>
      <c r="AJ7" s="54">
        <f t="shared" si="12"/>
        <v>1.5250245899656831E-2</v>
      </c>
      <c r="AK7" s="54">
        <f t="shared" si="13"/>
        <v>4.4724999999999994E-2</v>
      </c>
      <c r="AL7" s="55">
        <f t="shared" si="14"/>
        <v>0.18253333333333333</v>
      </c>
      <c r="AM7" s="54">
        <f t="shared" si="15"/>
        <v>1.0016652800877822E-2</v>
      </c>
      <c r="AN7" s="54">
        <f t="shared" si="16"/>
        <v>4.5633333333333331E-2</v>
      </c>
      <c r="AQ7" s="66">
        <v>5</v>
      </c>
      <c r="AR7" s="49">
        <v>5.58</v>
      </c>
      <c r="AS7" s="49">
        <v>5.56</v>
      </c>
      <c r="AT7" s="66">
        <v>5.67</v>
      </c>
      <c r="AU7" s="49">
        <f t="shared" si="17"/>
        <v>5580</v>
      </c>
      <c r="AV7" s="49">
        <f t="shared" si="18"/>
        <v>5560</v>
      </c>
      <c r="AW7" s="49">
        <f t="shared" si="19"/>
        <v>5670</v>
      </c>
      <c r="AX7" s="49">
        <f>AF4</f>
        <v>0.16369999999999998</v>
      </c>
      <c r="AY7" s="49">
        <f>AF3</f>
        <v>0.17656666666666668</v>
      </c>
      <c r="AZ7" s="66">
        <f>AI10</f>
        <v>0.17956666666666665</v>
      </c>
      <c r="BA7" s="49">
        <f t="shared" si="20"/>
        <v>0.32158699999999985</v>
      </c>
      <c r="BB7" s="49">
        <f t="shared" si="0"/>
        <v>0.49541566666666692</v>
      </c>
      <c r="BC7" s="66">
        <f t="shared" si="0"/>
        <v>0.53594566666666643</v>
      </c>
      <c r="BD7" s="49">
        <f t="shared" si="1"/>
        <v>321.58699999999982</v>
      </c>
      <c r="BE7" s="49">
        <f t="shared" si="2"/>
        <v>495.41566666666694</v>
      </c>
      <c r="BF7" s="49">
        <f t="shared" si="2"/>
        <v>535.9456666666664</v>
      </c>
      <c r="BG7" s="77">
        <f t="shared" si="3"/>
        <v>5.763207885304656E-2</v>
      </c>
      <c r="BH7" s="77">
        <f t="shared" si="4"/>
        <v>8.9103537170263841E-2</v>
      </c>
      <c r="BI7" s="78">
        <f t="shared" si="4"/>
        <v>9.4523045267489669E-2</v>
      </c>
      <c r="BJ7" s="79">
        <f>AVERAGE(BG7:BI7)</f>
        <v>8.0419553763600021E-2</v>
      </c>
      <c r="BK7" s="80">
        <f t="shared" si="22"/>
        <v>-1.9919701970745027E-2</v>
      </c>
      <c r="BL7" s="23">
        <f t="shared" si="23"/>
        <v>450.98277777777776</v>
      </c>
      <c r="BM7" s="49">
        <f t="shared" si="24"/>
        <v>1.8518647015497783E-4</v>
      </c>
    </row>
    <row r="8" spans="1:65"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0.16880000000000001</v>
      </c>
      <c r="Q8" s="49">
        <v>0.19309999999999999</v>
      </c>
      <c r="R8" s="49">
        <v>0.19500000000000001</v>
      </c>
      <c r="S8" s="49">
        <v>0.18579999999999999</v>
      </c>
      <c r="T8" s="49">
        <v>0.1862</v>
      </c>
      <c r="U8" s="49">
        <v>0.18659999999999999</v>
      </c>
      <c r="V8" s="49">
        <v>0.19989999999999999</v>
      </c>
      <c r="W8" s="49">
        <v>0.16719999999999999</v>
      </c>
      <c r="X8" s="49">
        <v>0.19889999999999999</v>
      </c>
      <c r="Y8" s="49">
        <v>0.17150000000000001</v>
      </c>
      <c r="Z8" s="49">
        <v>0.1857</v>
      </c>
      <c r="AA8" s="49">
        <v>0.1857</v>
      </c>
      <c r="AC8" s="54">
        <f>AVERAGE(P8:R8)</f>
        <v>0.18563333333333332</v>
      </c>
      <c r="AD8" s="54">
        <f t="shared" si="6"/>
        <v>1.4609015481316094E-2</v>
      </c>
      <c r="AE8" s="54">
        <f t="shared" si="7"/>
        <v>4.6408333333333329E-2</v>
      </c>
      <c r="AF8" s="55">
        <f t="shared" si="8"/>
        <v>0.1862</v>
      </c>
      <c r="AG8" s="54">
        <f t="shared" si="9"/>
        <v>3.9999999999999758E-4</v>
      </c>
      <c r="AH8" s="54">
        <f t="shared" si="10"/>
        <v>4.6550000000000001E-2</v>
      </c>
      <c r="AI8" s="55">
        <f t="shared" si="11"/>
        <v>0.18866666666666665</v>
      </c>
      <c r="AJ8" s="54">
        <f t="shared" si="12"/>
        <v>1.8597401252146317E-2</v>
      </c>
      <c r="AK8" s="54">
        <f t="shared" si="13"/>
        <v>4.7166666666666662E-2</v>
      </c>
      <c r="AL8" s="55">
        <f t="shared" si="14"/>
        <v>0.18096666666666669</v>
      </c>
      <c r="AM8" s="54">
        <f t="shared" si="15"/>
        <v>8.19837382249268E-3</v>
      </c>
      <c r="AN8" s="54">
        <f t="shared" si="16"/>
        <v>4.5241666666666673E-2</v>
      </c>
      <c r="AQ8" s="66">
        <v>6</v>
      </c>
      <c r="AR8" s="49">
        <v>5.73</v>
      </c>
      <c r="AS8" s="49">
        <v>5.52</v>
      </c>
      <c r="AT8" s="66">
        <v>5.41</v>
      </c>
      <c r="AU8" s="49">
        <f t="shared" si="17"/>
        <v>5730</v>
      </c>
      <c r="AV8" s="49">
        <f t="shared" si="18"/>
        <v>5520</v>
      </c>
      <c r="AW8" s="49">
        <f t="shared" si="19"/>
        <v>5410</v>
      </c>
      <c r="AX8" s="49">
        <f>AI9</f>
        <v>0.18403333333333335</v>
      </c>
      <c r="AY8" s="49">
        <f>AI8</f>
        <v>0.18866666666666665</v>
      </c>
      <c r="AZ8" s="66">
        <f>AI7</f>
        <v>0.17889999999999998</v>
      </c>
      <c r="BA8" s="49">
        <f t="shared" si="20"/>
        <v>0.59629033333333381</v>
      </c>
      <c r="BB8" s="49">
        <f t="shared" si="0"/>
        <v>0.6588866666666664</v>
      </c>
      <c r="BC8" s="66">
        <f t="shared" si="0"/>
        <v>0.52693899999999982</v>
      </c>
      <c r="BD8" s="49">
        <f t="shared" si="1"/>
        <v>596.29033333333382</v>
      </c>
      <c r="BE8" s="49">
        <f t="shared" si="2"/>
        <v>658.88666666666643</v>
      </c>
      <c r="BF8" s="49">
        <f t="shared" si="2"/>
        <v>526.93899999999985</v>
      </c>
      <c r="BG8" s="77">
        <f t="shared" si="3"/>
        <v>0.10406463059918566</v>
      </c>
      <c r="BH8" s="77">
        <f t="shared" si="4"/>
        <v>0.11936352657004827</v>
      </c>
      <c r="BI8" s="78">
        <f t="shared" si="4"/>
        <v>9.740092421441772E-2</v>
      </c>
      <c r="BJ8" s="79">
        <f t="shared" si="21"/>
        <v>0.10694302712788388</v>
      </c>
      <c r="BK8" s="80">
        <f t="shared" si="22"/>
        <v>-1.1260677177248428E-2</v>
      </c>
      <c r="BL8" s="23">
        <f t="shared" si="23"/>
        <v>594.0386666666667</v>
      </c>
      <c r="BM8" s="49">
        <f t="shared" si="24"/>
        <v>1.5475079604722542E-2</v>
      </c>
    </row>
    <row r="9" spans="1:65" s="49" customFormat="1" x14ac:dyDescent="0.25">
      <c r="A9" s="50" t="s">
        <v>33</v>
      </c>
      <c r="B9" s="56">
        <v>2</v>
      </c>
      <c r="C9" s="56">
        <v>2</v>
      </c>
      <c r="D9" s="56">
        <v>2</v>
      </c>
      <c r="E9" s="49">
        <v>8</v>
      </c>
      <c r="F9" s="49">
        <v>8</v>
      </c>
      <c r="G9" s="49">
        <v>8</v>
      </c>
      <c r="H9" s="49">
        <v>16</v>
      </c>
      <c r="I9" s="49">
        <v>16</v>
      </c>
      <c r="J9" s="49">
        <v>16</v>
      </c>
      <c r="K9" s="49">
        <v>24</v>
      </c>
      <c r="L9" s="49">
        <v>24</v>
      </c>
      <c r="M9" s="49">
        <v>24</v>
      </c>
      <c r="O9" s="50" t="s">
        <v>33</v>
      </c>
      <c r="P9" s="49">
        <v>0.25269999999999998</v>
      </c>
      <c r="Q9" s="49">
        <v>0.2697</v>
      </c>
      <c r="R9" s="49">
        <v>0.2903</v>
      </c>
      <c r="S9" s="49">
        <v>0.219</v>
      </c>
      <c r="T9" s="49">
        <v>0.19389999999999999</v>
      </c>
      <c r="U9" s="49">
        <v>0.20119999999999999</v>
      </c>
      <c r="V9" s="49">
        <v>0.1835</v>
      </c>
      <c r="W9" s="49">
        <v>0.17180000000000001</v>
      </c>
      <c r="X9" s="49">
        <v>0.1968</v>
      </c>
      <c r="Y9" s="49">
        <v>0.17119999999999999</v>
      </c>
      <c r="Z9" s="49">
        <v>0.1928</v>
      </c>
      <c r="AA9" s="49">
        <v>0.17799999999999999</v>
      </c>
      <c r="AC9" s="54">
        <f t="shared" si="5"/>
        <v>0.27089999999999997</v>
      </c>
      <c r="AD9" s="54">
        <f t="shared" si="6"/>
        <v>1.8828701495323581E-2</v>
      </c>
      <c r="AE9" s="54">
        <f t="shared" si="7"/>
        <v>6.7724999999999994E-2</v>
      </c>
      <c r="AF9" s="55">
        <f t="shared" si="8"/>
        <v>0.20469999999999999</v>
      </c>
      <c r="AG9" s="54">
        <f t="shared" si="9"/>
        <v>1.2910848151845027E-2</v>
      </c>
      <c r="AH9" s="54">
        <f t="shared" si="10"/>
        <v>5.1174999999999998E-2</v>
      </c>
      <c r="AI9" s="55">
        <f t="shared" si="11"/>
        <v>0.18403333333333335</v>
      </c>
      <c r="AJ9" s="54">
        <f t="shared" si="12"/>
        <v>1.2508530422608934E-2</v>
      </c>
      <c r="AK9" s="54">
        <f t="shared" si="13"/>
        <v>4.6008333333333339E-2</v>
      </c>
      <c r="AL9" s="55">
        <f t="shared" si="14"/>
        <v>0.18066666666666667</v>
      </c>
      <c r="AM9" s="54">
        <f t="shared" si="15"/>
        <v>1.1044153807935374E-2</v>
      </c>
      <c r="AN9" s="54">
        <f t="shared" si="16"/>
        <v>4.5166666666666667E-2</v>
      </c>
      <c r="AQ9" s="66">
        <v>7</v>
      </c>
      <c r="AR9" s="49">
        <v>5.47</v>
      </c>
      <c r="AS9" s="49">
        <v>5.74</v>
      </c>
      <c r="AT9" s="66">
        <v>4.91</v>
      </c>
      <c r="AU9" s="49">
        <f t="shared" si="17"/>
        <v>5470</v>
      </c>
      <c r="AV9" s="49">
        <f t="shared" si="18"/>
        <v>5740</v>
      </c>
      <c r="AW9" s="49">
        <f t="shared" si="19"/>
        <v>4910</v>
      </c>
      <c r="AX9" s="49">
        <f>AI6</f>
        <v>0.19073333333333334</v>
      </c>
      <c r="AY9" s="49">
        <f>AI5</f>
        <v>0.17853333333333335</v>
      </c>
      <c r="AZ9" s="66">
        <f>AI4</f>
        <v>0.17406666666666668</v>
      </c>
      <c r="BA9" s="49">
        <f t="shared" si="20"/>
        <v>0.68680733333333355</v>
      </c>
      <c r="BB9" s="49">
        <f t="shared" si="0"/>
        <v>0.52198533333333352</v>
      </c>
      <c r="BC9" s="66">
        <f t="shared" si="0"/>
        <v>0.46164066666666703</v>
      </c>
      <c r="BD9" s="49">
        <f t="shared" si="1"/>
        <v>686.80733333333353</v>
      </c>
      <c r="BE9" s="49">
        <f t="shared" si="2"/>
        <v>521.98533333333353</v>
      </c>
      <c r="BF9" s="49">
        <f t="shared" si="2"/>
        <v>461.64066666666702</v>
      </c>
      <c r="BG9" s="77">
        <f t="shared" si="3"/>
        <v>0.12555892748324196</v>
      </c>
      <c r="BH9" s="77">
        <f t="shared" si="4"/>
        <v>9.0938211382113859E-2</v>
      </c>
      <c r="BI9" s="78">
        <f t="shared" si="4"/>
        <v>9.4020502376103265E-2</v>
      </c>
      <c r="BJ9" s="79">
        <f t="shared" si="21"/>
        <v>0.1035058804138197</v>
      </c>
      <c r="BK9" s="80">
        <f t="shared" si="22"/>
        <v>-1.9160579146453801E-2</v>
      </c>
      <c r="BL9" s="23">
        <f t="shared" si="23"/>
        <v>556.81111111111147</v>
      </c>
      <c r="BM9" s="49">
        <f t="shared" si="24"/>
        <v>6.7158909570011228E-3</v>
      </c>
    </row>
    <row r="10" spans="1:65"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0.16320000000000001</v>
      </c>
      <c r="Q10" s="49">
        <v>0.1792</v>
      </c>
      <c r="R10" s="49">
        <v>0.1968</v>
      </c>
      <c r="S10" s="49">
        <v>0.1867</v>
      </c>
      <c r="T10" s="49">
        <v>0.19350000000000001</v>
      </c>
      <c r="U10" s="49">
        <v>0.188</v>
      </c>
      <c r="V10" s="49">
        <v>0.17810000000000001</v>
      </c>
      <c r="W10" s="49">
        <v>0.17369999999999999</v>
      </c>
      <c r="X10" s="49">
        <v>0.18690000000000001</v>
      </c>
      <c r="Y10" s="49">
        <v>0.1777</v>
      </c>
      <c r="Z10" s="49">
        <v>0.18190000000000001</v>
      </c>
      <c r="AA10" s="49">
        <v>0.18379999999999999</v>
      </c>
      <c r="AC10" s="54">
        <f t="shared" si="5"/>
        <v>0.17973333333333333</v>
      </c>
      <c r="AD10" s="54">
        <f t="shared" si="6"/>
        <v>1.6806348007027974E-2</v>
      </c>
      <c r="AE10" s="54">
        <f t="shared" si="7"/>
        <v>4.4933333333333332E-2</v>
      </c>
      <c r="AF10" s="55">
        <f t="shared" si="8"/>
        <v>0.18940000000000001</v>
      </c>
      <c r="AG10" s="54">
        <f t="shared" si="9"/>
        <v>3.60970912955601E-3</v>
      </c>
      <c r="AH10" s="54">
        <f t="shared" si="10"/>
        <v>4.7350000000000003E-2</v>
      </c>
      <c r="AI10" s="55">
        <f t="shared" si="11"/>
        <v>0.17956666666666665</v>
      </c>
      <c r="AJ10" s="54">
        <f t="shared" si="12"/>
        <v>6.7211110192685729E-3</v>
      </c>
      <c r="AK10" s="54">
        <f t="shared" si="13"/>
        <v>4.4891666666666663E-2</v>
      </c>
      <c r="AL10" s="55">
        <f t="shared" si="14"/>
        <v>0.18113333333333334</v>
      </c>
      <c r="AM10" s="54">
        <f t="shared" si="15"/>
        <v>3.1214312956291904E-3</v>
      </c>
      <c r="AN10" s="54">
        <f t="shared" si="16"/>
        <v>4.5283333333333335E-2</v>
      </c>
      <c r="AQ10" s="66">
        <v>8</v>
      </c>
      <c r="AR10" s="49">
        <v>5.07</v>
      </c>
      <c r="AS10" s="49">
        <v>4.9000000000000004</v>
      </c>
      <c r="AT10" s="66">
        <v>5.17</v>
      </c>
      <c r="AU10" s="49">
        <f t="shared" si="17"/>
        <v>5070</v>
      </c>
      <c r="AV10" s="49">
        <f t="shared" si="18"/>
        <v>4900</v>
      </c>
      <c r="AW10" s="49">
        <f t="shared" si="19"/>
        <v>5170</v>
      </c>
      <c r="AX10" s="49">
        <f>AI3</f>
        <v>0.17929999999999999</v>
      </c>
      <c r="AY10" s="49">
        <f>AL10</f>
        <v>0.18113333333333334</v>
      </c>
      <c r="AZ10" s="66">
        <f>AL9</f>
        <v>0.18066666666666667</v>
      </c>
      <c r="BA10" s="49">
        <f t="shared" si="20"/>
        <v>0.53234299999999979</v>
      </c>
      <c r="BB10" s="49">
        <f t="shared" si="0"/>
        <v>0.55711133333333351</v>
      </c>
      <c r="BC10" s="66">
        <f t="shared" si="0"/>
        <v>0.55080666666666667</v>
      </c>
      <c r="BD10" s="49">
        <f t="shared" si="1"/>
        <v>532.34299999999973</v>
      </c>
      <c r="BE10" s="49">
        <f t="shared" si="2"/>
        <v>557.1113333333335</v>
      </c>
      <c r="BF10" s="49">
        <f t="shared" si="2"/>
        <v>550.80666666666662</v>
      </c>
      <c r="BG10" s="77">
        <f t="shared" si="3"/>
        <v>0.1049986193293885</v>
      </c>
      <c r="BH10" s="77">
        <f t="shared" si="4"/>
        <v>0.11369619047619051</v>
      </c>
      <c r="BI10" s="78">
        <f t="shared" si="4"/>
        <v>0.10653900709219857</v>
      </c>
      <c r="BJ10" s="79">
        <f t="shared" si="21"/>
        <v>0.10841127229925919</v>
      </c>
      <c r="BK10" s="80">
        <f t="shared" si="22"/>
        <v>-4.6412249156443592E-3</v>
      </c>
      <c r="BL10" s="23">
        <f t="shared" si="23"/>
        <v>546.75366666666662</v>
      </c>
      <c r="BM10" s="49">
        <f t="shared" si="24"/>
        <v>2.2461593159170439E-2</v>
      </c>
    </row>
    <row r="11" spans="1:65" s="49" customFormat="1" x14ac:dyDescent="0.25">
      <c r="AC11" s="54"/>
      <c r="AD11" s="54"/>
      <c r="AE11" s="54"/>
      <c r="AF11" s="55"/>
      <c r="AG11" s="54"/>
      <c r="AH11" s="54"/>
      <c r="AI11" s="55"/>
      <c r="AJ11" s="54"/>
      <c r="AK11" s="54"/>
      <c r="AL11" s="55"/>
      <c r="AM11" s="54"/>
      <c r="AN11" s="57"/>
      <c r="AQ11" s="66">
        <v>9</v>
      </c>
      <c r="AR11" s="49">
        <v>5.47</v>
      </c>
      <c r="AS11" s="49">
        <v>5.0199999999999996</v>
      </c>
      <c r="AT11" s="66">
        <v>5.52</v>
      </c>
      <c r="AU11" s="49">
        <f t="shared" si="17"/>
        <v>5470</v>
      </c>
      <c r="AV11" s="49">
        <f t="shared" si="18"/>
        <v>5020</v>
      </c>
      <c r="AW11" s="49">
        <f t="shared" si="19"/>
        <v>5520</v>
      </c>
      <c r="AX11" s="49">
        <f>AL8</f>
        <v>0.18096666666666669</v>
      </c>
      <c r="AY11" s="49">
        <f>AL7</f>
        <v>0.18253333333333333</v>
      </c>
      <c r="AZ11" s="66">
        <f>AL6</f>
        <v>0.18710000000000002</v>
      </c>
      <c r="BA11" s="49">
        <f t="shared" si="20"/>
        <v>0.55485966666666697</v>
      </c>
      <c r="BB11" s="49">
        <f t="shared" si="0"/>
        <v>0.57602533333333317</v>
      </c>
      <c r="BC11" s="66">
        <f t="shared" si="0"/>
        <v>0.6377210000000002</v>
      </c>
      <c r="BD11" s="49">
        <f t="shared" si="1"/>
        <v>554.85966666666695</v>
      </c>
      <c r="BE11" s="49">
        <f t="shared" si="2"/>
        <v>576.02533333333315</v>
      </c>
      <c r="BF11" s="49">
        <f t="shared" si="2"/>
        <v>637.72100000000023</v>
      </c>
      <c r="BG11" s="77">
        <f t="shared" si="3"/>
        <v>0.10143686776355886</v>
      </c>
      <c r="BH11" s="77">
        <f t="shared" si="4"/>
        <v>0.11474608233731735</v>
      </c>
      <c r="BI11" s="78">
        <f t="shared" si="4"/>
        <v>0.11552916666666671</v>
      </c>
      <c r="BJ11" s="79">
        <f t="shared" si="21"/>
        <v>0.11057070558918097</v>
      </c>
      <c r="BK11" s="80">
        <f t="shared" si="22"/>
        <v>-7.9198200948817112E-3</v>
      </c>
      <c r="BL11" s="23">
        <f t="shared" si="23"/>
        <v>589.53533333333348</v>
      </c>
      <c r="BM11" s="49">
        <f t="shared" si="24"/>
        <v>1.9722856302413532E-2</v>
      </c>
    </row>
    <row r="12" spans="1:65"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10</v>
      </c>
      <c r="AR12" s="49">
        <v>5.03</v>
      </c>
      <c r="AS12" s="49">
        <v>5.25</v>
      </c>
      <c r="AT12" s="66">
        <v>5.64</v>
      </c>
      <c r="AU12" s="49">
        <f t="shared" si="17"/>
        <v>5030</v>
      </c>
      <c r="AV12" s="49">
        <f t="shared" si="18"/>
        <v>5250</v>
      </c>
      <c r="AW12" s="49">
        <f t="shared" si="19"/>
        <v>5640</v>
      </c>
      <c r="AX12" s="49">
        <f>AL5</f>
        <v>0.1842</v>
      </c>
      <c r="AY12" s="49">
        <f>AL4</f>
        <v>0.19536666666666666</v>
      </c>
      <c r="AZ12" s="66">
        <f>AL3</f>
        <v>0.18396666666666664</v>
      </c>
      <c r="BA12" s="49">
        <f t="shared" si="20"/>
        <v>0.59854199999999991</v>
      </c>
      <c r="BB12" s="49">
        <f t="shared" si="0"/>
        <v>0.74940366666666658</v>
      </c>
      <c r="BC12" s="66">
        <f t="shared" si="0"/>
        <v>0.59538966666666648</v>
      </c>
      <c r="BD12" s="49">
        <f t="shared" si="1"/>
        <v>598.54199999999992</v>
      </c>
      <c r="BE12" s="49">
        <f t="shared" si="2"/>
        <v>749.4036666666666</v>
      </c>
      <c r="BF12" s="49">
        <f t="shared" si="2"/>
        <v>595.38966666666647</v>
      </c>
      <c r="BG12" s="77">
        <f t="shared" si="3"/>
        <v>0.11899443339960238</v>
      </c>
      <c r="BH12" s="77">
        <f t="shared" si="4"/>
        <v>0.14274355555555554</v>
      </c>
      <c r="BI12" s="78">
        <f t="shared" si="4"/>
        <v>0.10556554373522455</v>
      </c>
      <c r="BJ12" s="79">
        <f t="shared" si="21"/>
        <v>0.12243451089679415</v>
      </c>
      <c r="BK12" s="80">
        <f t="shared" si="22"/>
        <v>-1.882622481057163E-2</v>
      </c>
      <c r="BL12" s="23">
        <f t="shared" si="23"/>
        <v>647.77844444444429</v>
      </c>
      <c r="BM12" s="49">
        <f t="shared" si="24"/>
        <v>1.1782402913626908E-2</v>
      </c>
    </row>
    <row r="13" spans="1:65"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P13" s="49">
        <v>0.16800000000000001</v>
      </c>
      <c r="Q13" s="49">
        <v>0.20469999999999999</v>
      </c>
      <c r="R13" s="49">
        <v>0.2487</v>
      </c>
      <c r="S13" s="49">
        <v>0.18240000000000001</v>
      </c>
      <c r="T13" s="49">
        <v>0.18890000000000001</v>
      </c>
      <c r="U13" s="49">
        <v>0.1928</v>
      </c>
      <c r="V13" s="49">
        <v>0.19539999999999999</v>
      </c>
      <c r="W13" s="49">
        <v>0.18959999999999999</v>
      </c>
      <c r="X13" s="49">
        <v>0.1908</v>
      </c>
      <c r="Y13" s="49">
        <v>0.17849999999999999</v>
      </c>
      <c r="Z13" s="49">
        <v>0.22439999999999999</v>
      </c>
      <c r="AA13" s="49">
        <v>0.18740000000000001</v>
      </c>
      <c r="AC13" s="54">
        <f>AVERAGE(P13:S13)</f>
        <v>0.20095000000000002</v>
      </c>
      <c r="AD13" s="54">
        <f>STDEV(P13:R13)</f>
        <v>4.0404991440827244E-2</v>
      </c>
      <c r="AE13" s="54">
        <f>0.25*AC13</f>
        <v>5.0237500000000004E-2</v>
      </c>
      <c r="AF13" s="55">
        <f>AVERAGE(S13:U13)</f>
        <v>0.18803333333333336</v>
      </c>
      <c r="AG13" s="54">
        <f>STDEV(S13:U13)</f>
        <v>5.2538874496255916E-3</v>
      </c>
      <c r="AH13" s="54">
        <f>0.25*AF13</f>
        <v>4.7008333333333339E-2</v>
      </c>
      <c r="AI13" s="55">
        <f>AVERAGE(V13:X13)</f>
        <v>0.19193333333333332</v>
      </c>
      <c r="AJ13" s="54">
        <f>STDEV(V13:X13)</f>
        <v>3.0615900008546743E-3</v>
      </c>
      <c r="AK13" s="54">
        <f>0.25*AI13</f>
        <v>4.7983333333333329E-2</v>
      </c>
      <c r="AL13" s="55">
        <f>AVERAGE(Y13:AA13)</f>
        <v>0.19676666666666667</v>
      </c>
      <c r="AM13" s="54">
        <f>STDEV(Y13:AA13)</f>
        <v>2.4341391359848773E-2</v>
      </c>
      <c r="AN13" s="54">
        <f>0.25*AL13</f>
        <v>4.9191666666666668E-2</v>
      </c>
      <c r="AQ13" s="66">
        <v>11</v>
      </c>
      <c r="AR13" s="49">
        <v>5.22</v>
      </c>
      <c r="AS13" s="49">
        <v>5.8</v>
      </c>
      <c r="AT13" s="66">
        <v>5.22</v>
      </c>
      <c r="AU13" s="49">
        <f t="shared" si="17"/>
        <v>5220</v>
      </c>
      <c r="AV13" s="49">
        <f t="shared" si="18"/>
        <v>5800</v>
      </c>
      <c r="AW13" s="49">
        <f t="shared" si="19"/>
        <v>5220</v>
      </c>
      <c r="AX13" s="49">
        <f>AC18</f>
        <v>0.17735000000000001</v>
      </c>
      <c r="AY13" s="49">
        <f>AC17</f>
        <v>0.18165000000000001</v>
      </c>
      <c r="AZ13" s="66">
        <f>AC16</f>
        <v>0.17577500000000001</v>
      </c>
      <c r="BA13" s="49">
        <f t="shared" si="20"/>
        <v>0.50599850000000024</v>
      </c>
      <c r="BB13" s="49">
        <f t="shared" si="0"/>
        <v>0.56409150000000019</v>
      </c>
      <c r="BC13" s="66">
        <f t="shared" si="0"/>
        <v>0.4847202500000003</v>
      </c>
      <c r="BD13" s="49">
        <f t="shared" si="1"/>
        <v>505.99850000000026</v>
      </c>
      <c r="BE13" s="49">
        <f t="shared" si="2"/>
        <v>564.09150000000022</v>
      </c>
      <c r="BF13" s="49">
        <f t="shared" si="2"/>
        <v>484.72025000000031</v>
      </c>
      <c r="BG13" s="77">
        <f t="shared" si="3"/>
        <v>9.6934578544061359E-2</v>
      </c>
      <c r="BH13" s="77">
        <f t="shared" si="4"/>
        <v>9.7257155172413831E-2</v>
      </c>
      <c r="BI13" s="78">
        <f t="shared" si="4"/>
        <v>9.2858285440613086E-2</v>
      </c>
      <c r="BJ13" s="79">
        <f t="shared" ref="BJ13:BJ26" si="25">AVERAGE(BG13:BI13)</f>
        <v>9.5683339719029425E-2</v>
      </c>
      <c r="BK13" s="80">
        <f t="shared" ref="BK13:BK26" si="26">-STDEV(BG13:BI13)</f>
        <v>-2.4518794173630683E-3</v>
      </c>
      <c r="BL13" s="23">
        <f t="shared" ref="BL13:BL26" si="27">AVERAGE(BD13:BF13)</f>
        <v>518.27008333333367</v>
      </c>
      <c r="BM13" s="49">
        <f t="shared" ref="BM13:BM26" si="28">(0.25*BJ13)-ABS(BK13)</f>
        <v>2.1468955512394288E-2</v>
      </c>
    </row>
    <row r="14" spans="1:65"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P14" s="49">
        <v>0.19159999999999999</v>
      </c>
      <c r="Q14" s="49">
        <v>0.1915</v>
      </c>
      <c r="R14" s="49">
        <v>0.22969999999999999</v>
      </c>
      <c r="S14" s="49">
        <v>0.18959999999999999</v>
      </c>
      <c r="T14" s="49">
        <v>0.1817</v>
      </c>
      <c r="U14" s="49">
        <v>0.1951</v>
      </c>
      <c r="V14" s="49">
        <v>0.19139999999999999</v>
      </c>
      <c r="W14" s="49">
        <v>0.19040000000000001</v>
      </c>
      <c r="X14" s="49">
        <v>0.17349999999999999</v>
      </c>
      <c r="Y14" s="49">
        <v>0.20860000000000001</v>
      </c>
      <c r="Z14" s="49">
        <v>0.2165</v>
      </c>
      <c r="AA14" s="49">
        <v>0.18429999999999999</v>
      </c>
      <c r="AC14" s="54">
        <f t="shared" ref="AC14:AC19" si="29">AVERAGE(P14:S14)</f>
        <v>0.2006</v>
      </c>
      <c r="AD14" s="54">
        <f t="shared" ref="AD14:AD19" si="30">STDEV(P14:R14)</f>
        <v>2.202596952084818E-2</v>
      </c>
      <c r="AE14" s="54">
        <f t="shared" ref="AE14:AE19" si="31">0.25*AC14</f>
        <v>5.015E-2</v>
      </c>
      <c r="AF14" s="55">
        <f t="shared" ref="AF14:AF19" si="32">AVERAGE(S14:U14)</f>
        <v>0.1888</v>
      </c>
      <c r="AG14" s="54">
        <f t="shared" ref="AG14:AG19" si="33">STDEV(S14:U14)</f>
        <v>6.7357256476195618E-3</v>
      </c>
      <c r="AH14" s="54">
        <f t="shared" ref="AH14:AH19" si="34">0.25*AF14</f>
        <v>4.7199999999999999E-2</v>
      </c>
      <c r="AI14" s="55">
        <f t="shared" ref="AI14:AI19" si="35">AVERAGE(V14:X14)</f>
        <v>0.18510000000000001</v>
      </c>
      <c r="AJ14" s="54">
        <f t="shared" ref="AJ14:AJ19" si="36">STDEV(V14:X14)</f>
        <v>1.0058329881247689E-2</v>
      </c>
      <c r="AK14" s="54">
        <f t="shared" ref="AK14:AK19" si="37">0.25*AI14</f>
        <v>4.6275000000000004E-2</v>
      </c>
      <c r="AL14" s="55">
        <f t="shared" ref="AL14:AL19" si="38">AVERAGE(Y14:AA14)</f>
        <v>0.20313333333333336</v>
      </c>
      <c r="AM14" s="54">
        <f t="shared" ref="AM14:AM19" si="39">STDEV(Y14:AA14)</f>
        <v>1.6781636789459292E-2</v>
      </c>
      <c r="AN14" s="54">
        <f t="shared" ref="AN14:AN19" si="40">0.25*AL14</f>
        <v>5.078333333333334E-2</v>
      </c>
      <c r="AQ14" s="66">
        <v>12</v>
      </c>
      <c r="AR14" s="49">
        <v>5.37</v>
      </c>
      <c r="AS14" s="49">
        <v>5.04</v>
      </c>
      <c r="AT14" s="66">
        <v>5.64</v>
      </c>
      <c r="AU14" s="49">
        <f t="shared" si="17"/>
        <v>5370</v>
      </c>
      <c r="AV14" s="49">
        <f t="shared" si="18"/>
        <v>5040</v>
      </c>
      <c r="AW14" s="49">
        <f t="shared" si="19"/>
        <v>5640</v>
      </c>
      <c r="AX14" s="49">
        <f>AC15</f>
        <v>0.20397499999999999</v>
      </c>
      <c r="AY14" s="49">
        <f>AC14</f>
        <v>0.2006</v>
      </c>
      <c r="AZ14" s="66">
        <f>AC13</f>
        <v>0.20095000000000002</v>
      </c>
      <c r="BA14" s="49">
        <f t="shared" si="20"/>
        <v>0.86570224999999978</v>
      </c>
      <c r="BB14" s="49">
        <f t="shared" si="0"/>
        <v>0.82010600000000022</v>
      </c>
      <c r="BC14" s="66">
        <f t="shared" si="0"/>
        <v>0.82483450000000036</v>
      </c>
      <c r="BD14" s="49">
        <f t="shared" si="1"/>
        <v>865.70224999999982</v>
      </c>
      <c r="BE14" s="49">
        <f t="shared" si="2"/>
        <v>820.10600000000022</v>
      </c>
      <c r="BF14" s="49">
        <f t="shared" si="2"/>
        <v>824.83450000000039</v>
      </c>
      <c r="BG14" s="77">
        <f t="shared" si="3"/>
        <v>0.16121084729981375</v>
      </c>
      <c r="BH14" s="77">
        <f t="shared" si="4"/>
        <v>0.1627194444444445</v>
      </c>
      <c r="BI14" s="78">
        <f t="shared" si="4"/>
        <v>0.1462472517730497</v>
      </c>
      <c r="BJ14" s="79">
        <f t="shared" si="25"/>
        <v>0.15672584783910265</v>
      </c>
      <c r="BK14" s="80">
        <f t="shared" si="26"/>
        <v>-9.1060253663616739E-3</v>
      </c>
      <c r="BL14" s="23">
        <f t="shared" si="27"/>
        <v>836.88091666666685</v>
      </c>
      <c r="BM14" s="49">
        <f t="shared" si="28"/>
        <v>3.0075436593413989E-2</v>
      </c>
    </row>
    <row r="15" spans="1:65"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P15" s="49">
        <v>0.19939999999999999</v>
      </c>
      <c r="Q15" s="49">
        <v>0.2079</v>
      </c>
      <c r="R15" s="49">
        <v>0.20880000000000001</v>
      </c>
      <c r="S15" s="49">
        <v>0.19980000000000001</v>
      </c>
      <c r="T15" s="49">
        <v>0.1928</v>
      </c>
      <c r="U15" s="49">
        <v>0.21010000000000001</v>
      </c>
      <c r="V15" s="49">
        <v>0.1769</v>
      </c>
      <c r="W15" s="49">
        <v>0.1893</v>
      </c>
      <c r="X15" s="49">
        <v>0.17430000000000001</v>
      </c>
      <c r="Y15" s="49">
        <v>0.18640000000000001</v>
      </c>
      <c r="Z15" s="49">
        <v>0.20519999999999999</v>
      </c>
      <c r="AA15" s="49">
        <v>0.161</v>
      </c>
      <c r="AC15" s="54">
        <f t="shared" si="29"/>
        <v>0.20397499999999999</v>
      </c>
      <c r="AD15" s="54">
        <f t="shared" si="30"/>
        <v>5.1868423277880178E-3</v>
      </c>
      <c r="AE15" s="54">
        <f t="shared" si="31"/>
        <v>5.0993749999999997E-2</v>
      </c>
      <c r="AF15" s="55">
        <f t="shared" si="32"/>
        <v>0.2009</v>
      </c>
      <c r="AG15" s="54">
        <f t="shared" si="33"/>
        <v>8.7022985469357508E-3</v>
      </c>
      <c r="AH15" s="54">
        <f t="shared" si="34"/>
        <v>5.0224999999999999E-2</v>
      </c>
      <c r="AI15" s="55">
        <f t="shared" si="35"/>
        <v>0.18016666666666667</v>
      </c>
      <c r="AJ15" s="54">
        <f t="shared" si="36"/>
        <v>8.0158176958644231E-3</v>
      </c>
      <c r="AK15" s="54">
        <f t="shared" si="37"/>
        <v>4.5041666666666667E-2</v>
      </c>
      <c r="AL15" s="55">
        <f t="shared" si="38"/>
        <v>0.1842</v>
      </c>
      <c r="AM15" s="54">
        <f t="shared" si="39"/>
        <v>2.2181974664127625E-2</v>
      </c>
      <c r="AN15" s="54">
        <f t="shared" si="40"/>
        <v>4.6050000000000001E-2</v>
      </c>
      <c r="AQ15" s="66">
        <v>13</v>
      </c>
      <c r="AR15" s="49">
        <v>5.57</v>
      </c>
      <c r="AS15" s="49">
        <v>4.97</v>
      </c>
      <c r="AT15" s="66">
        <v>5.08</v>
      </c>
      <c r="AU15" s="49">
        <f t="shared" si="17"/>
        <v>5570</v>
      </c>
      <c r="AV15" s="49">
        <f t="shared" si="18"/>
        <v>4970</v>
      </c>
      <c r="AW15" s="49">
        <f t="shared" si="19"/>
        <v>5080</v>
      </c>
      <c r="AX15" s="49">
        <f>AF20</f>
        <v>0.18016666666666667</v>
      </c>
      <c r="AY15" s="49">
        <f>AF19</f>
        <v>0.19113333333333329</v>
      </c>
      <c r="AZ15" s="66">
        <f>AF18</f>
        <v>0.1939666666666667</v>
      </c>
      <c r="BA15" s="49">
        <f t="shared" si="20"/>
        <v>0.5440516666666666</v>
      </c>
      <c r="BB15" s="49">
        <f t="shared" si="0"/>
        <v>0.69221133333333307</v>
      </c>
      <c r="BC15" s="66">
        <f t="shared" si="0"/>
        <v>0.73048966666666737</v>
      </c>
      <c r="BD15" s="49">
        <f t="shared" si="1"/>
        <v>544.05166666666662</v>
      </c>
      <c r="BE15" s="49">
        <f t="shared" si="2"/>
        <v>692.21133333333307</v>
      </c>
      <c r="BF15" s="49">
        <f t="shared" si="2"/>
        <v>730.4896666666674</v>
      </c>
      <c r="BG15" s="77">
        <f t="shared" si="3"/>
        <v>9.7675344105326148E-2</v>
      </c>
      <c r="BH15" s="77">
        <f t="shared" si="4"/>
        <v>0.13927793427230042</v>
      </c>
      <c r="BI15" s="78">
        <f t="shared" si="4"/>
        <v>0.14379717847769044</v>
      </c>
      <c r="BJ15" s="79">
        <f t="shared" si="25"/>
        <v>0.12691681895177234</v>
      </c>
      <c r="BK15" s="80">
        <f t="shared" si="26"/>
        <v>-2.5424472077970366E-2</v>
      </c>
      <c r="BL15" s="23">
        <f t="shared" si="27"/>
        <v>655.58422222222237</v>
      </c>
      <c r="BM15" s="49">
        <f t="shared" si="28"/>
        <v>6.3047326599727192E-3</v>
      </c>
    </row>
    <row r="16" spans="1:65"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P16" s="49">
        <v>0.17019999999999999</v>
      </c>
      <c r="Q16" s="49">
        <v>0.15790000000000001</v>
      </c>
      <c r="R16" s="49">
        <v>0.185</v>
      </c>
      <c r="S16" s="49">
        <v>0.19</v>
      </c>
      <c r="T16" s="49">
        <v>0.2135</v>
      </c>
      <c r="U16" s="49">
        <v>0.19350000000000001</v>
      </c>
      <c r="V16" s="49">
        <v>0.18179999999999999</v>
      </c>
      <c r="W16" s="49">
        <v>0.16450000000000001</v>
      </c>
      <c r="X16" s="49">
        <v>0.1804</v>
      </c>
      <c r="Y16" s="49">
        <v>0.17549999999999999</v>
      </c>
      <c r="Z16" s="49">
        <v>0.185</v>
      </c>
      <c r="AA16" s="49">
        <v>0.16309999999999999</v>
      </c>
      <c r="AC16" s="54">
        <f t="shared" si="29"/>
        <v>0.17577500000000001</v>
      </c>
      <c r="AD16" s="54">
        <f t="shared" si="30"/>
        <v>1.3569205331681482E-2</v>
      </c>
      <c r="AE16" s="54">
        <f t="shared" si="31"/>
        <v>4.3943750000000004E-2</v>
      </c>
      <c r="AF16" s="55">
        <f t="shared" si="32"/>
        <v>0.19899999999999998</v>
      </c>
      <c r="AG16" s="54">
        <f t="shared" si="33"/>
        <v>1.2678722333105961E-2</v>
      </c>
      <c r="AH16" s="54">
        <f t="shared" si="34"/>
        <v>4.9749999999999996E-2</v>
      </c>
      <c r="AI16" s="55">
        <f t="shared" si="35"/>
        <v>0.17556666666666665</v>
      </c>
      <c r="AJ16" s="54">
        <f t="shared" si="36"/>
        <v>9.6095438670799165E-3</v>
      </c>
      <c r="AK16" s="54">
        <f t="shared" si="37"/>
        <v>4.3891666666666662E-2</v>
      </c>
      <c r="AL16" s="55">
        <f t="shared" si="38"/>
        <v>0.17453333333333332</v>
      </c>
      <c r="AM16" s="54">
        <f t="shared" si="39"/>
        <v>1.0981954895797622E-2</v>
      </c>
      <c r="AN16" s="54">
        <f t="shared" si="40"/>
        <v>4.363333333333333E-2</v>
      </c>
      <c r="AQ16" s="66">
        <v>14</v>
      </c>
      <c r="AR16" s="49">
        <v>5.44</v>
      </c>
      <c r="AS16" s="49">
        <v>5.26</v>
      </c>
      <c r="AT16" s="66">
        <v>4.6100000000000003</v>
      </c>
      <c r="AU16" s="49">
        <f t="shared" si="17"/>
        <v>5440</v>
      </c>
      <c r="AV16" s="49">
        <f t="shared" si="18"/>
        <v>5260</v>
      </c>
      <c r="AW16" s="49">
        <f t="shared" si="19"/>
        <v>4610</v>
      </c>
      <c r="AX16" s="49">
        <f>AF17</f>
        <v>0.2056</v>
      </c>
      <c r="AY16" s="49">
        <f>AF16</f>
        <v>0.19899999999999998</v>
      </c>
      <c r="AZ16" s="66">
        <f>AF15</f>
        <v>0.2009</v>
      </c>
      <c r="BA16" s="49">
        <f t="shared" si="20"/>
        <v>0.887656</v>
      </c>
      <c r="BB16" s="49">
        <f t="shared" si="0"/>
        <v>0.79848999999999992</v>
      </c>
      <c r="BC16" s="66">
        <f t="shared" si="0"/>
        <v>0.82415900000000009</v>
      </c>
      <c r="BD16" s="49">
        <f t="shared" si="1"/>
        <v>887.65599999999995</v>
      </c>
      <c r="BE16" s="49">
        <f t="shared" si="2"/>
        <v>798.4899999999999</v>
      </c>
      <c r="BF16" s="49">
        <f t="shared" si="2"/>
        <v>824.15900000000011</v>
      </c>
      <c r="BG16" s="77">
        <f t="shared" si="3"/>
        <v>0.16317205882352939</v>
      </c>
      <c r="BH16" s="77">
        <f t="shared" si="4"/>
        <v>0.1518041825095057</v>
      </c>
      <c r="BI16" s="78">
        <f t="shared" si="4"/>
        <v>0.17877635574837311</v>
      </c>
      <c r="BJ16" s="79">
        <f t="shared" si="25"/>
        <v>0.16458419902713606</v>
      </c>
      <c r="BK16" s="80">
        <f t="shared" si="26"/>
        <v>-1.3541423015061992E-2</v>
      </c>
      <c r="BL16" s="23">
        <f t="shared" si="27"/>
        <v>836.76833333333332</v>
      </c>
      <c r="BM16" s="49">
        <f t="shared" si="28"/>
        <v>2.7604626741722024E-2</v>
      </c>
    </row>
    <row r="17" spans="1:65"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P17" s="49">
        <v>0.1779</v>
      </c>
      <c r="Q17" s="49">
        <v>0.16239999999999999</v>
      </c>
      <c r="R17" s="49">
        <v>0.19389999999999999</v>
      </c>
      <c r="S17" s="49">
        <v>0.19239999999999999</v>
      </c>
      <c r="T17" s="49">
        <v>0.22739999999999999</v>
      </c>
      <c r="U17" s="49">
        <v>0.19700000000000001</v>
      </c>
      <c r="V17" s="49">
        <v>0.193</v>
      </c>
      <c r="W17" s="49">
        <v>0.19650000000000001</v>
      </c>
      <c r="X17" s="49">
        <v>0.18149999999999999</v>
      </c>
      <c r="Y17" s="49">
        <v>0.1482</v>
      </c>
      <c r="Z17" s="49">
        <v>0.20419999999999999</v>
      </c>
      <c r="AA17" s="49">
        <v>0.1948</v>
      </c>
      <c r="AC17" s="54">
        <f t="shared" si="29"/>
        <v>0.18165000000000001</v>
      </c>
      <c r="AD17" s="54">
        <f t="shared" si="30"/>
        <v>1.5750661361775681E-2</v>
      </c>
      <c r="AE17" s="54">
        <f t="shared" si="31"/>
        <v>4.5412500000000001E-2</v>
      </c>
      <c r="AF17" s="55">
        <f t="shared" si="32"/>
        <v>0.2056</v>
      </c>
      <c r="AG17" s="54">
        <f t="shared" si="33"/>
        <v>1.9018937930389276E-2</v>
      </c>
      <c r="AH17" s="54">
        <f t="shared" si="34"/>
        <v>5.1400000000000001E-2</v>
      </c>
      <c r="AI17" s="55">
        <f t="shared" si="35"/>
        <v>0.19033333333333333</v>
      </c>
      <c r="AJ17" s="54">
        <f t="shared" si="36"/>
        <v>7.8475049113290417E-3</v>
      </c>
      <c r="AK17" s="54">
        <f t="shared" si="37"/>
        <v>4.7583333333333332E-2</v>
      </c>
      <c r="AL17" s="55">
        <f t="shared" si="38"/>
        <v>0.18240000000000001</v>
      </c>
      <c r="AM17" s="54">
        <f t="shared" si="39"/>
        <v>2.998866452511674E-2</v>
      </c>
      <c r="AN17" s="54">
        <f t="shared" si="40"/>
        <v>4.5600000000000002E-2</v>
      </c>
      <c r="AQ17" s="66">
        <v>15</v>
      </c>
      <c r="AR17" s="49">
        <v>5.28</v>
      </c>
      <c r="AS17" s="49">
        <v>5.31</v>
      </c>
      <c r="AT17" s="66">
        <v>5.01</v>
      </c>
      <c r="AU17" s="49">
        <f t="shared" si="17"/>
        <v>5280</v>
      </c>
      <c r="AV17" s="49">
        <f t="shared" si="18"/>
        <v>5310</v>
      </c>
      <c r="AW17" s="49">
        <f t="shared" si="19"/>
        <v>5010</v>
      </c>
      <c r="AX17" s="49">
        <f>AF14</f>
        <v>0.1888</v>
      </c>
      <c r="AY17" s="49">
        <f>AF13</f>
        <v>0.18803333333333336</v>
      </c>
      <c r="AZ17" s="66">
        <f>AI20</f>
        <v>0.18763333333333332</v>
      </c>
      <c r="BA17" s="49">
        <f t="shared" si="20"/>
        <v>0.66068800000000016</v>
      </c>
      <c r="BB17" s="49">
        <f t="shared" si="0"/>
        <v>0.6503303333333339</v>
      </c>
      <c r="BC17" s="66">
        <f t="shared" si="0"/>
        <v>0.64492633333333305</v>
      </c>
      <c r="BD17" s="49">
        <f t="shared" si="1"/>
        <v>660.68800000000022</v>
      </c>
      <c r="BE17" s="49">
        <f t="shared" si="2"/>
        <v>650.3303333333339</v>
      </c>
      <c r="BF17" s="49">
        <f t="shared" si="2"/>
        <v>644.92633333333299</v>
      </c>
      <c r="BG17" s="77">
        <f t="shared" si="3"/>
        <v>0.12513030303030306</v>
      </c>
      <c r="BH17" s="77">
        <f t="shared" si="4"/>
        <v>0.12247275580665422</v>
      </c>
      <c r="BI17" s="78">
        <f t="shared" si="4"/>
        <v>0.12872781104457745</v>
      </c>
      <c r="BJ17" s="79">
        <f t="shared" si="25"/>
        <v>0.12544362329384492</v>
      </c>
      <c r="BK17" s="80">
        <f t="shared" si="26"/>
        <v>-3.1392763812743796E-3</v>
      </c>
      <c r="BL17" s="23">
        <f t="shared" si="27"/>
        <v>651.9815555555557</v>
      </c>
      <c r="BM17" s="49">
        <f t="shared" si="28"/>
        <v>2.8221629442186851E-2</v>
      </c>
    </row>
    <row r="18" spans="1:65"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P18" s="49">
        <v>0.16739999999999999</v>
      </c>
      <c r="Q18" s="49">
        <v>0.1741</v>
      </c>
      <c r="R18" s="49">
        <v>0.1709</v>
      </c>
      <c r="S18" s="49">
        <v>0.19700000000000001</v>
      </c>
      <c r="T18" s="49">
        <v>0.1898</v>
      </c>
      <c r="U18" s="49">
        <v>0.1951</v>
      </c>
      <c r="V18" s="49">
        <v>0.17530000000000001</v>
      </c>
      <c r="W18" s="49">
        <v>0.1961</v>
      </c>
      <c r="X18" s="49">
        <v>0.1835</v>
      </c>
      <c r="Y18" s="49">
        <v>0.1512</v>
      </c>
      <c r="Z18" s="49">
        <v>0.19350000000000001</v>
      </c>
      <c r="AA18" s="49">
        <v>0.16109999999999999</v>
      </c>
      <c r="AC18" s="54">
        <f t="shared" si="29"/>
        <v>0.17735000000000001</v>
      </c>
      <c r="AD18" s="54">
        <f t="shared" si="30"/>
        <v>3.3511192160232137E-3</v>
      </c>
      <c r="AE18" s="54">
        <f t="shared" si="31"/>
        <v>4.4337500000000002E-2</v>
      </c>
      <c r="AF18" s="55">
        <f t="shared" si="32"/>
        <v>0.1939666666666667</v>
      </c>
      <c r="AG18" s="54">
        <f t="shared" si="33"/>
        <v>3.7313983080520057E-3</v>
      </c>
      <c r="AH18" s="54">
        <f t="shared" si="34"/>
        <v>4.8491666666666676E-2</v>
      </c>
      <c r="AI18" s="55">
        <f t="shared" si="35"/>
        <v>0.18496666666666664</v>
      </c>
      <c r="AJ18" s="54">
        <f t="shared" si="36"/>
        <v>1.0477276999933388E-2</v>
      </c>
      <c r="AK18" s="54">
        <f t="shared" si="37"/>
        <v>4.624166666666666E-2</v>
      </c>
      <c r="AL18" s="55">
        <f t="shared" si="38"/>
        <v>0.1686</v>
      </c>
      <c r="AM18" s="54">
        <f t="shared" si="39"/>
        <v>2.2124872880990562E-2</v>
      </c>
      <c r="AN18" s="54">
        <f t="shared" si="40"/>
        <v>4.215E-2</v>
      </c>
      <c r="AQ18" s="66">
        <v>16</v>
      </c>
      <c r="AR18" s="49">
        <v>5.5</v>
      </c>
      <c r="AS18" s="49">
        <v>5.24</v>
      </c>
      <c r="AT18" s="66">
        <v>5.47</v>
      </c>
      <c r="AU18" s="49">
        <f t="shared" si="17"/>
        <v>5500</v>
      </c>
      <c r="AV18" s="49">
        <f t="shared" si="18"/>
        <v>5240</v>
      </c>
      <c r="AW18" s="49">
        <f t="shared" si="19"/>
        <v>5470</v>
      </c>
      <c r="AX18" s="49">
        <f>AI19</f>
        <v>0.18706666666666669</v>
      </c>
      <c r="AY18" s="49">
        <f>AI18</f>
        <v>0.18496666666666664</v>
      </c>
      <c r="AZ18" s="49">
        <f>AI17</f>
        <v>0.19033333333333333</v>
      </c>
      <c r="BA18" s="49">
        <f t="shared" si="20"/>
        <v>0.63727066666666699</v>
      </c>
      <c r="BB18" s="49">
        <f t="shared" si="0"/>
        <v>0.60889966666666617</v>
      </c>
      <c r="BC18" s="66">
        <f t="shared" si="0"/>
        <v>0.68140333333333314</v>
      </c>
      <c r="BD18" s="49">
        <f t="shared" si="1"/>
        <v>637.27066666666701</v>
      </c>
      <c r="BE18" s="49">
        <f t="shared" si="2"/>
        <v>608.89966666666612</v>
      </c>
      <c r="BF18" s="49">
        <f t="shared" si="2"/>
        <v>681.40333333333319</v>
      </c>
      <c r="BG18" s="77">
        <f t="shared" si="3"/>
        <v>0.11586739393939401</v>
      </c>
      <c r="BH18" s="77">
        <f t="shared" si="4"/>
        <v>0.11620222646310423</v>
      </c>
      <c r="BI18" s="78">
        <f t="shared" si="4"/>
        <v>0.12457099329677024</v>
      </c>
      <c r="BJ18" s="79">
        <f t="shared" si="25"/>
        <v>0.11888020456642283</v>
      </c>
      <c r="BK18" s="80">
        <f t="shared" si="26"/>
        <v>-4.9312103468439053E-3</v>
      </c>
      <c r="BL18" s="23">
        <f t="shared" si="27"/>
        <v>642.52455555555537</v>
      </c>
      <c r="BM18" s="49">
        <f t="shared" si="28"/>
        <v>2.4788840794761801E-2</v>
      </c>
    </row>
    <row r="19" spans="1:65"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P19" s="49">
        <v>0.28599999999999998</v>
      </c>
      <c r="Q19" s="49">
        <v>0.29820000000000002</v>
      </c>
      <c r="R19" s="49">
        <v>0.28189999999999998</v>
      </c>
      <c r="S19" s="49">
        <v>0.19769999999999999</v>
      </c>
      <c r="T19" s="49">
        <v>0.1787</v>
      </c>
      <c r="U19" s="49">
        <v>0.19700000000000001</v>
      </c>
      <c r="V19" s="49">
        <v>0.19950000000000001</v>
      </c>
      <c r="W19" s="49">
        <v>0.17130000000000001</v>
      </c>
      <c r="X19" s="49">
        <v>0.19040000000000001</v>
      </c>
      <c r="Y19" s="49">
        <v>0.1648</v>
      </c>
      <c r="Z19" s="49">
        <v>0.19239999999999999</v>
      </c>
      <c r="AA19" s="49">
        <v>0.19650000000000001</v>
      </c>
      <c r="AC19" s="54">
        <f t="shared" si="29"/>
        <v>0.26595000000000002</v>
      </c>
      <c r="AD19" s="54">
        <f t="shared" si="30"/>
        <v>8.4787970844926088E-3</v>
      </c>
      <c r="AE19" s="54">
        <f t="shared" si="31"/>
        <v>6.6487500000000005E-2</v>
      </c>
      <c r="AF19" s="55">
        <f t="shared" si="32"/>
        <v>0.19113333333333329</v>
      </c>
      <c r="AG19" s="54">
        <f t="shared" si="33"/>
        <v>1.0773269389249177E-2</v>
      </c>
      <c r="AH19" s="54">
        <f t="shared" si="34"/>
        <v>4.7783333333333324E-2</v>
      </c>
      <c r="AI19" s="55">
        <f t="shared" si="35"/>
        <v>0.18706666666666669</v>
      </c>
      <c r="AJ19" s="54">
        <f t="shared" si="36"/>
        <v>1.4392474885624548E-2</v>
      </c>
      <c r="AK19" s="54">
        <f t="shared" si="37"/>
        <v>4.6766666666666672E-2</v>
      </c>
      <c r="AL19" s="55">
        <f t="shared" si="38"/>
        <v>0.18456666666666666</v>
      </c>
      <c r="AM19" s="54">
        <f t="shared" si="39"/>
        <v>1.7240746310219091E-2</v>
      </c>
      <c r="AN19" s="54">
        <f t="shared" si="40"/>
        <v>4.6141666666666664E-2</v>
      </c>
      <c r="AQ19" s="66">
        <v>17</v>
      </c>
      <c r="AR19" s="49">
        <v>5.03</v>
      </c>
      <c r="AS19" s="49">
        <v>4.7300000000000004</v>
      </c>
      <c r="AT19" s="66">
        <v>5.38</v>
      </c>
      <c r="AU19" s="49">
        <f t="shared" si="17"/>
        <v>5030</v>
      </c>
      <c r="AV19" s="49">
        <f t="shared" si="18"/>
        <v>4730</v>
      </c>
      <c r="AW19" s="49">
        <f t="shared" si="19"/>
        <v>5380</v>
      </c>
      <c r="AX19" s="49">
        <f>AI16</f>
        <v>0.17556666666666665</v>
      </c>
      <c r="AY19" s="49">
        <f>AI15</f>
        <v>0.18016666666666667</v>
      </c>
      <c r="AZ19" s="49">
        <f>AI14</f>
        <v>0.18510000000000001</v>
      </c>
      <c r="BA19" s="49">
        <f t="shared" si="20"/>
        <v>0.48190566666666634</v>
      </c>
      <c r="BB19" s="49">
        <f>(AY19*13.51)-1.89</f>
        <v>0.5440516666666666</v>
      </c>
      <c r="BC19" s="66">
        <f>(AZ19*13.51)-1.89</f>
        <v>0.61070100000000038</v>
      </c>
      <c r="BD19" s="49">
        <f t="shared" si="1"/>
        <v>481.90566666666632</v>
      </c>
      <c r="BE19" s="49">
        <f t="shared" ref="BE19:BE26" si="41">BB19*1000</f>
        <v>544.05166666666662</v>
      </c>
      <c r="BF19" s="49">
        <f t="shared" ref="BF19:BF26" si="42">BC19*1000</f>
        <v>610.70100000000036</v>
      </c>
      <c r="BG19" s="77">
        <f t="shared" ref="BG19:BG26" si="43">BD19/AU19</f>
        <v>9.5806295559973428E-2</v>
      </c>
      <c r="BH19" s="77">
        <f t="shared" ref="BH19:BH26" si="44">BE19/AV19</f>
        <v>0.1150214940098661</v>
      </c>
      <c r="BI19" s="78">
        <f t="shared" ref="BI19:BI26" si="45">BF19/AW19</f>
        <v>0.11351319702602237</v>
      </c>
      <c r="BJ19" s="79">
        <f t="shared" si="25"/>
        <v>0.10811366219862063</v>
      </c>
      <c r="BK19" s="80">
        <f t="shared" si="26"/>
        <v>-1.0685138985124744E-2</v>
      </c>
      <c r="BL19" s="23">
        <f t="shared" si="27"/>
        <v>545.55277777777781</v>
      </c>
      <c r="BM19" s="49">
        <f t="shared" si="28"/>
        <v>1.6343276564530412E-2</v>
      </c>
    </row>
    <row r="20" spans="1:65"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P20" s="49">
        <v>0.1762</v>
      </c>
      <c r="Q20" s="49">
        <v>0.19189999999999999</v>
      </c>
      <c r="R20" s="49">
        <v>0.19769999999999999</v>
      </c>
      <c r="S20" s="49">
        <v>0.16550000000000001</v>
      </c>
      <c r="T20" s="49">
        <v>0.19869999999999999</v>
      </c>
      <c r="U20" s="49">
        <v>0.17630000000000001</v>
      </c>
      <c r="V20" s="49">
        <v>0.1842</v>
      </c>
      <c r="W20" s="49">
        <v>0.18029999999999999</v>
      </c>
      <c r="X20" s="49">
        <v>0.19839999999999999</v>
      </c>
      <c r="Y20" s="49">
        <v>0.15670000000000001</v>
      </c>
      <c r="Z20" s="49">
        <v>0.21479999999999999</v>
      </c>
      <c r="AA20" s="49">
        <v>0.187</v>
      </c>
      <c r="AC20" s="54">
        <f>AVERAGE(P20:S20)</f>
        <v>0.18282499999999999</v>
      </c>
      <c r="AD20" s="54">
        <f>STDEV(P20:R20)</f>
        <v>1.1123398761170073E-2</v>
      </c>
      <c r="AE20" s="54">
        <f>0.25*AC20</f>
        <v>4.5706249999999997E-2</v>
      </c>
      <c r="AF20" s="55">
        <f>AVERAGE(S20:U20)</f>
        <v>0.18016666666666667</v>
      </c>
      <c r="AG20" s="54">
        <f>STDEV(S20:U20)</f>
        <v>1.6934383169555745E-2</v>
      </c>
      <c r="AH20" s="54">
        <f>0.25*AF20</f>
        <v>4.5041666666666667E-2</v>
      </c>
      <c r="AI20" s="55">
        <f>AVERAGE(V20:X20)</f>
        <v>0.18763333333333332</v>
      </c>
      <c r="AJ20" s="54">
        <f>STDEV(V20:X20)</f>
        <v>9.5259295259482856E-3</v>
      </c>
      <c r="AK20" s="54">
        <f>0.25*AI20</f>
        <v>4.690833333333333E-2</v>
      </c>
      <c r="AL20" s="55">
        <f>AVERAGE(Y20:AA20)</f>
        <v>0.18616666666666667</v>
      </c>
      <c r="AM20" s="54">
        <f>STDEV(Y20:AA20)</f>
        <v>2.9058963046422186E-2</v>
      </c>
      <c r="AN20" s="54">
        <f>0.25*AL20</f>
        <v>4.6541666666666669E-2</v>
      </c>
      <c r="AQ20" s="66">
        <v>18</v>
      </c>
      <c r="AR20" s="49">
        <v>4.96</v>
      </c>
      <c r="AS20" s="49">
        <v>5.64</v>
      </c>
      <c r="AT20" s="66">
        <v>5.1100000000000003</v>
      </c>
      <c r="AU20" s="49">
        <f t="shared" ref="AU20:AU26" si="46">AR20*1000</f>
        <v>4960</v>
      </c>
      <c r="AV20" s="49">
        <f t="shared" si="18"/>
        <v>5640</v>
      </c>
      <c r="AW20" s="49">
        <f t="shared" si="19"/>
        <v>5110</v>
      </c>
      <c r="AX20" s="49">
        <f>AI13</f>
        <v>0.19193333333333332</v>
      </c>
      <c r="AY20" s="49">
        <f>AL20</f>
        <v>0.18616666666666667</v>
      </c>
      <c r="AZ20" s="49">
        <f>AL19</f>
        <v>0.18456666666666666</v>
      </c>
      <c r="BA20" s="49">
        <f t="shared" ref="BA20:BC26" si="47">(AX20*13.51)-1.89</f>
        <v>0.703019333333333</v>
      </c>
      <c r="BB20" s="49">
        <f t="shared" si="47"/>
        <v>0.62511166666666695</v>
      </c>
      <c r="BC20" s="66">
        <f t="shared" si="47"/>
        <v>0.60349566666666665</v>
      </c>
      <c r="BD20" s="49">
        <f t="shared" si="1"/>
        <v>703.01933333333295</v>
      </c>
      <c r="BE20" s="49">
        <f t="shared" si="41"/>
        <v>625.11166666666691</v>
      </c>
      <c r="BF20" s="49">
        <f t="shared" si="42"/>
        <v>603.49566666666669</v>
      </c>
      <c r="BG20" s="77">
        <f t="shared" si="43"/>
        <v>0.14173776881720423</v>
      </c>
      <c r="BH20" s="77">
        <f t="shared" si="44"/>
        <v>0.110835401891253</v>
      </c>
      <c r="BI20" s="78">
        <f t="shared" si="45"/>
        <v>0.11810091324200914</v>
      </c>
      <c r="BJ20" s="79">
        <f t="shared" si="25"/>
        <v>0.12355802798348881</v>
      </c>
      <c r="BK20" s="80">
        <f t="shared" si="26"/>
        <v>-1.6157789031386097E-2</v>
      </c>
      <c r="BL20" s="23">
        <f t="shared" si="27"/>
        <v>643.87555555555548</v>
      </c>
      <c r="BM20" s="49">
        <f t="shared" si="28"/>
        <v>1.4731717964486104E-2</v>
      </c>
    </row>
    <row r="21" spans="1:65" s="49" customFormat="1" x14ac:dyDescent="0.25">
      <c r="AC21" s="54"/>
      <c r="AD21" s="54"/>
      <c r="AE21" s="54"/>
      <c r="AF21" s="55"/>
      <c r="AG21" s="54"/>
      <c r="AH21" s="54"/>
      <c r="AI21" s="55"/>
      <c r="AJ21" s="54"/>
      <c r="AK21" s="54"/>
      <c r="AL21" s="55"/>
      <c r="AM21" s="54"/>
      <c r="AN21" s="57"/>
      <c r="AQ21" s="66">
        <v>19</v>
      </c>
      <c r="AR21" s="49">
        <v>5.2</v>
      </c>
      <c r="AS21" s="49">
        <v>5.52</v>
      </c>
      <c r="AT21" s="66">
        <v>4.92</v>
      </c>
      <c r="AU21" s="49">
        <f t="shared" si="46"/>
        <v>5200</v>
      </c>
      <c r="AV21" s="49">
        <f t="shared" si="18"/>
        <v>5520</v>
      </c>
      <c r="AW21" s="49">
        <f t="shared" si="19"/>
        <v>4920</v>
      </c>
      <c r="AX21" s="49">
        <f>AL18</f>
        <v>0.1686</v>
      </c>
      <c r="AY21" s="49">
        <f>AL17</f>
        <v>0.18240000000000001</v>
      </c>
      <c r="AZ21" s="49">
        <f>AL16</f>
        <v>0.17453333333333332</v>
      </c>
      <c r="BA21" s="49">
        <f t="shared" si="47"/>
        <v>0.38778599999999996</v>
      </c>
      <c r="BB21" s="49">
        <f t="shared" si="47"/>
        <v>0.57422400000000029</v>
      </c>
      <c r="BC21" s="66">
        <f t="shared" si="47"/>
        <v>0.46794533333333299</v>
      </c>
      <c r="BD21" s="49">
        <f t="shared" si="1"/>
        <v>387.78599999999994</v>
      </c>
      <c r="BE21" s="49">
        <f t="shared" si="41"/>
        <v>574.22400000000027</v>
      </c>
      <c r="BF21" s="49">
        <f t="shared" si="42"/>
        <v>467.945333333333</v>
      </c>
      <c r="BG21" s="77">
        <f t="shared" si="43"/>
        <v>7.4574230769230754E-2</v>
      </c>
      <c r="BH21" s="77">
        <f t="shared" si="44"/>
        <v>0.10402608695652178</v>
      </c>
      <c r="BI21" s="78">
        <f t="shared" si="45"/>
        <v>9.5110840108401012E-2</v>
      </c>
      <c r="BJ21" s="79">
        <f t="shared" si="25"/>
        <v>9.1237052611384525E-2</v>
      </c>
      <c r="BK21" s="80">
        <f t="shared" si="26"/>
        <v>-1.5103232448659763E-2</v>
      </c>
      <c r="BL21" s="23">
        <f t="shared" si="27"/>
        <v>476.6517777777778</v>
      </c>
      <c r="BM21" s="49">
        <f t="shared" si="28"/>
        <v>7.7060307041863681E-3</v>
      </c>
    </row>
    <row r="22" spans="1:65"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66">
        <v>20</v>
      </c>
      <c r="AR22" s="49">
        <v>4.99</v>
      </c>
      <c r="AS22" s="49">
        <v>4.96</v>
      </c>
      <c r="AT22" s="66">
        <v>5.14</v>
      </c>
      <c r="AU22" s="49">
        <f t="shared" si="46"/>
        <v>4990</v>
      </c>
      <c r="AV22" s="49">
        <f t="shared" si="18"/>
        <v>4960</v>
      </c>
      <c r="AW22" s="49">
        <f t="shared" si="19"/>
        <v>5140</v>
      </c>
      <c r="AX22" s="49">
        <f>AL15</f>
        <v>0.1842</v>
      </c>
      <c r="AY22" s="49">
        <f>AL14</f>
        <v>0.20313333333333336</v>
      </c>
      <c r="AZ22" s="49">
        <f>AL13</f>
        <v>0.19676666666666667</v>
      </c>
      <c r="BA22" s="49">
        <f t="shared" si="47"/>
        <v>0.59854199999999991</v>
      </c>
      <c r="BB22" s="49">
        <f t="shared" si="47"/>
        <v>0.85433133333333378</v>
      </c>
      <c r="BC22" s="66">
        <f t="shared" si="47"/>
        <v>0.76831766666666668</v>
      </c>
      <c r="BD22" s="49">
        <f t="shared" si="1"/>
        <v>598.54199999999992</v>
      </c>
      <c r="BE22" s="49">
        <f t="shared" si="41"/>
        <v>854.33133333333376</v>
      </c>
      <c r="BF22" s="49">
        <f t="shared" si="42"/>
        <v>768.3176666666667</v>
      </c>
      <c r="BG22" s="77">
        <f t="shared" si="43"/>
        <v>0.11994829659318636</v>
      </c>
      <c r="BH22" s="77">
        <f t="shared" si="44"/>
        <v>0.17224422043010762</v>
      </c>
      <c r="BI22" s="78">
        <f t="shared" si="45"/>
        <v>0.14947814526588846</v>
      </c>
      <c r="BJ22" s="79">
        <f t="shared" si="25"/>
        <v>0.14722355409639412</v>
      </c>
      <c r="BK22" s="80">
        <f t="shared" si="26"/>
        <v>-2.6220760829835647E-2</v>
      </c>
      <c r="BL22" s="23">
        <f t="shared" si="27"/>
        <v>740.39700000000005</v>
      </c>
      <c r="BM22" s="49">
        <f t="shared" si="28"/>
        <v>1.0585127694262883E-2</v>
      </c>
    </row>
    <row r="23" spans="1:65"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P23" s="49">
        <v>0.18279999999999999</v>
      </c>
      <c r="Q23" s="49">
        <v>0.21340000000000001</v>
      </c>
      <c r="R23" s="49">
        <v>0.19339999999999999</v>
      </c>
      <c r="AC23" s="54">
        <f>AVERAGE(P23:R23)</f>
        <v>0.19653333333333334</v>
      </c>
      <c r="AD23" s="54">
        <f>STDEV(P23:R23)</f>
        <v>1.5538768719989805E-2</v>
      </c>
      <c r="AE23" s="54">
        <f>0.25*AC23</f>
        <v>4.9133333333333334E-2</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66">
        <v>21</v>
      </c>
      <c r="AR23" s="49">
        <v>4.3899999999999997</v>
      </c>
      <c r="AS23" s="49">
        <v>4.93</v>
      </c>
      <c r="AT23" s="66">
        <v>4.6900000000000004</v>
      </c>
      <c r="AU23" s="49">
        <f t="shared" si="46"/>
        <v>4390</v>
      </c>
      <c r="AV23" s="49">
        <f t="shared" si="18"/>
        <v>4930</v>
      </c>
      <c r="AW23" s="49">
        <f t="shared" si="19"/>
        <v>4690</v>
      </c>
      <c r="AX23" s="49">
        <f>AC28</f>
        <v>0.17836666666666667</v>
      </c>
      <c r="AY23" s="49">
        <f>AC26</f>
        <v>0.16500000000000001</v>
      </c>
      <c r="AZ23" s="49">
        <f>AC26</f>
        <v>0.16500000000000001</v>
      </c>
      <c r="BA23" s="49">
        <f t="shared" si="47"/>
        <v>0.51973366666666698</v>
      </c>
      <c r="BB23" s="49">
        <f t="shared" si="47"/>
        <v>0.33915000000000028</v>
      </c>
      <c r="BC23" s="66">
        <f t="shared" si="47"/>
        <v>0.33915000000000028</v>
      </c>
      <c r="BD23" s="49">
        <f t="shared" si="1"/>
        <v>519.73366666666698</v>
      </c>
      <c r="BE23" s="49">
        <f t="shared" si="41"/>
        <v>339.15000000000026</v>
      </c>
      <c r="BF23" s="49">
        <f t="shared" si="42"/>
        <v>339.15000000000026</v>
      </c>
      <c r="BG23" s="77"/>
      <c r="BH23" s="77">
        <f t="shared" si="44"/>
        <v>6.8793103448275911E-2</v>
      </c>
      <c r="BI23" s="78">
        <f t="shared" si="45"/>
        <v>7.2313432835820951E-2</v>
      </c>
      <c r="BJ23" s="79">
        <f t="shared" si="25"/>
        <v>7.0553268142048431E-2</v>
      </c>
      <c r="BK23" s="80">
        <f t="shared" si="26"/>
        <v>-2.4892487819433836E-3</v>
      </c>
      <c r="BL23" s="23">
        <f t="shared" si="27"/>
        <v>399.34455555555587</v>
      </c>
      <c r="BM23" s="49">
        <f t="shared" si="28"/>
        <v>1.5149068253568723E-2</v>
      </c>
    </row>
    <row r="24" spans="1:65"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P24" s="49">
        <v>0.17549999999999999</v>
      </c>
      <c r="Q24" s="49">
        <v>0.2021</v>
      </c>
      <c r="R24" s="49">
        <v>0.1913</v>
      </c>
      <c r="AC24" s="54">
        <f t="shared" ref="AC24:AC30" si="48">AVERAGE(P24:R24)</f>
        <v>0.18963333333333332</v>
      </c>
      <c r="AD24" s="54">
        <f t="shared" ref="AD24:AD30" si="49">STDEV(P24:R24)</f>
        <v>1.3378091543016645E-2</v>
      </c>
      <c r="AE24" s="54">
        <f t="shared" ref="AE24:AE30" si="50">0.25*AC24</f>
        <v>4.740833333333333E-2</v>
      </c>
      <c r="AF24" s="55" t="e">
        <f t="shared" ref="AF24:AF30" si="51">AVERAGE(S24:U24)</f>
        <v>#DIV/0!</v>
      </c>
      <c r="AG24" s="54" t="e">
        <f t="shared" ref="AG24:AG30" si="52">STDEV(S24:U24)</f>
        <v>#DIV/0!</v>
      </c>
      <c r="AH24" s="54" t="e">
        <f t="shared" ref="AH24:AH30" si="53">0.25*AF24</f>
        <v>#DIV/0!</v>
      </c>
      <c r="AI24" s="55" t="e">
        <f t="shared" ref="AI24:AI29" si="54">AVERAGE(V24:X24)</f>
        <v>#DIV/0!</v>
      </c>
      <c r="AJ24" s="54" t="e">
        <f t="shared" ref="AJ24:AJ30" si="55">STDEV(V24:X24)</f>
        <v>#DIV/0!</v>
      </c>
      <c r="AK24" s="54" t="e">
        <f t="shared" ref="AK24:AK30" si="56">0.25*AI24</f>
        <v>#DIV/0!</v>
      </c>
      <c r="AL24" s="55" t="e">
        <f t="shared" ref="AL24:AL30" si="57">AVERAGE(Y24:AA24)</f>
        <v>#DIV/0!</v>
      </c>
      <c r="AM24" s="54" t="e">
        <f t="shared" ref="AM24:AM30" si="58">STDEV(Y24:AA24)</f>
        <v>#DIV/0!</v>
      </c>
      <c r="AN24" s="54" t="e">
        <f t="shared" ref="AN24:AN30" si="59">0.25*AL24</f>
        <v>#DIV/0!</v>
      </c>
      <c r="AQ24" s="66">
        <v>22</v>
      </c>
      <c r="AR24" s="49">
        <v>5.75</v>
      </c>
      <c r="AS24" s="49">
        <v>4.7</v>
      </c>
      <c r="AT24" s="66">
        <v>5.38</v>
      </c>
      <c r="AU24" s="49">
        <f t="shared" si="46"/>
        <v>5750</v>
      </c>
      <c r="AV24" s="49">
        <f t="shared" si="18"/>
        <v>4700</v>
      </c>
      <c r="AW24" s="49">
        <f t="shared" si="19"/>
        <v>5380</v>
      </c>
      <c r="AX24" s="49">
        <f>AC25</f>
        <v>0.20589999999999997</v>
      </c>
      <c r="AY24" s="49">
        <f>AC24</f>
        <v>0.18963333333333332</v>
      </c>
      <c r="AZ24" s="49">
        <f>AC23</f>
        <v>0.19653333333333334</v>
      </c>
      <c r="BA24" s="49">
        <f t="shared" si="47"/>
        <v>0.89170899999999986</v>
      </c>
      <c r="BB24" s="49">
        <f t="shared" si="47"/>
        <v>0.67194633333333331</v>
      </c>
      <c r="BC24" s="66">
        <f t="shared" si="47"/>
        <v>0.76516533333333325</v>
      </c>
      <c r="BD24" s="49">
        <f t="shared" si="1"/>
        <v>891.70899999999983</v>
      </c>
      <c r="BE24" s="49">
        <f t="shared" si="41"/>
        <v>671.94633333333331</v>
      </c>
      <c r="BF24" s="49">
        <f t="shared" si="42"/>
        <v>765.16533333333325</v>
      </c>
      <c r="BG24" s="77">
        <f t="shared" si="43"/>
        <v>0.1550798260869565</v>
      </c>
      <c r="BH24" s="77">
        <f t="shared" si="44"/>
        <v>0.14296730496453899</v>
      </c>
      <c r="BI24" s="78">
        <f t="shared" si="45"/>
        <v>0.14222403965303593</v>
      </c>
      <c r="BJ24" s="79">
        <f>AVERAGE(BG24:BI24)</f>
        <v>0.14675705690151047</v>
      </c>
      <c r="BK24" s="80">
        <f>-STDEV(BG24:BI24)</f>
        <v>-7.217303929895039E-3</v>
      </c>
      <c r="BL24" s="23">
        <f t="shared" si="27"/>
        <v>776.2735555555555</v>
      </c>
      <c r="BM24" s="49">
        <f t="shared" si="28"/>
        <v>2.9471960295482581E-2</v>
      </c>
    </row>
    <row r="25" spans="1:65"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P25" s="49">
        <v>0.21990000000000001</v>
      </c>
      <c r="Q25" s="49">
        <v>0.18659999999999999</v>
      </c>
      <c r="R25" s="49">
        <v>0.2112</v>
      </c>
      <c r="S25" s="49">
        <v>0.16969999999999999</v>
      </c>
      <c r="T25" s="49">
        <v>0.19750000000000001</v>
      </c>
      <c r="U25" s="49">
        <v>0.17269999999999999</v>
      </c>
      <c r="AC25" s="54">
        <f t="shared" si="48"/>
        <v>0.20589999999999997</v>
      </c>
      <c r="AD25" s="54">
        <f t="shared" si="49"/>
        <v>1.7271074083565284E-2</v>
      </c>
      <c r="AE25" s="54">
        <f t="shared" si="50"/>
        <v>5.1474999999999993E-2</v>
      </c>
      <c r="AF25" s="55">
        <f t="shared" si="51"/>
        <v>0.17996666666666664</v>
      </c>
      <c r="AG25" s="54">
        <f t="shared" si="52"/>
        <v>1.5258221827373387E-2</v>
      </c>
      <c r="AH25" s="54">
        <f t="shared" si="53"/>
        <v>4.4991666666666659E-2</v>
      </c>
      <c r="AI25" s="55" t="e">
        <f t="shared" si="54"/>
        <v>#DIV/0!</v>
      </c>
      <c r="AJ25" s="54" t="e">
        <f t="shared" si="55"/>
        <v>#DIV/0!</v>
      </c>
      <c r="AK25" s="54" t="e">
        <f t="shared" si="56"/>
        <v>#DIV/0!</v>
      </c>
      <c r="AL25" s="55" t="e">
        <f t="shared" si="57"/>
        <v>#DIV/0!</v>
      </c>
      <c r="AM25" s="54" t="e">
        <f t="shared" si="58"/>
        <v>#DIV/0!</v>
      </c>
      <c r="AN25" s="54" t="e">
        <f t="shared" si="59"/>
        <v>#DIV/0!</v>
      </c>
      <c r="AQ25" s="66">
        <v>23</v>
      </c>
      <c r="AR25" s="49">
        <v>5.51</v>
      </c>
      <c r="AS25" s="49">
        <v>5.55</v>
      </c>
      <c r="AT25" s="66">
        <v>5.21</v>
      </c>
      <c r="AU25" s="49">
        <f t="shared" si="46"/>
        <v>5510</v>
      </c>
      <c r="AV25" s="49">
        <f t="shared" si="18"/>
        <v>5550</v>
      </c>
      <c r="AW25" s="49">
        <f t="shared" si="19"/>
        <v>5210</v>
      </c>
      <c r="AX25" s="49">
        <f>AF30</f>
        <v>0.18146666666666667</v>
      </c>
      <c r="AY25" s="49">
        <f>AF29</f>
        <v>0.18706666666666669</v>
      </c>
      <c r="AZ25" s="49">
        <f>AF28</f>
        <v>0.18106666666666668</v>
      </c>
      <c r="BA25" s="49">
        <f t="shared" si="47"/>
        <v>0.5616146666666666</v>
      </c>
      <c r="BB25" s="49">
        <f t="shared" si="47"/>
        <v>0.63727066666666699</v>
      </c>
      <c r="BC25" s="66">
        <f t="shared" si="47"/>
        <v>0.55621066666666708</v>
      </c>
      <c r="BD25" s="49">
        <f t="shared" si="1"/>
        <v>561.61466666666661</v>
      </c>
      <c r="BE25" s="49">
        <f t="shared" si="41"/>
        <v>637.27066666666701</v>
      </c>
      <c r="BF25" s="49">
        <f t="shared" si="42"/>
        <v>556.21066666666707</v>
      </c>
      <c r="BG25" s="77">
        <f t="shared" si="43"/>
        <v>0.10192643678160919</v>
      </c>
      <c r="BH25" s="77">
        <f t="shared" si="44"/>
        <v>0.1148235435435436</v>
      </c>
      <c r="BI25" s="78">
        <f t="shared" si="45"/>
        <v>0.1067582853486885</v>
      </c>
      <c r="BJ25" s="79">
        <f t="shared" si="25"/>
        <v>0.10783608855794709</v>
      </c>
      <c r="BK25" s="80">
        <f t="shared" si="26"/>
        <v>-6.5157567116643986E-3</v>
      </c>
      <c r="BL25" s="23">
        <f t="shared" si="27"/>
        <v>585.03200000000027</v>
      </c>
      <c r="BM25" s="49">
        <f t="shared" si="28"/>
        <v>2.0443265427822373E-2</v>
      </c>
    </row>
    <row r="26" spans="1:65"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P26" s="49">
        <v>0.155</v>
      </c>
      <c r="Q26" s="49">
        <v>0.16639999999999999</v>
      </c>
      <c r="R26" s="49">
        <v>0.1736</v>
      </c>
      <c r="S26" s="49">
        <v>0.1991</v>
      </c>
      <c r="T26" s="49">
        <v>0.1716</v>
      </c>
      <c r="U26" s="49">
        <v>0.2316</v>
      </c>
      <c r="AC26" s="54">
        <f t="shared" si="48"/>
        <v>0.16500000000000001</v>
      </c>
      <c r="AD26" s="54">
        <f t="shared" si="49"/>
        <v>9.3786992701546858E-3</v>
      </c>
      <c r="AE26" s="54">
        <f t="shared" si="50"/>
        <v>4.1250000000000002E-2</v>
      </c>
      <c r="AF26" s="55">
        <f t="shared" si="51"/>
        <v>0.20076666666666668</v>
      </c>
      <c r="AG26" s="54">
        <f t="shared" si="52"/>
        <v>3.0034702151566565E-2</v>
      </c>
      <c r="AH26" s="54">
        <f t="shared" si="53"/>
        <v>5.0191666666666669E-2</v>
      </c>
      <c r="AI26" s="55" t="e">
        <f t="shared" si="54"/>
        <v>#DIV/0!</v>
      </c>
      <c r="AJ26" s="54" t="e">
        <f t="shared" si="55"/>
        <v>#DIV/0!</v>
      </c>
      <c r="AK26" s="54" t="e">
        <f t="shared" si="56"/>
        <v>#DIV/0!</v>
      </c>
      <c r="AL26" s="55" t="e">
        <f t="shared" si="57"/>
        <v>#DIV/0!</v>
      </c>
      <c r="AM26" s="54" t="e">
        <f t="shared" si="58"/>
        <v>#DIV/0!</v>
      </c>
      <c r="AN26" s="54" t="e">
        <f t="shared" si="59"/>
        <v>#DIV/0!</v>
      </c>
      <c r="AQ26" s="66">
        <v>24</v>
      </c>
      <c r="AR26" s="49">
        <v>5.31</v>
      </c>
      <c r="AS26" s="49">
        <v>5.19</v>
      </c>
      <c r="AT26" s="66">
        <v>4.95</v>
      </c>
      <c r="AU26" s="49">
        <f t="shared" si="46"/>
        <v>5310</v>
      </c>
      <c r="AV26" s="49">
        <f t="shared" si="18"/>
        <v>5190</v>
      </c>
      <c r="AW26" s="49">
        <f t="shared" si="19"/>
        <v>4950</v>
      </c>
      <c r="AX26" s="49">
        <f>AF27</f>
        <v>0.18076666666666666</v>
      </c>
      <c r="AY26" s="49">
        <f>AF26</f>
        <v>0.20076666666666668</v>
      </c>
      <c r="AZ26" s="49">
        <f>AF25</f>
        <v>0.17996666666666664</v>
      </c>
      <c r="BA26" s="49">
        <f t="shared" si="47"/>
        <v>0.55215766666666677</v>
      </c>
      <c r="BB26" s="49">
        <f t="shared" si="47"/>
        <v>0.82235766666666676</v>
      </c>
      <c r="BC26" s="66">
        <f t="shared" si="47"/>
        <v>0.5413496666666664</v>
      </c>
      <c r="BD26" s="49">
        <f t="shared" si="1"/>
        <v>552.15766666666673</v>
      </c>
      <c r="BE26" s="49">
        <f t="shared" si="41"/>
        <v>822.35766666666677</v>
      </c>
      <c r="BF26" s="49">
        <f t="shared" si="42"/>
        <v>541.34966666666639</v>
      </c>
      <c r="BG26" s="77">
        <f t="shared" si="43"/>
        <v>0.1039844946641557</v>
      </c>
      <c r="BH26" s="77">
        <f t="shared" si="44"/>
        <v>0.15845041746949262</v>
      </c>
      <c r="BI26" s="78">
        <f t="shared" si="45"/>
        <v>0.10936356902356897</v>
      </c>
      <c r="BJ26" s="79">
        <f t="shared" si="25"/>
        <v>0.12393282705240577</v>
      </c>
      <c r="BK26" s="80">
        <f t="shared" si="26"/>
        <v>-3.0013857572667058E-2</v>
      </c>
      <c r="BL26" s="23">
        <f t="shared" si="27"/>
        <v>638.62166666666656</v>
      </c>
      <c r="BM26" s="49">
        <f t="shared" si="28"/>
        <v>9.6934919043438483E-4</v>
      </c>
    </row>
    <row r="27" spans="1:65"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P27" s="49">
        <v>0.185</v>
      </c>
      <c r="Q27" s="49">
        <v>0.1789</v>
      </c>
      <c r="R27" s="49">
        <v>0.19670000000000001</v>
      </c>
      <c r="S27" s="49">
        <v>0.184</v>
      </c>
      <c r="T27" s="49">
        <v>0.1923</v>
      </c>
      <c r="U27" s="49">
        <v>0.16600000000000001</v>
      </c>
      <c r="AC27" s="54">
        <f t="shared" si="48"/>
        <v>0.18686666666666665</v>
      </c>
      <c r="AD27" s="54">
        <f t="shared" si="49"/>
        <v>9.0456250935650358E-3</v>
      </c>
      <c r="AE27" s="54">
        <f t="shared" si="50"/>
        <v>4.6716666666666663E-2</v>
      </c>
      <c r="AF27" s="55">
        <f t="shared" si="51"/>
        <v>0.18076666666666666</v>
      </c>
      <c r="AG27" s="54">
        <f t="shared" si="52"/>
        <v>1.3444825522606575E-2</v>
      </c>
      <c r="AH27" s="54">
        <f t="shared" si="53"/>
        <v>4.5191666666666665E-2</v>
      </c>
      <c r="AI27" s="55" t="e">
        <f t="shared" si="54"/>
        <v>#DIV/0!</v>
      </c>
      <c r="AJ27" s="54" t="e">
        <f t="shared" si="55"/>
        <v>#DIV/0!</v>
      </c>
      <c r="AK27" s="54" t="e">
        <f t="shared" si="56"/>
        <v>#DIV/0!</v>
      </c>
      <c r="AL27" s="55" t="e">
        <f t="shared" si="57"/>
        <v>#DIV/0!</v>
      </c>
      <c r="AM27" s="54" t="e">
        <f t="shared" si="58"/>
        <v>#DIV/0!</v>
      </c>
      <c r="AN27" s="54" t="e">
        <f t="shared" si="59"/>
        <v>#DIV/0!</v>
      </c>
      <c r="AQ27" s="43"/>
      <c r="AT27" s="66"/>
      <c r="AW27" s="66"/>
      <c r="BC27" s="66"/>
      <c r="BG27" s="77"/>
      <c r="BH27" s="77"/>
      <c r="BI27" s="78"/>
      <c r="BJ27" s="82"/>
      <c r="BK27" s="40"/>
    </row>
    <row r="28" spans="1:65"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P28" s="49">
        <v>0.17730000000000001</v>
      </c>
      <c r="Q28" s="49">
        <v>0.16850000000000001</v>
      </c>
      <c r="R28" s="49">
        <v>0.1893</v>
      </c>
      <c r="S28" s="49">
        <v>0.17330000000000001</v>
      </c>
      <c r="T28" s="49">
        <v>0.1875</v>
      </c>
      <c r="U28" s="49">
        <v>0.18240000000000001</v>
      </c>
      <c r="AC28" s="54">
        <f t="shared" si="48"/>
        <v>0.17836666666666667</v>
      </c>
      <c r="AD28" s="54">
        <f t="shared" si="49"/>
        <v>1.0440945040241002E-2</v>
      </c>
      <c r="AE28" s="54">
        <f t="shared" si="50"/>
        <v>4.4591666666666668E-2</v>
      </c>
      <c r="AF28" s="55">
        <f t="shared" si="51"/>
        <v>0.18106666666666668</v>
      </c>
      <c r="AG28" s="54">
        <f t="shared" si="52"/>
        <v>7.1932839046803419E-3</v>
      </c>
      <c r="AH28" s="54">
        <f t="shared" si="53"/>
        <v>4.526666666666667E-2</v>
      </c>
      <c r="AI28" s="55" t="e">
        <f t="shared" si="54"/>
        <v>#DIV/0!</v>
      </c>
      <c r="AJ28" s="54" t="e">
        <f t="shared" si="55"/>
        <v>#DIV/0!</v>
      </c>
      <c r="AK28" s="54" t="e">
        <f t="shared" si="56"/>
        <v>#DIV/0!</v>
      </c>
      <c r="AL28" s="55" t="e">
        <f t="shared" si="57"/>
        <v>#DIV/0!</v>
      </c>
      <c r="AM28" s="54" t="e">
        <f t="shared" si="58"/>
        <v>#DIV/0!</v>
      </c>
      <c r="AN28" s="54" t="e">
        <f t="shared" si="59"/>
        <v>#DIV/0!</v>
      </c>
      <c r="AQ28" s="43"/>
      <c r="AT28" s="66"/>
      <c r="AW28" s="66"/>
      <c r="BC28" s="66"/>
      <c r="BG28" s="77"/>
      <c r="BH28" s="77"/>
      <c r="BI28" s="78"/>
      <c r="BJ28" s="82"/>
      <c r="BK28" s="40"/>
    </row>
    <row r="29" spans="1:65"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P29" s="49">
        <v>0.29920000000000002</v>
      </c>
      <c r="Q29" s="49">
        <v>0.31130000000000002</v>
      </c>
      <c r="R29" s="49">
        <v>0.32979999999999998</v>
      </c>
      <c r="S29" s="49">
        <v>0.18060000000000001</v>
      </c>
      <c r="T29" s="49">
        <v>0.2011</v>
      </c>
      <c r="U29" s="49">
        <v>0.17949999999999999</v>
      </c>
      <c r="AC29" s="54">
        <f t="shared" si="48"/>
        <v>0.31343333333333334</v>
      </c>
      <c r="AD29" s="54">
        <f t="shared" si="49"/>
        <v>1.5411143154657045E-2</v>
      </c>
      <c r="AE29" s="54">
        <f t="shared" si="50"/>
        <v>7.8358333333333335E-2</v>
      </c>
      <c r="AF29" s="55">
        <f t="shared" si="51"/>
        <v>0.18706666666666669</v>
      </c>
      <c r="AG29" s="54">
        <f t="shared" si="52"/>
        <v>1.2165662058981144E-2</v>
      </c>
      <c r="AH29" s="54">
        <f t="shared" si="53"/>
        <v>4.6766666666666672E-2</v>
      </c>
      <c r="AI29" s="55" t="e">
        <f t="shared" si="54"/>
        <v>#DIV/0!</v>
      </c>
      <c r="AJ29" s="54" t="e">
        <f t="shared" si="55"/>
        <v>#DIV/0!</v>
      </c>
      <c r="AK29" s="54" t="e">
        <f t="shared" si="56"/>
        <v>#DIV/0!</v>
      </c>
      <c r="AL29" s="55" t="e">
        <f t="shared" si="57"/>
        <v>#DIV/0!</v>
      </c>
      <c r="AM29" s="54" t="e">
        <f t="shared" si="58"/>
        <v>#DIV/0!</v>
      </c>
      <c r="AN29" s="54" t="e">
        <f t="shared" si="59"/>
        <v>#DIV/0!</v>
      </c>
      <c r="AQ29" s="43"/>
      <c r="AT29" s="66"/>
      <c r="AW29" s="66"/>
      <c r="BC29" s="66"/>
      <c r="BG29" s="77"/>
      <c r="BH29" s="77"/>
      <c r="BI29" s="78"/>
      <c r="BJ29" s="82"/>
      <c r="BK29" s="40"/>
    </row>
    <row r="30" spans="1:65"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P30" s="49">
        <v>0.14030000000000001</v>
      </c>
      <c r="Q30" s="49">
        <v>0.1399</v>
      </c>
      <c r="R30" s="49">
        <v>0.1368</v>
      </c>
      <c r="S30" s="49">
        <v>0.1845</v>
      </c>
      <c r="T30" s="49">
        <v>0.17730000000000001</v>
      </c>
      <c r="U30" s="49">
        <v>0.18260000000000001</v>
      </c>
      <c r="AC30" s="54">
        <f t="shared" si="48"/>
        <v>0.13900000000000001</v>
      </c>
      <c r="AD30" s="54">
        <f t="shared" si="49"/>
        <v>1.9157244060668008E-3</v>
      </c>
      <c r="AE30" s="54">
        <f t="shared" si="50"/>
        <v>3.4750000000000003E-2</v>
      </c>
      <c r="AF30" s="55">
        <f t="shared" si="51"/>
        <v>0.18146666666666667</v>
      </c>
      <c r="AG30" s="54">
        <f t="shared" si="52"/>
        <v>3.7313983080519944E-3</v>
      </c>
      <c r="AH30" s="54">
        <f t="shared" si="53"/>
        <v>4.5366666666666666E-2</v>
      </c>
      <c r="AI30" s="55" t="e">
        <f>AVERAGE(V30:X30)</f>
        <v>#DIV/0!</v>
      </c>
      <c r="AJ30" s="54" t="e">
        <f t="shared" si="55"/>
        <v>#DIV/0!</v>
      </c>
      <c r="AK30" s="54" t="e">
        <f t="shared" si="56"/>
        <v>#DIV/0!</v>
      </c>
      <c r="AL30" s="55" t="e">
        <f t="shared" si="57"/>
        <v>#DIV/0!</v>
      </c>
      <c r="AM30" s="54" t="e">
        <f t="shared" si="58"/>
        <v>#DIV/0!</v>
      </c>
      <c r="AN30" s="54" t="e">
        <f t="shared" si="59"/>
        <v>#DIV/0!</v>
      </c>
      <c r="AQ30" s="43"/>
      <c r="AT30" s="66"/>
      <c r="AW30" s="66"/>
      <c r="BC30" s="66"/>
      <c r="BG30" s="77"/>
      <c r="BH30" s="77"/>
      <c r="BI30" s="78"/>
      <c r="BJ30" s="82"/>
      <c r="BK30" s="40"/>
    </row>
    <row r="36" spans="1:17" x14ac:dyDescent="0.25">
      <c r="B36" t="s">
        <v>90</v>
      </c>
    </row>
    <row r="37" spans="1:17" x14ac:dyDescent="0.25">
      <c r="A37" s="49">
        <v>0.3</v>
      </c>
      <c r="B37" s="49">
        <v>0.17460000000000001</v>
      </c>
      <c r="C37" s="49">
        <v>0.17660000000000001</v>
      </c>
      <c r="D37" s="49">
        <v>0.17460000000000001</v>
      </c>
      <c r="E37" s="49">
        <v>0.2104</v>
      </c>
      <c r="F37" s="49">
        <v>0.15870000000000001</v>
      </c>
      <c r="G37" s="49">
        <v>0.18429999999999999</v>
      </c>
      <c r="Q37">
        <f>AVERAGE(B37:P37)</f>
        <v>0.17986666666666665</v>
      </c>
    </row>
    <row r="38" spans="1:17" x14ac:dyDescent="0.25">
      <c r="A38" s="49">
        <v>0.5</v>
      </c>
      <c r="B38" s="49">
        <v>0.1966</v>
      </c>
      <c r="C38" s="49">
        <v>0.19969999999999999</v>
      </c>
      <c r="D38" s="49">
        <v>0.1817</v>
      </c>
      <c r="E38" s="49">
        <v>0.17449999999999999</v>
      </c>
      <c r="F38" s="49">
        <v>0.19620000000000001</v>
      </c>
      <c r="G38" s="49">
        <v>0.20619999999999999</v>
      </c>
      <c r="H38" s="49">
        <v>0.16320000000000001</v>
      </c>
      <c r="I38" s="49">
        <v>0.1792</v>
      </c>
      <c r="J38" s="49">
        <v>0.1968</v>
      </c>
      <c r="K38" s="49">
        <v>0.1762</v>
      </c>
      <c r="L38" s="49">
        <v>0.19189999999999999</v>
      </c>
      <c r="M38" s="49">
        <v>0.19769999999999999</v>
      </c>
      <c r="N38" s="49">
        <v>0.14030000000000001</v>
      </c>
      <c r="O38" s="49">
        <v>0.1399</v>
      </c>
      <c r="P38" s="49">
        <v>0.1368</v>
      </c>
      <c r="Q38" s="49">
        <f t="shared" ref="Q38:Q44" si="60">AVERAGE(B38:P38)</f>
        <v>0.17845999999999998</v>
      </c>
    </row>
    <row r="39" spans="1:17" x14ac:dyDescent="0.25">
      <c r="A39" s="49">
        <v>0.8</v>
      </c>
      <c r="B39" s="49">
        <v>0.21859999999999999</v>
      </c>
      <c r="C39" s="49">
        <v>0.19320000000000001</v>
      </c>
      <c r="D39" s="49">
        <v>0.2137</v>
      </c>
      <c r="E39" s="49">
        <v>0.2137</v>
      </c>
      <c r="F39" s="49">
        <v>0.1976</v>
      </c>
      <c r="G39" s="49">
        <v>0.2104</v>
      </c>
      <c r="Q39" s="49">
        <f t="shared" si="60"/>
        <v>0.20786666666666664</v>
      </c>
    </row>
    <row r="40" spans="1:17" x14ac:dyDescent="0.25">
      <c r="A40" s="49">
        <v>1</v>
      </c>
      <c r="B40" s="49">
        <v>0.24579999999999999</v>
      </c>
      <c r="C40" s="49">
        <v>0.23119999999999999</v>
      </c>
      <c r="D40" s="49">
        <v>0.20930000000000001</v>
      </c>
      <c r="E40" s="49">
        <v>0.25280000000000002</v>
      </c>
      <c r="F40" s="49">
        <v>0.22900000000000001</v>
      </c>
      <c r="G40" s="49">
        <v>0.2467</v>
      </c>
      <c r="Q40" s="49">
        <f t="shared" si="60"/>
        <v>0.23580000000000001</v>
      </c>
    </row>
    <row r="41" spans="1:17" x14ac:dyDescent="0.25">
      <c r="A41" s="49">
        <v>1.3</v>
      </c>
      <c r="B41" s="49">
        <v>0.27379999999999999</v>
      </c>
      <c r="C41" s="49">
        <v>0.25380000000000003</v>
      </c>
      <c r="D41" s="49">
        <v>0.25640000000000002</v>
      </c>
      <c r="E41" s="49">
        <v>0.26019999999999999</v>
      </c>
      <c r="F41" s="49">
        <v>0.24360000000000001</v>
      </c>
      <c r="G41" s="49">
        <v>0.26250000000000001</v>
      </c>
      <c r="Q41" s="49">
        <f t="shared" si="60"/>
        <v>0.25838333333333335</v>
      </c>
    </row>
    <row r="42" spans="1:17" x14ac:dyDescent="0.25">
      <c r="A42" s="49">
        <v>1.6</v>
      </c>
      <c r="B42" s="49">
        <v>0.28410000000000002</v>
      </c>
      <c r="C42" s="49">
        <v>0.27700000000000002</v>
      </c>
      <c r="D42" s="49">
        <v>0.29020000000000001</v>
      </c>
      <c r="E42" s="49">
        <v>0.26329999999999998</v>
      </c>
      <c r="F42" s="49">
        <v>0.27889999999999998</v>
      </c>
      <c r="G42" s="49">
        <v>0.2596</v>
      </c>
      <c r="Q42" s="49">
        <f t="shared" si="60"/>
        <v>0.27551666666666669</v>
      </c>
    </row>
    <row r="43" spans="1:17" x14ac:dyDescent="0.25">
      <c r="A43" s="49">
        <v>2</v>
      </c>
      <c r="B43" s="49">
        <v>0.3115</v>
      </c>
      <c r="C43" s="49">
        <v>0.33510000000000001</v>
      </c>
      <c r="D43" s="49">
        <v>0.2772</v>
      </c>
      <c r="E43" s="49">
        <v>0.31780000000000003</v>
      </c>
      <c r="F43" s="49">
        <v>0.28370000000000001</v>
      </c>
      <c r="G43" s="49">
        <v>0.32419999999999999</v>
      </c>
      <c r="H43" s="49">
        <v>0.25269999999999998</v>
      </c>
      <c r="I43" s="49">
        <v>0.2697</v>
      </c>
      <c r="J43" s="49">
        <v>0.2903</v>
      </c>
      <c r="K43" s="49">
        <v>0.28599999999999998</v>
      </c>
      <c r="L43" s="49">
        <v>0.29820000000000002</v>
      </c>
      <c r="M43" s="49">
        <v>0.28189999999999998</v>
      </c>
      <c r="N43" s="49">
        <v>0.29920000000000002</v>
      </c>
      <c r="O43" s="49">
        <v>0.31130000000000002</v>
      </c>
      <c r="P43" s="49">
        <v>0.32979999999999998</v>
      </c>
      <c r="Q43" s="49">
        <f t="shared" si="60"/>
        <v>0.29790666666666665</v>
      </c>
    </row>
    <row r="44" spans="1:17" x14ac:dyDescent="0.25">
      <c r="A44" s="49">
        <v>0</v>
      </c>
      <c r="B44" s="49">
        <v>0.1651</v>
      </c>
      <c r="C44" s="49">
        <v>0.14990000000000001</v>
      </c>
      <c r="D44" s="49">
        <v>0.16470000000000001</v>
      </c>
      <c r="E44" s="49">
        <v>0.1575</v>
      </c>
      <c r="F44" s="49">
        <v>0.15759999999999999</v>
      </c>
      <c r="G44" s="49">
        <v>0.17019999999999999</v>
      </c>
      <c r="Q44" s="49">
        <f t="shared" si="60"/>
        <v>0.16083333333333333</v>
      </c>
    </row>
  </sheetData>
  <conditionalFormatting sqref="BK27:BK30">
    <cfRule type="cellIs" dxfId="38" priority="3" operator="lessThan">
      <formula>0</formula>
    </cfRule>
  </conditionalFormatting>
  <conditionalFormatting sqref="AD3:AD10">
    <cfRule type="cellIs" dxfId="37" priority="37" operator="lessThan">
      <formula>($AE$3)/2</formula>
    </cfRule>
    <cfRule type="cellIs" dxfId="36" priority="38" operator="between">
      <formula>$AE$3</formula>
      <formula>($AE$3)/2</formula>
    </cfRule>
    <cfRule type="cellIs" dxfId="35" priority="39" operator="greaterThan">
      <formula>$AE$3</formula>
    </cfRule>
  </conditionalFormatting>
  <conditionalFormatting sqref="AG3:AG10">
    <cfRule type="cellIs" dxfId="34" priority="34" operator="lessThan">
      <formula>($AE$3)/2</formula>
    </cfRule>
    <cfRule type="cellIs" dxfId="33" priority="35" operator="between">
      <formula>$AE$3</formula>
      <formula>($AE$3)/2</formula>
    </cfRule>
    <cfRule type="cellIs" dxfId="32" priority="36" operator="greaterThan">
      <formula>$AE$3</formula>
    </cfRule>
  </conditionalFormatting>
  <conditionalFormatting sqref="AJ3:AJ10">
    <cfRule type="cellIs" dxfId="31" priority="31" operator="lessThan">
      <formula>($AE$3)/2</formula>
    </cfRule>
    <cfRule type="cellIs" dxfId="30" priority="32" operator="between">
      <formula>$AE$3</formula>
      <formula>($AE$3)/2</formula>
    </cfRule>
    <cfRule type="cellIs" dxfId="29" priority="33" operator="greaterThan">
      <formula>$AE$3</formula>
    </cfRule>
  </conditionalFormatting>
  <conditionalFormatting sqref="AD13:AD20">
    <cfRule type="cellIs" dxfId="28" priority="28" operator="lessThan">
      <formula>($AE$3)/2</formula>
    </cfRule>
    <cfRule type="cellIs" dxfId="27" priority="29" operator="between">
      <formula>$AE$3</formula>
      <formula>($AE$3)/2</formula>
    </cfRule>
    <cfRule type="cellIs" dxfId="26" priority="30" operator="greaterThan">
      <formula>$AE$3</formula>
    </cfRule>
  </conditionalFormatting>
  <conditionalFormatting sqref="AG13:AG20">
    <cfRule type="cellIs" dxfId="25" priority="25" operator="lessThan">
      <formula>($AE$3)/2</formula>
    </cfRule>
    <cfRule type="cellIs" dxfId="24" priority="26" operator="between">
      <formula>$AE$3</formula>
      <formula>($AE$3)/2</formula>
    </cfRule>
    <cfRule type="cellIs" dxfId="23" priority="27" operator="greaterThan">
      <formula>$AE$3</formula>
    </cfRule>
  </conditionalFormatting>
  <conditionalFormatting sqref="AJ13:AJ20">
    <cfRule type="cellIs" dxfId="22" priority="22" operator="lessThan">
      <formula>($AE$3)/2</formula>
    </cfRule>
    <cfRule type="cellIs" dxfId="21" priority="23" operator="between">
      <formula>$AE$3</formula>
      <formula>($AE$3)/2</formula>
    </cfRule>
    <cfRule type="cellIs" dxfId="20" priority="24" operator="greaterThan">
      <formula>$AE$3</formula>
    </cfRule>
  </conditionalFormatting>
  <conditionalFormatting sqref="AD23:AD30">
    <cfRule type="cellIs" dxfId="19" priority="19" operator="lessThan">
      <formula>($AE$3)/2</formula>
    </cfRule>
    <cfRule type="cellIs" dxfId="18" priority="20" operator="between">
      <formula>$AE$3</formula>
      <formula>($AE$3)/2</formula>
    </cfRule>
    <cfRule type="cellIs" dxfId="17" priority="21" operator="greaterThan">
      <formula>$AE$3</formula>
    </cfRule>
  </conditionalFormatting>
  <conditionalFormatting sqref="AG23:AG30">
    <cfRule type="cellIs" dxfId="16" priority="16" operator="lessThan">
      <formula>($AE$3)/2</formula>
    </cfRule>
    <cfRule type="cellIs" dxfId="15" priority="17" operator="between">
      <formula>$AE$3</formula>
      <formula>($AE$3)/2</formula>
    </cfRule>
    <cfRule type="cellIs" dxfId="14" priority="18" operator="greaterThan">
      <formula>$AE$3</formula>
    </cfRule>
  </conditionalFormatting>
  <conditionalFormatting sqref="AJ23:AJ30">
    <cfRule type="cellIs" dxfId="13" priority="13" operator="lessThan">
      <formula>($AE$3)/2</formula>
    </cfRule>
    <cfRule type="cellIs" dxfId="12" priority="14" operator="between">
      <formula>$AE$3</formula>
      <formula>($AE$3)/2</formula>
    </cfRule>
    <cfRule type="cellIs" dxfId="11" priority="15" operator="greaterThan">
      <formula>$AE$3</formula>
    </cfRule>
  </conditionalFormatting>
  <conditionalFormatting sqref="AM3:AM10">
    <cfRule type="cellIs" dxfId="10" priority="10" operator="lessThan">
      <formula>($AE$3)/2</formula>
    </cfRule>
    <cfRule type="cellIs" dxfId="9" priority="11" operator="between">
      <formula>$AE$3</formula>
      <formula>($AE$3)/2</formula>
    </cfRule>
    <cfRule type="cellIs" dxfId="8" priority="12" operator="greaterThan">
      <formula>$AE$3</formula>
    </cfRule>
  </conditionalFormatting>
  <conditionalFormatting sqref="AM13:AM20">
    <cfRule type="cellIs" dxfId="7" priority="7" operator="lessThan">
      <formula>($AE$3)/2</formula>
    </cfRule>
    <cfRule type="cellIs" dxfId="6" priority="8" operator="between">
      <formula>$AE$3</formula>
      <formula>($AE$3)/2</formula>
    </cfRule>
    <cfRule type="cellIs" dxfId="5" priority="9" operator="greaterThan">
      <formula>$AE$3</formula>
    </cfRule>
  </conditionalFormatting>
  <conditionalFormatting sqref="AM23:AM30">
    <cfRule type="cellIs" dxfId="4" priority="4" operator="lessThan">
      <formula>($AE$3)/2</formula>
    </cfRule>
    <cfRule type="cellIs" dxfId="3" priority="5" operator="between">
      <formula>$AE$3</formula>
      <formula>($AE$3)/2</formula>
    </cfRule>
    <cfRule type="cellIs" dxfId="2" priority="6" operator="greaterThan">
      <formula>$AE$3</formula>
    </cfRule>
  </conditionalFormatting>
  <conditionalFormatting sqref="BM3:BM26">
    <cfRule type="cellIs" dxfId="1" priority="2" operator="lessThan">
      <formula>0</formula>
    </cfRule>
  </conditionalFormatting>
  <conditionalFormatting sqref="BM3:BM26">
    <cfRule type="cellIs" dxfId="0" priority="1" operator="between">
      <formula>0</formula>
      <formula>0.005</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V1" zoomScale="64" workbookViewId="0">
      <selection activeCell="P1" sqref="P1:AO11"/>
    </sheetView>
  </sheetViews>
  <sheetFormatPr defaultRowHeight="15" x14ac:dyDescent="0.25"/>
  <cols>
    <col min="39" max="39"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24" t="s">
        <v>63</v>
      </c>
      <c r="AN1" s="5" t="s">
        <v>25</v>
      </c>
      <c r="AO1" s="1" t="s">
        <v>26</v>
      </c>
    </row>
    <row r="2" spans="1:41" x14ac:dyDescent="0.25">
      <c r="A2" s="6"/>
      <c r="B2" s="7"/>
      <c r="C2" s="8">
        <v>1</v>
      </c>
      <c r="D2" s="8">
        <v>2</v>
      </c>
      <c r="E2" s="8">
        <v>3</v>
      </c>
      <c r="F2" s="8">
        <v>4</v>
      </c>
      <c r="G2" s="8">
        <v>5</v>
      </c>
      <c r="H2" s="8">
        <v>6</v>
      </c>
      <c r="I2" s="8">
        <v>7</v>
      </c>
      <c r="J2" s="8">
        <v>8</v>
      </c>
      <c r="K2" s="8">
        <v>9</v>
      </c>
      <c r="L2" s="8">
        <v>10</v>
      </c>
      <c r="M2" s="8">
        <v>11</v>
      </c>
      <c r="N2" s="8">
        <v>12</v>
      </c>
      <c r="P2" s="9">
        <v>1</v>
      </c>
      <c r="Q2" s="10">
        <v>19.91</v>
      </c>
      <c r="R2" s="11">
        <v>20.77</v>
      </c>
      <c r="S2" s="12"/>
      <c r="T2" s="13">
        <f>Q2*1000</f>
        <v>19910</v>
      </c>
      <c r="U2">
        <f t="shared" ref="U2:V9" si="0">R2*1000</f>
        <v>20770</v>
      </c>
      <c r="V2" s="14"/>
      <c r="W2" s="13">
        <f>AVERAGE(C3:E3)</f>
        <v>1.3050333333333335</v>
      </c>
      <c r="X2">
        <f>STDEV(C3:E3)</f>
        <v>3.6035306760638611E-2</v>
      </c>
      <c r="Y2" s="14">
        <f>AVERAGE(F3:H3)</f>
        <v>1.3743333333333334</v>
      </c>
      <c r="Z2" s="14">
        <f>STDEV(F3:H3)</f>
        <v>3.3067254699072485E-2</v>
      </c>
      <c r="AA2" s="14"/>
      <c r="AB2" s="15">
        <f>STDEV(I3:K3)</f>
        <v>7.5055534994651412E-4</v>
      </c>
      <c r="AC2">
        <f t="shared" ref="AC2:AC9" si="1">W2*40-0.92</f>
        <v>51.281333333333336</v>
      </c>
      <c r="AD2">
        <f t="shared" ref="AD2:AD11" si="2">Y2*40-0.92</f>
        <v>54.053333333333335</v>
      </c>
      <c r="AE2" s="15"/>
      <c r="AF2">
        <f t="shared" ref="AF2:AH11" si="3">AC2*(1000/15)</f>
        <v>3418.7555555555559</v>
      </c>
      <c r="AG2">
        <f t="shared" si="3"/>
        <v>3603.5555555555561</v>
      </c>
      <c r="AH2" s="15"/>
      <c r="AI2" s="16">
        <f t="shared" ref="AI2:AK9" si="4">AF2/T2</f>
        <v>0.17171047491489483</v>
      </c>
      <c r="AJ2" s="16">
        <f t="shared" si="4"/>
        <v>0.17349810089338258</v>
      </c>
      <c r="AK2" s="17"/>
      <c r="AL2" s="18">
        <f>AVERAGE(AI2:AJ2)</f>
        <v>0.1726042879041387</v>
      </c>
      <c r="AM2" s="23">
        <f>AVERAGE(AF2:AH2)</f>
        <v>3511.155555555556</v>
      </c>
      <c r="AN2" s="19">
        <f>-STDEV(AI2:AJ2)</f>
        <v>-1.2640424516139255E-3</v>
      </c>
      <c r="AO2">
        <f>(0.25*AL2)-ABS(AN2)</f>
        <v>4.1887029524420749E-2</v>
      </c>
    </row>
    <row r="3" spans="1:41" x14ac:dyDescent="0.25">
      <c r="A3" s="6" t="s">
        <v>64</v>
      </c>
      <c r="B3" s="7" t="s">
        <v>27</v>
      </c>
      <c r="C3">
        <v>1.3142</v>
      </c>
      <c r="D3">
        <v>1.2653000000000001</v>
      </c>
      <c r="E3">
        <v>1.3355999999999999</v>
      </c>
      <c r="F3">
        <v>1.3485</v>
      </c>
      <c r="G3">
        <v>1.3629</v>
      </c>
      <c r="H3">
        <v>1.4116</v>
      </c>
      <c r="I3">
        <v>5.1700000000000003E-2</v>
      </c>
      <c r="J3">
        <v>5.0200000000000002E-2</v>
      </c>
      <c r="K3">
        <v>5.0999999999999997E-2</v>
      </c>
      <c r="L3">
        <v>0.55630000000000002</v>
      </c>
      <c r="M3">
        <v>0.5544</v>
      </c>
      <c r="N3">
        <v>0.5454</v>
      </c>
      <c r="P3" s="12">
        <v>2</v>
      </c>
      <c r="Q3" s="20">
        <v>20.75</v>
      </c>
      <c r="R3" s="12">
        <v>20.36</v>
      </c>
      <c r="S3" s="12">
        <v>19.739999999999998</v>
      </c>
      <c r="T3" s="13">
        <f t="shared" ref="T3:T9" si="5">Q3*1000</f>
        <v>20750</v>
      </c>
      <c r="U3">
        <f t="shared" si="0"/>
        <v>20360</v>
      </c>
      <c r="V3" s="14">
        <f t="shared" si="0"/>
        <v>19740</v>
      </c>
      <c r="W3" s="13">
        <f>AVERAGE(L3:N3)</f>
        <v>0.55203333333333326</v>
      </c>
      <c r="X3">
        <f>STDEV(L3:N3)</f>
        <v>5.8226568964119324E-3</v>
      </c>
      <c r="Y3" s="14">
        <f>AVERAGE(C4:E4)</f>
        <v>0.55833333333333335</v>
      </c>
      <c r="Z3" s="14">
        <f>STDEV(C4:E4)</f>
        <v>9.3216593658711402E-3</v>
      </c>
      <c r="AA3" s="14">
        <f>AVERAGE(F4:H4)</f>
        <v>0.70689999999999997</v>
      </c>
      <c r="AB3" s="15">
        <f>STDEV(I4:K4)</f>
        <v>6.8251984098144586E-3</v>
      </c>
      <c r="AC3">
        <f t="shared" si="1"/>
        <v>21.161333333333328</v>
      </c>
      <c r="AD3">
        <f t="shared" si="2"/>
        <v>21.413333333333334</v>
      </c>
      <c r="AE3" s="15">
        <f t="shared" ref="AE3:AE9" si="6">AA3*40-0.92</f>
        <v>27.355999999999998</v>
      </c>
      <c r="AF3">
        <f t="shared" si="3"/>
        <v>1410.7555555555552</v>
      </c>
      <c r="AG3">
        <f t="shared" si="3"/>
        <v>1427.5555555555557</v>
      </c>
      <c r="AH3" s="15">
        <f t="shared" si="3"/>
        <v>1823.7333333333333</v>
      </c>
      <c r="AI3" s="16">
        <f>AF3/T3</f>
        <v>6.7988219544846032E-2</v>
      </c>
      <c r="AJ3" s="16">
        <f t="shared" si="4"/>
        <v>7.011569526304301E-2</v>
      </c>
      <c r="AK3" s="17">
        <f t="shared" si="4"/>
        <v>9.2387706855791965E-2</v>
      </c>
      <c r="AL3" s="18">
        <f t="shared" ref="AL3:AL9" si="7">AVERAGE(AI3:AK3)</f>
        <v>7.6830540554560331E-2</v>
      </c>
      <c r="AM3" s="23">
        <f t="shared" ref="AM3:AM9" si="8">AVERAGE(AF3:AH3)</f>
        <v>1554.0148148148148</v>
      </c>
      <c r="AN3" s="19">
        <f t="shared" ref="AN3:AN9" si="9">-STDEV(AI3:AK3)</f>
        <v>-1.3514829104580418E-2</v>
      </c>
      <c r="AO3">
        <f t="shared" ref="AO3:AO9" si="10">(0.25*AL3)-ABS(AN3)</f>
        <v>5.6928060340596647E-3</v>
      </c>
    </row>
    <row r="4" spans="1:41" x14ac:dyDescent="0.25">
      <c r="A4" s="6" t="s">
        <v>64</v>
      </c>
      <c r="B4" s="7" t="s">
        <v>28</v>
      </c>
      <c r="C4">
        <v>0.55600000000000005</v>
      </c>
      <c r="D4">
        <v>0.56859999999999999</v>
      </c>
      <c r="E4">
        <v>0.5504</v>
      </c>
      <c r="F4">
        <v>0.7228</v>
      </c>
      <c r="G4">
        <v>0.69589999999999996</v>
      </c>
      <c r="H4">
        <v>0.70199999999999996</v>
      </c>
      <c r="I4">
        <v>0.70789999999999997</v>
      </c>
      <c r="J4">
        <v>0.71640000000000004</v>
      </c>
      <c r="K4">
        <v>0.72140000000000004</v>
      </c>
      <c r="L4">
        <v>0.59219999999999995</v>
      </c>
      <c r="M4">
        <v>0.61309999999999998</v>
      </c>
      <c r="N4">
        <v>0.61009999999999998</v>
      </c>
      <c r="P4" s="12">
        <v>3</v>
      </c>
      <c r="Q4" s="20">
        <v>19.84</v>
      </c>
      <c r="R4" s="12">
        <v>20.41</v>
      </c>
      <c r="S4" s="12">
        <v>20.79</v>
      </c>
      <c r="T4" s="13">
        <f t="shared" si="5"/>
        <v>19840</v>
      </c>
      <c r="U4">
        <f t="shared" si="0"/>
        <v>20410</v>
      </c>
      <c r="V4" s="14">
        <f t="shared" si="0"/>
        <v>20790</v>
      </c>
      <c r="W4" s="13">
        <f>AVERAGE(I4:K4)</f>
        <v>0.71523333333333339</v>
      </c>
      <c r="X4">
        <f>STDEV(I4:K4)</f>
        <v>6.8251984098144586E-3</v>
      </c>
      <c r="Y4" s="14">
        <f>AVERAGE(L4:N4)</f>
        <v>0.6051333333333333</v>
      </c>
      <c r="Z4" s="14">
        <f>STDEV(L4:N4)</f>
        <v>1.130058995510118E-2</v>
      </c>
      <c r="AA4" s="14">
        <f>AVERAGE(C5:E5)</f>
        <v>1.1696666666666669</v>
      </c>
      <c r="AB4" s="15">
        <f>STDEV(C5:E5)</f>
        <v>3.3181973017488549E-2</v>
      </c>
      <c r="AC4">
        <f t="shared" si="1"/>
        <v>27.689333333333334</v>
      </c>
      <c r="AD4">
        <f t="shared" si="2"/>
        <v>23.28533333333333</v>
      </c>
      <c r="AE4" s="15">
        <f t="shared" si="6"/>
        <v>45.866666666666674</v>
      </c>
      <c r="AF4">
        <f t="shared" si="3"/>
        <v>1845.9555555555557</v>
      </c>
      <c r="AG4">
        <f t="shared" si="3"/>
        <v>1552.3555555555554</v>
      </c>
      <c r="AH4" s="15">
        <f t="shared" si="3"/>
        <v>3057.7777777777783</v>
      </c>
      <c r="AI4" s="16">
        <f t="shared" si="4"/>
        <v>9.3042114695340516E-2</v>
      </c>
      <c r="AJ4" s="16">
        <f t="shared" si="4"/>
        <v>7.6058576950296691E-2</v>
      </c>
      <c r="AK4" s="17"/>
      <c r="AL4" s="18">
        <f t="shared" si="7"/>
        <v>8.4550345822818604E-2</v>
      </c>
      <c r="AM4" s="23">
        <f t="shared" si="8"/>
        <v>2152.0296296296297</v>
      </c>
      <c r="AN4" s="19">
        <f t="shared" si="9"/>
        <v>-1.2009174708058176E-2</v>
      </c>
      <c r="AO4">
        <f t="shared" si="10"/>
        <v>9.1284117476464754E-3</v>
      </c>
    </row>
    <row r="5" spans="1:41" x14ac:dyDescent="0.25">
      <c r="A5" s="6" t="s">
        <v>64</v>
      </c>
      <c r="B5" s="7" t="s">
        <v>29</v>
      </c>
      <c r="C5">
        <v>1.1765000000000001</v>
      </c>
      <c r="D5">
        <v>1.1335999999999999</v>
      </c>
      <c r="E5">
        <v>1.1989000000000001</v>
      </c>
      <c r="F5">
        <v>0.68479999999999996</v>
      </c>
      <c r="G5">
        <v>0.66500000000000004</v>
      </c>
      <c r="H5">
        <v>0.62539999999999996</v>
      </c>
      <c r="I5">
        <v>0.69869999999999999</v>
      </c>
      <c r="J5">
        <v>0.72870000000000001</v>
      </c>
      <c r="K5">
        <v>0.73309999999999997</v>
      </c>
      <c r="L5">
        <v>0.67630000000000001</v>
      </c>
      <c r="M5">
        <v>0.61409999999999998</v>
      </c>
      <c r="N5">
        <v>0.63180000000000003</v>
      </c>
      <c r="P5" s="12">
        <v>4</v>
      </c>
      <c r="Q5" s="20">
        <v>20.56</v>
      </c>
      <c r="R5" s="12">
        <v>20.11</v>
      </c>
      <c r="S5" s="12">
        <v>20.04</v>
      </c>
      <c r="T5" s="13">
        <f t="shared" si="5"/>
        <v>20560</v>
      </c>
      <c r="U5">
        <f t="shared" si="0"/>
        <v>20110</v>
      </c>
      <c r="V5" s="14">
        <f t="shared" si="0"/>
        <v>20040</v>
      </c>
      <c r="W5" s="13">
        <f>AVERAGE(F5:H5)</f>
        <v>0.65839999999999999</v>
      </c>
      <c r="X5">
        <f>STDEV(F5:H5)</f>
        <v>3.0244999586708555E-2</v>
      </c>
      <c r="Y5" s="14">
        <f>AVERAGE(I5:K5)</f>
        <v>0.72016666666666662</v>
      </c>
      <c r="Z5" s="14">
        <f>STDEV(I5:K5)</f>
        <v>1.8720398856149761E-2</v>
      </c>
      <c r="AA5" s="14">
        <f>AVERAGE(L5:N5)</f>
        <v>0.64073333333333338</v>
      </c>
      <c r="AB5" s="15">
        <f>STDEV(L5:N5)</f>
        <v>3.2047828839616169E-2</v>
      </c>
      <c r="AC5">
        <f t="shared" si="1"/>
        <v>25.415999999999997</v>
      </c>
      <c r="AD5">
        <f t="shared" si="2"/>
        <v>27.886666666666663</v>
      </c>
      <c r="AE5" s="15">
        <f t="shared" si="6"/>
        <v>24.709333333333333</v>
      </c>
      <c r="AF5">
        <f t="shared" si="3"/>
        <v>1694.3999999999999</v>
      </c>
      <c r="AG5">
        <f t="shared" si="3"/>
        <v>1859.1111111111111</v>
      </c>
      <c r="AH5" s="15">
        <f t="shared" si="3"/>
        <v>1647.288888888889</v>
      </c>
      <c r="AI5" s="16">
        <f t="shared" si="4"/>
        <v>8.24124513618677E-2</v>
      </c>
      <c r="AJ5" s="16">
        <f t="shared" si="4"/>
        <v>9.2447096524669869E-2</v>
      </c>
      <c r="AK5" s="17">
        <f t="shared" si="4"/>
        <v>8.2200044355732985E-2</v>
      </c>
      <c r="AL5" s="18">
        <f t="shared" si="7"/>
        <v>8.5686530747423509E-2</v>
      </c>
      <c r="AM5" s="23">
        <f t="shared" si="8"/>
        <v>1733.6000000000001</v>
      </c>
      <c r="AN5" s="19">
        <f t="shared" si="9"/>
        <v>-5.8557848667296257E-3</v>
      </c>
      <c r="AO5">
        <f t="shared" si="10"/>
        <v>1.5565847820126252E-2</v>
      </c>
    </row>
    <row r="6" spans="1:41" x14ac:dyDescent="0.25">
      <c r="A6" s="6" t="s">
        <v>64</v>
      </c>
      <c r="B6" s="7" t="s">
        <v>30</v>
      </c>
      <c r="C6">
        <v>0.51690000000000003</v>
      </c>
      <c r="D6">
        <v>0.49</v>
      </c>
      <c r="E6">
        <v>0.49519999999999997</v>
      </c>
      <c r="F6">
        <v>0.56710000000000005</v>
      </c>
      <c r="G6">
        <v>0.54049999999999998</v>
      </c>
      <c r="H6">
        <v>0.56189999999999996</v>
      </c>
      <c r="I6">
        <v>0.62319999999999998</v>
      </c>
      <c r="J6">
        <v>0.62770000000000004</v>
      </c>
      <c r="K6">
        <v>0.62880000000000003</v>
      </c>
      <c r="L6">
        <v>0.60389999999999999</v>
      </c>
      <c r="M6">
        <v>0.59699999999999998</v>
      </c>
      <c r="N6">
        <v>0.62450000000000006</v>
      </c>
      <c r="P6" s="12">
        <v>5</v>
      </c>
      <c r="Q6" s="20">
        <v>20.239999999999998</v>
      </c>
      <c r="R6" s="12">
        <v>20.12</v>
      </c>
      <c r="S6" s="12">
        <v>20.399999999999999</v>
      </c>
      <c r="T6" s="13">
        <f>Q6*1000</f>
        <v>20240</v>
      </c>
      <c r="U6">
        <f t="shared" si="0"/>
        <v>20120</v>
      </c>
      <c r="V6" s="14">
        <f t="shared" si="0"/>
        <v>20400</v>
      </c>
      <c r="W6" s="13">
        <f>AVERAGE(C6:E6)</f>
        <v>0.50070000000000003</v>
      </c>
      <c r="X6">
        <f>STDEV(C6:E6)</f>
        <v>1.4268496767354319E-2</v>
      </c>
      <c r="Y6" s="14">
        <f>AVERAGE(F6:H6)</f>
        <v>0.55650000000000011</v>
      </c>
      <c r="Z6" s="14">
        <f>STDEV(F6:H6)</f>
        <v>1.4098226838861708E-2</v>
      </c>
      <c r="AA6" s="14">
        <f>AVERAGE(I6:K6)</f>
        <v>0.62656666666666672</v>
      </c>
      <c r="AB6" s="15">
        <f>STDEV(I6:K6)</f>
        <v>2.9670411748631853E-3</v>
      </c>
      <c r="AC6">
        <f t="shared" si="1"/>
        <v>19.108000000000001</v>
      </c>
      <c r="AD6">
        <f t="shared" si="2"/>
        <v>21.340000000000003</v>
      </c>
      <c r="AE6" s="15">
        <f t="shared" si="6"/>
        <v>24.142666666666667</v>
      </c>
      <c r="AF6">
        <f t="shared" si="3"/>
        <v>1273.8666666666668</v>
      </c>
      <c r="AG6">
        <f t="shared" si="3"/>
        <v>1422.666666666667</v>
      </c>
      <c r="AH6" s="15">
        <f t="shared" si="3"/>
        <v>1609.5111111111112</v>
      </c>
      <c r="AI6" s="16">
        <f t="shared" si="4"/>
        <v>6.2938076416337294E-2</v>
      </c>
      <c r="AJ6" s="16">
        <f t="shared" si="4"/>
        <v>7.0709078860172317E-2</v>
      </c>
      <c r="AK6" s="17">
        <f t="shared" si="4"/>
        <v>7.8897603485838783E-2</v>
      </c>
      <c r="AL6" s="18">
        <f t="shared" si="7"/>
        <v>7.0848252920782798E-2</v>
      </c>
      <c r="AM6" s="23">
        <f t="shared" si="8"/>
        <v>1435.3481481481483</v>
      </c>
      <c r="AN6" s="19">
        <f t="shared" si="9"/>
        <v>-7.9806737268790662E-3</v>
      </c>
      <c r="AO6">
        <f t="shared" si="10"/>
        <v>9.7313895033166332E-3</v>
      </c>
    </row>
    <row r="7" spans="1:41" x14ac:dyDescent="0.25">
      <c r="A7" s="6" t="s">
        <v>64</v>
      </c>
      <c r="B7" s="7" t="s">
        <v>31</v>
      </c>
      <c r="C7">
        <v>0.49809999999999999</v>
      </c>
      <c r="D7">
        <v>0.49220000000000003</v>
      </c>
      <c r="E7">
        <v>0.53639999999999999</v>
      </c>
      <c r="F7">
        <v>0.69410000000000005</v>
      </c>
      <c r="G7">
        <v>0.66139999999999999</v>
      </c>
      <c r="H7">
        <v>0.66420000000000001</v>
      </c>
      <c r="I7">
        <v>0.54769999999999996</v>
      </c>
      <c r="J7">
        <v>0.55659999999999998</v>
      </c>
      <c r="K7">
        <v>0.57340000000000002</v>
      </c>
      <c r="L7">
        <v>0.48170000000000002</v>
      </c>
      <c r="M7">
        <v>0.46460000000000001</v>
      </c>
      <c r="N7">
        <v>0.44790000000000002</v>
      </c>
      <c r="P7" s="12">
        <v>6</v>
      </c>
      <c r="Q7" s="20">
        <v>19.61</v>
      </c>
      <c r="R7" s="12">
        <v>20.54</v>
      </c>
      <c r="S7" s="12">
        <v>20.399999999999999</v>
      </c>
      <c r="T7" s="13">
        <f t="shared" si="5"/>
        <v>19610</v>
      </c>
      <c r="U7">
        <f t="shared" si="0"/>
        <v>20540</v>
      </c>
      <c r="V7" s="14">
        <f t="shared" si="0"/>
        <v>20400</v>
      </c>
      <c r="W7" s="13">
        <f>AVERAGE(L6:N6)</f>
        <v>0.6084666666666666</v>
      </c>
      <c r="X7">
        <f>STDEV(L6:N6)</f>
        <v>1.4307457263026667E-2</v>
      </c>
      <c r="Y7" s="14">
        <f>AVERAGE(C7:E7)</f>
        <v>0.50890000000000002</v>
      </c>
      <c r="Z7" s="14">
        <f>STDEV(C7:E7)</f>
        <v>2.3997708223911701E-2</v>
      </c>
      <c r="AA7" s="14">
        <f>AVERAGE(F7:H7)</f>
        <v>0.67323333333333346</v>
      </c>
      <c r="AB7" s="15">
        <f>STDEV(F7:H7)</f>
        <v>1.8125212642430829E-2</v>
      </c>
      <c r="AC7">
        <f t="shared" si="1"/>
        <v>23.418666666666663</v>
      </c>
      <c r="AD7">
        <f t="shared" si="2"/>
        <v>19.436</v>
      </c>
      <c r="AE7" s="15">
        <f t="shared" si="6"/>
        <v>26.009333333333338</v>
      </c>
      <c r="AF7">
        <f t="shared" si="3"/>
        <v>1561.2444444444443</v>
      </c>
      <c r="AG7">
        <f t="shared" si="3"/>
        <v>1295.7333333333333</v>
      </c>
      <c r="AH7" s="15">
        <f t="shared" si="3"/>
        <v>1733.955555555556</v>
      </c>
      <c r="AI7" s="16">
        <f t="shared" si="4"/>
        <v>7.9614709048671309E-2</v>
      </c>
      <c r="AJ7" s="16">
        <f t="shared" si="4"/>
        <v>6.3083414475819541E-2</v>
      </c>
      <c r="AK7" s="17">
        <f t="shared" si="4"/>
        <v>8.4997821350762545E-2</v>
      </c>
      <c r="AL7" s="18">
        <f t="shared" si="7"/>
        <v>7.5898648291751136E-2</v>
      </c>
      <c r="AM7" s="23">
        <f t="shared" si="8"/>
        <v>1530.3111111111111</v>
      </c>
      <c r="AN7" s="19">
        <f t="shared" si="9"/>
        <v>-1.1420032304331683E-2</v>
      </c>
      <c r="AO7">
        <f t="shared" si="10"/>
        <v>7.5546297686061008E-3</v>
      </c>
    </row>
    <row r="8" spans="1:41" x14ac:dyDescent="0.25">
      <c r="A8" s="6" t="s">
        <v>64</v>
      </c>
      <c r="B8" s="7" t="s">
        <v>32</v>
      </c>
      <c r="C8">
        <v>0.76670000000000005</v>
      </c>
      <c r="D8">
        <v>0.73080000000000001</v>
      </c>
      <c r="E8">
        <v>0.72989999999999999</v>
      </c>
      <c r="F8">
        <v>0.63959999999999995</v>
      </c>
      <c r="G8">
        <v>0.67490000000000006</v>
      </c>
      <c r="H8">
        <v>0.6492</v>
      </c>
      <c r="I8">
        <v>0.85760000000000003</v>
      </c>
      <c r="J8">
        <v>0.88300000000000001</v>
      </c>
      <c r="K8">
        <v>0.83760000000000001</v>
      </c>
      <c r="L8">
        <v>0.88009999999999999</v>
      </c>
      <c r="M8">
        <v>0.88800000000000001</v>
      </c>
      <c r="N8">
        <v>0.88639999999999997</v>
      </c>
      <c r="P8" s="12">
        <v>7</v>
      </c>
      <c r="Q8" s="20">
        <v>20.45</v>
      </c>
      <c r="R8" s="12">
        <v>19.53</v>
      </c>
      <c r="S8" s="12">
        <v>19.96</v>
      </c>
      <c r="T8" s="13">
        <f t="shared" si="5"/>
        <v>20450</v>
      </c>
      <c r="U8">
        <f t="shared" si="0"/>
        <v>19530</v>
      </c>
      <c r="V8" s="14">
        <f t="shared" si="0"/>
        <v>19960</v>
      </c>
      <c r="W8" s="21">
        <f>AVERAGE(I7:K7)</f>
        <v>0.55923333333333325</v>
      </c>
      <c r="X8">
        <f>STDEV(I7:K7)</f>
        <v>1.3050798187595044E-2</v>
      </c>
      <c r="Y8" s="22">
        <f>AVERAGE(L7:N7)</f>
        <v>0.46473333333333339</v>
      </c>
      <c r="Z8" s="14">
        <f>STDEV(L7:N7)</f>
        <v>1.6900394472713742E-2</v>
      </c>
      <c r="AA8" s="14">
        <f>AVERAGE(C8:E8)</f>
        <v>0.74246666666666672</v>
      </c>
      <c r="AB8" s="15">
        <f>STDEV(C8:E8)</f>
        <v>2.0991506218786076E-2</v>
      </c>
      <c r="AC8">
        <f t="shared" si="1"/>
        <v>21.449333333333328</v>
      </c>
      <c r="AD8">
        <f t="shared" si="2"/>
        <v>17.669333333333334</v>
      </c>
      <c r="AE8" s="15">
        <f t="shared" si="6"/>
        <v>28.778666666666666</v>
      </c>
      <c r="AF8">
        <f t="shared" si="3"/>
        <v>1429.9555555555553</v>
      </c>
      <c r="AG8">
        <f t="shared" si="3"/>
        <v>1177.9555555555557</v>
      </c>
      <c r="AH8" s="15">
        <f t="shared" si="3"/>
        <v>1918.5777777777778</v>
      </c>
      <c r="AI8" s="16">
        <f t="shared" si="4"/>
        <v>6.9924477044281438E-2</v>
      </c>
      <c r="AJ8" s="16">
        <f t="shared" si="4"/>
        <v>6.0315184616259898E-2</v>
      </c>
      <c r="AK8" s="17">
        <f t="shared" si="4"/>
        <v>9.6121131151191266E-2</v>
      </c>
      <c r="AL8" s="18">
        <f t="shared" si="7"/>
        <v>7.5453597603910863E-2</v>
      </c>
      <c r="AM8" s="23">
        <f t="shared" si="8"/>
        <v>1508.8296296296296</v>
      </c>
      <c r="AN8" s="19">
        <f t="shared" si="9"/>
        <v>-1.8532264633276209E-2</v>
      </c>
      <c r="AO8">
        <f t="shared" si="10"/>
        <v>3.3113476770150682E-4</v>
      </c>
    </row>
    <row r="9" spans="1:41" x14ac:dyDescent="0.25">
      <c r="A9" s="6" t="s">
        <v>64</v>
      </c>
      <c r="B9" s="7" t="s">
        <v>33</v>
      </c>
      <c r="C9">
        <v>5.3400000000000003E-2</v>
      </c>
      <c r="D9">
        <v>5.3199999999999997E-2</v>
      </c>
      <c r="E9">
        <v>5.3400000000000003E-2</v>
      </c>
      <c r="F9">
        <v>5.5599999999999997E-2</v>
      </c>
      <c r="G9">
        <v>5.4699999999999999E-2</v>
      </c>
      <c r="H9">
        <v>5.5300000000000002E-2</v>
      </c>
      <c r="I9">
        <v>0.79500000000000004</v>
      </c>
      <c r="J9">
        <v>0.76549999999999996</v>
      </c>
      <c r="K9">
        <v>0.77990000000000004</v>
      </c>
      <c r="L9">
        <v>0.60189999999999999</v>
      </c>
      <c r="M9">
        <v>0.59370000000000001</v>
      </c>
      <c r="N9">
        <v>0.58919999999999995</v>
      </c>
      <c r="P9" s="12">
        <v>8</v>
      </c>
      <c r="Q9" s="20">
        <v>20.43</v>
      </c>
      <c r="R9" s="12">
        <v>19.91</v>
      </c>
      <c r="S9" s="12">
        <v>19.98</v>
      </c>
      <c r="T9" s="13">
        <f t="shared" si="5"/>
        <v>20430</v>
      </c>
      <c r="U9">
        <f t="shared" si="0"/>
        <v>19910</v>
      </c>
      <c r="V9" s="14">
        <f t="shared" si="0"/>
        <v>19980</v>
      </c>
      <c r="W9" s="13">
        <f>AVERAGE(F8:H8)</f>
        <v>0.65456666666666663</v>
      </c>
      <c r="X9">
        <f>STDEV(F8:H8)</f>
        <v>1.8251666590570169E-2</v>
      </c>
      <c r="Y9" s="14">
        <f>AVERAGE(I8:K8)</f>
        <v>0.85940000000000005</v>
      </c>
      <c r="Z9" s="14">
        <f>STDEV(I8:K8)</f>
        <v>2.2753461275155474E-2</v>
      </c>
      <c r="AA9" s="14">
        <f>AVERAGE(L8:N8)</f>
        <v>0.88483333333333336</v>
      </c>
      <c r="AB9" s="15">
        <f>STDEV(L8:N8)</f>
        <v>4.1765216787816809E-3</v>
      </c>
      <c r="AC9">
        <f t="shared" si="1"/>
        <v>25.262666666666664</v>
      </c>
      <c r="AD9">
        <f t="shared" si="2"/>
        <v>33.456000000000003</v>
      </c>
      <c r="AE9" s="15">
        <f t="shared" si="6"/>
        <v>34.473333333333329</v>
      </c>
      <c r="AF9">
        <f t="shared" si="3"/>
        <v>1684.1777777777777</v>
      </c>
      <c r="AG9">
        <f t="shared" si="3"/>
        <v>2230.4000000000005</v>
      </c>
      <c r="AH9" s="15">
        <f t="shared" si="3"/>
        <v>2298.2222222222222</v>
      </c>
      <c r="AI9" s="16">
        <f t="shared" si="4"/>
        <v>8.2436504051775703E-2</v>
      </c>
      <c r="AJ9" s="16">
        <f t="shared" si="4"/>
        <v>0.11202410848819691</v>
      </c>
      <c r="AK9" s="17">
        <f t="shared" si="4"/>
        <v>0.11502613724835947</v>
      </c>
      <c r="AL9" s="18">
        <f t="shared" si="7"/>
        <v>0.10316224992944402</v>
      </c>
      <c r="AM9" s="23">
        <f t="shared" si="8"/>
        <v>2070.9333333333338</v>
      </c>
      <c r="AN9" s="19">
        <f t="shared" si="9"/>
        <v>-1.8011675402595847E-2</v>
      </c>
      <c r="AO9">
        <f t="shared" si="10"/>
        <v>7.778887079765158E-3</v>
      </c>
    </row>
    <row r="10" spans="1:41" x14ac:dyDescent="0.25">
      <c r="A10" s="6" t="s">
        <v>64</v>
      </c>
      <c r="B10" s="7" t="s">
        <v>34</v>
      </c>
      <c r="P10" s="12"/>
      <c r="Q10" s="20"/>
      <c r="R10" s="12"/>
      <c r="S10" s="12"/>
      <c r="T10" s="13"/>
      <c r="V10" s="14"/>
      <c r="W10" s="13"/>
      <c r="Y10" s="14"/>
      <c r="Z10" s="14"/>
      <c r="AA10" s="14"/>
      <c r="AB10" s="15"/>
      <c r="AE10" s="15"/>
      <c r="AH10" s="15"/>
      <c r="AI10" s="16"/>
      <c r="AJ10" s="16"/>
      <c r="AK10" s="17"/>
      <c r="AL10" s="18"/>
      <c r="AM10" s="23"/>
      <c r="AN10" s="19"/>
    </row>
    <row r="11" spans="1:41" s="14" customFormat="1" x14ac:dyDescent="0.25">
      <c r="A11" s="6"/>
      <c r="B11" s="13"/>
      <c r="P11" s="14" t="s">
        <v>35</v>
      </c>
      <c r="Q11" s="13"/>
      <c r="T11" s="13"/>
      <c r="W11" s="21">
        <f>AVERAGE(I9:K9)</f>
        <v>0.78013333333333323</v>
      </c>
      <c r="X11" s="14">
        <f>STDEV(I9:K9)</f>
        <v>1.4751384115849418E-2</v>
      </c>
      <c r="Y11" s="14">
        <f>AVERAGE(L9:N9)</f>
        <v>0.59493333333333331</v>
      </c>
      <c r="Z11" s="14">
        <f>STDEV(L9:N9)</f>
        <v>6.4392028492146116E-3</v>
      </c>
      <c r="AB11" s="15"/>
      <c r="AC11">
        <f>W11*40-0.92</f>
        <v>30.285333333333327</v>
      </c>
      <c r="AD11">
        <f t="shared" si="2"/>
        <v>22.877333333333333</v>
      </c>
      <c r="AE11" s="15"/>
      <c r="AF11">
        <f>AC11*(1000/15)</f>
        <v>2019.0222222222219</v>
      </c>
      <c r="AG11">
        <f t="shared" si="3"/>
        <v>1525.1555555555556</v>
      </c>
      <c r="AH11" s="15"/>
      <c r="AK11" s="15"/>
      <c r="AL11" s="19"/>
      <c r="AM11" s="23"/>
      <c r="AN11" s="19"/>
    </row>
    <row r="19" spans="3:6" x14ac:dyDescent="0.25">
      <c r="C19" s="89" t="s">
        <v>84</v>
      </c>
      <c r="D19" s="89"/>
      <c r="E19" t="s">
        <v>85</v>
      </c>
    </row>
    <row r="20" spans="3:6" x14ac:dyDescent="0.25">
      <c r="C20" s="83">
        <v>0</v>
      </c>
      <c r="D20" s="83">
        <v>6.7699999999999996E-2</v>
      </c>
      <c r="E20" s="84">
        <v>30</v>
      </c>
      <c r="F20" s="85">
        <v>0.78013333333333323</v>
      </c>
    </row>
    <row r="21" spans="3:6" x14ac:dyDescent="0.25">
      <c r="C21" s="83">
        <v>0</v>
      </c>
      <c r="D21" s="83">
        <v>7.0900000000000005E-2</v>
      </c>
      <c r="E21" s="84">
        <v>30</v>
      </c>
      <c r="F21" s="85">
        <v>0.59493333333333331</v>
      </c>
    </row>
    <row r="22" spans="3:6" x14ac:dyDescent="0.25">
      <c r="C22" s="83">
        <v>0</v>
      </c>
      <c r="D22" s="83">
        <v>6.8000000000000005E-2</v>
      </c>
      <c r="E22">
        <v>0</v>
      </c>
      <c r="F22">
        <v>5.3333333333333337E-2</v>
      </c>
    </row>
    <row r="23" spans="3:6" x14ac:dyDescent="0.25">
      <c r="C23" s="83">
        <v>0</v>
      </c>
      <c r="D23" s="83">
        <v>6.6699999999999995E-2</v>
      </c>
      <c r="E23">
        <v>0</v>
      </c>
      <c r="F23">
        <v>5.5199999999999999E-2</v>
      </c>
    </row>
    <row r="24" spans="3:6" x14ac:dyDescent="0.25">
      <c r="C24" s="83">
        <v>0</v>
      </c>
      <c r="D24" s="83">
        <v>6.6400000000000001E-2</v>
      </c>
    </row>
    <row r="25" spans="3:6" x14ac:dyDescent="0.25">
      <c r="C25" s="83">
        <v>0</v>
      </c>
      <c r="D25" s="83">
        <v>6.5699999999999995E-2</v>
      </c>
    </row>
    <row r="26" spans="3:6" x14ac:dyDescent="0.25">
      <c r="C26" s="83">
        <v>15</v>
      </c>
      <c r="D26" s="83">
        <v>0.30969999999999998</v>
      </c>
    </row>
    <row r="27" spans="3:6" x14ac:dyDescent="0.25">
      <c r="C27" s="83">
        <v>15</v>
      </c>
      <c r="D27" s="83">
        <v>0.31430000000000002</v>
      </c>
    </row>
    <row r="28" spans="3:6" x14ac:dyDescent="0.25">
      <c r="C28" s="83">
        <v>15</v>
      </c>
      <c r="D28" s="83">
        <v>0.31950000000000001</v>
      </c>
    </row>
    <row r="29" spans="3:6" x14ac:dyDescent="0.25">
      <c r="C29" s="83">
        <v>15</v>
      </c>
      <c r="D29" s="83">
        <v>0.316</v>
      </c>
    </row>
    <row r="30" spans="3:6" x14ac:dyDescent="0.25">
      <c r="C30" s="83">
        <v>15</v>
      </c>
      <c r="D30" s="83">
        <v>0.3266</v>
      </c>
    </row>
    <row r="31" spans="3:6" x14ac:dyDescent="0.25">
      <c r="C31" s="83">
        <v>15</v>
      </c>
      <c r="D31" s="83">
        <v>0.32440000000000002</v>
      </c>
    </row>
    <row r="32" spans="3:6" x14ac:dyDescent="0.25">
      <c r="C32" s="83">
        <v>30</v>
      </c>
      <c r="D32" s="83">
        <v>0.60360000000000003</v>
      </c>
    </row>
    <row r="33" spans="3:4" x14ac:dyDescent="0.25">
      <c r="C33" s="83">
        <v>30</v>
      </c>
      <c r="D33" s="83">
        <v>0.61729999999999996</v>
      </c>
    </row>
    <row r="34" spans="3:4" x14ac:dyDescent="0.25">
      <c r="C34" s="83">
        <v>30</v>
      </c>
      <c r="D34" s="83">
        <v>0.64356666666666662</v>
      </c>
    </row>
    <row r="35" spans="3:4" x14ac:dyDescent="0.25">
      <c r="C35" s="83">
        <v>30</v>
      </c>
      <c r="D35" s="83">
        <v>0.62919999999999998</v>
      </c>
    </row>
    <row r="36" spans="3:4" x14ac:dyDescent="0.25">
      <c r="C36" s="83">
        <v>30</v>
      </c>
      <c r="D36" s="83">
        <v>0.55689999999999995</v>
      </c>
    </row>
    <row r="37" spans="3:4" x14ac:dyDescent="0.25">
      <c r="C37" s="83">
        <v>30</v>
      </c>
      <c r="D37" s="83">
        <v>0.58140000000000003</v>
      </c>
    </row>
    <row r="38" spans="3:4" x14ac:dyDescent="0.25">
      <c r="C38" s="83">
        <v>30</v>
      </c>
      <c r="D38" s="83">
        <v>0.58799999999999997</v>
      </c>
    </row>
    <row r="39" spans="3:4" x14ac:dyDescent="0.25">
      <c r="C39" s="83">
        <v>45</v>
      </c>
      <c r="D39" s="83">
        <v>0.81</v>
      </c>
    </row>
    <row r="40" spans="3:4" x14ac:dyDescent="0.25">
      <c r="C40" s="83">
        <v>45</v>
      </c>
      <c r="D40" s="83">
        <v>0.83169999999999999</v>
      </c>
    </row>
    <row r="41" spans="3:4" x14ac:dyDescent="0.25">
      <c r="C41" s="83">
        <v>45</v>
      </c>
      <c r="D41" s="83">
        <v>0.83760000000000001</v>
      </c>
    </row>
    <row r="42" spans="3:4" x14ac:dyDescent="0.25">
      <c r="C42" s="83">
        <v>45</v>
      </c>
      <c r="D42" s="83">
        <v>0.79890000000000005</v>
      </c>
    </row>
    <row r="43" spans="3:4" x14ac:dyDescent="0.25">
      <c r="C43" s="83">
        <v>45</v>
      </c>
      <c r="D43" s="83">
        <v>0.81020000000000003</v>
      </c>
    </row>
    <row r="44" spans="3:4" x14ac:dyDescent="0.25">
      <c r="C44" s="83">
        <v>45</v>
      </c>
      <c r="D44" s="83">
        <v>0.8448</v>
      </c>
    </row>
    <row r="45" spans="3:4" x14ac:dyDescent="0.25">
      <c r="C45" s="83">
        <v>60</v>
      </c>
      <c r="D45" s="83">
        <v>1.1485000000000001</v>
      </c>
    </row>
    <row r="46" spans="3:4" x14ac:dyDescent="0.25">
      <c r="C46" s="83">
        <v>60</v>
      </c>
      <c r="D46" s="83">
        <v>1.1946000000000001</v>
      </c>
    </row>
    <row r="47" spans="3:4" x14ac:dyDescent="0.25">
      <c r="C47" s="83">
        <v>60</v>
      </c>
      <c r="D47" s="83">
        <v>1.1525000000000001</v>
      </c>
    </row>
    <row r="48" spans="3:4" x14ac:dyDescent="0.25">
      <c r="C48" s="83">
        <v>60</v>
      </c>
      <c r="D48" s="83">
        <v>1.0848</v>
      </c>
    </row>
    <row r="49" spans="3:4" x14ac:dyDescent="0.25">
      <c r="C49" s="83">
        <v>60</v>
      </c>
      <c r="D49" s="83">
        <v>1.1007</v>
      </c>
    </row>
    <row r="50" spans="3:4" x14ac:dyDescent="0.25">
      <c r="C50" s="83">
        <v>60</v>
      </c>
      <c r="D50" s="83">
        <v>1.1206</v>
      </c>
    </row>
    <row r="51" spans="3:4" x14ac:dyDescent="0.25">
      <c r="C51" s="83">
        <v>75</v>
      </c>
      <c r="D51" s="83">
        <v>1.3452</v>
      </c>
    </row>
    <row r="52" spans="3:4" x14ac:dyDescent="0.25">
      <c r="C52" s="83">
        <v>75</v>
      </c>
      <c r="D52" s="83">
        <v>1.3737999999999999</v>
      </c>
    </row>
    <row r="53" spans="3:4" x14ac:dyDescent="0.25">
      <c r="C53" s="83">
        <v>75</v>
      </c>
      <c r="D53" s="83">
        <v>1.3514999999999999</v>
      </c>
    </row>
    <row r="54" spans="3:4" x14ac:dyDescent="0.25">
      <c r="C54" s="83">
        <v>75</v>
      </c>
      <c r="D54" s="83">
        <v>1.2717000000000001</v>
      </c>
    </row>
    <row r="55" spans="3:4" x14ac:dyDescent="0.25">
      <c r="C55" s="83">
        <v>75</v>
      </c>
      <c r="D55" s="83">
        <v>1.3116000000000001</v>
      </c>
    </row>
    <row r="56" spans="3:4" x14ac:dyDescent="0.25">
      <c r="C56" s="83">
        <v>75</v>
      </c>
      <c r="D56" s="83">
        <v>1.3214999999999999</v>
      </c>
    </row>
  </sheetData>
  <mergeCells count="1">
    <mergeCell ref="C19:D19"/>
  </mergeCells>
  <conditionalFormatting sqref="AO2:AO10">
    <cfRule type="cellIs" dxfId="169" priority="2" operator="lessThan">
      <formula>0</formula>
    </cfRule>
  </conditionalFormatting>
  <conditionalFormatting sqref="AO2:AO10">
    <cfRule type="cellIs" dxfId="168" priority="1" operator="between">
      <formula>0</formula>
      <formula>0.005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J1" zoomScale="61" workbookViewId="0">
      <selection activeCell="H29" sqref="H29"/>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25</v>
      </c>
      <c r="Q2" s="10">
        <v>20.18</v>
      </c>
      <c r="R2" s="11">
        <v>20.45</v>
      </c>
      <c r="S2" s="12">
        <v>20.36</v>
      </c>
      <c r="T2" s="13">
        <f>Q2*1000</f>
        <v>20180</v>
      </c>
      <c r="U2">
        <f>R2*1000</f>
        <v>20450</v>
      </c>
      <c r="V2" s="14">
        <f>S2*1000</f>
        <v>20360</v>
      </c>
      <c r="W2" s="13">
        <f>AVERAGE(C3:E3)</f>
        <v>0.64289999999999992</v>
      </c>
      <c r="X2">
        <f>STDEV(C3:E3)</f>
        <v>1.0799999999999976E-2</v>
      </c>
      <c r="Y2" s="14">
        <f>AVERAGE(F3:H3)</f>
        <v>0.57016666666666671</v>
      </c>
      <c r="Z2" s="14">
        <f>STDEV(F3:H3)</f>
        <v>3.7872593432894631E-3</v>
      </c>
      <c r="AA2" s="14">
        <f>AVERAGE(I3:K3)</f>
        <v>0.68436666666666668</v>
      </c>
      <c r="AB2" s="15">
        <f>STDEV(I3:K3)</f>
        <v>4.3661577311560036E-3</v>
      </c>
      <c r="AC2">
        <f>W2*40-0.92</f>
        <v>24.795999999999996</v>
      </c>
      <c r="AD2">
        <f>Y2*40-0.92</f>
        <v>21.886666666666667</v>
      </c>
      <c r="AE2" s="15">
        <f>AA2*40-0.92</f>
        <v>26.454666666666665</v>
      </c>
      <c r="AF2">
        <f>AC2*(1000/15)</f>
        <v>1653.0666666666666</v>
      </c>
      <c r="AG2">
        <f>AD2*(1000/15)</f>
        <v>1459.1111111111113</v>
      </c>
      <c r="AH2" s="15">
        <f>AE2*(1000/15)</f>
        <v>1763.6444444444444</v>
      </c>
      <c r="AI2" s="16">
        <f>AF2/T2</f>
        <v>8.1916088536504783E-2</v>
      </c>
      <c r="AJ2" s="16">
        <f>AG2/U2</f>
        <v>7.1350176582450436E-2</v>
      </c>
      <c r="AK2" s="17">
        <f>AH2/V2</f>
        <v>8.662300807683912E-2</v>
      </c>
      <c r="AL2" s="18">
        <f>AVERAGE(AI2:AK2)</f>
        <v>7.996309106526478E-2</v>
      </c>
      <c r="AM2" s="19">
        <f>-STDEV(AI2:AK2)</f>
        <v>-7.8214765106084747E-3</v>
      </c>
      <c r="AN2" s="23">
        <f>AVERAGE(AF2:AH2)</f>
        <v>1625.274074074074</v>
      </c>
      <c r="AO2">
        <f>(0.25*AL2)-ABS(AM2)</f>
        <v>1.216929625570772E-2</v>
      </c>
    </row>
    <row r="3" spans="1:41" x14ac:dyDescent="0.25">
      <c r="A3" s="14" t="s">
        <v>67</v>
      </c>
      <c r="B3" s="7" t="s">
        <v>27</v>
      </c>
      <c r="C3">
        <v>0.6321</v>
      </c>
      <c r="D3">
        <v>0.64290000000000003</v>
      </c>
      <c r="E3">
        <v>0.65369999999999995</v>
      </c>
      <c r="F3">
        <v>0.57440000000000002</v>
      </c>
      <c r="G3">
        <v>0.56899999999999995</v>
      </c>
      <c r="H3">
        <v>0.56710000000000005</v>
      </c>
      <c r="I3">
        <v>0.68930000000000002</v>
      </c>
      <c r="J3">
        <v>0.68100000000000005</v>
      </c>
      <c r="K3">
        <v>0.68279999999999996</v>
      </c>
      <c r="L3">
        <v>0.372</v>
      </c>
      <c r="M3">
        <v>0.36840000000000001</v>
      </c>
      <c r="N3">
        <v>0.37019999999999997</v>
      </c>
      <c r="P3" s="12"/>
      <c r="Q3" s="20"/>
      <c r="R3" s="12"/>
      <c r="S3" s="12"/>
      <c r="T3" s="13"/>
      <c r="V3" s="14"/>
      <c r="W3" s="13"/>
      <c r="Y3" s="14"/>
      <c r="Z3" s="14"/>
      <c r="AA3" s="14"/>
      <c r="AB3" s="15"/>
      <c r="AE3" s="15"/>
      <c r="AH3" s="15"/>
      <c r="AI3" s="16"/>
      <c r="AJ3" s="16"/>
      <c r="AK3" s="17"/>
      <c r="AL3" s="18"/>
      <c r="AM3" s="19"/>
      <c r="AN3" s="23"/>
    </row>
    <row r="4" spans="1:41" x14ac:dyDescent="0.25">
      <c r="A4" s="27" t="s">
        <v>67</v>
      </c>
      <c r="B4" s="7" t="s">
        <v>28</v>
      </c>
      <c r="C4">
        <v>0.83030000000000004</v>
      </c>
      <c r="D4">
        <v>0.81679999999999997</v>
      </c>
      <c r="E4">
        <v>0.83109999999999995</v>
      </c>
      <c r="F4">
        <v>0.56630000000000003</v>
      </c>
      <c r="G4">
        <v>0.56589999999999996</v>
      </c>
      <c r="H4">
        <v>0.56599999999999995</v>
      </c>
      <c r="I4">
        <v>0.57789999999999997</v>
      </c>
      <c r="J4">
        <v>0.55489999999999995</v>
      </c>
      <c r="K4">
        <v>0.57250000000000001</v>
      </c>
      <c r="L4">
        <v>1.1034999999999999</v>
      </c>
      <c r="M4">
        <v>1.1226</v>
      </c>
      <c r="N4">
        <v>1.1200000000000001</v>
      </c>
      <c r="P4" s="12"/>
      <c r="Q4" s="20"/>
      <c r="R4" s="12"/>
      <c r="S4" s="12"/>
      <c r="T4" s="13"/>
      <c r="V4" s="14"/>
      <c r="W4" s="13"/>
      <c r="Y4" s="14"/>
      <c r="Z4" s="14"/>
      <c r="AA4" s="14"/>
      <c r="AB4" s="15"/>
      <c r="AE4" s="15"/>
      <c r="AH4" s="15"/>
      <c r="AI4" s="16"/>
      <c r="AJ4" s="16"/>
      <c r="AK4" s="17"/>
      <c r="AL4" s="18"/>
      <c r="AM4" s="19"/>
      <c r="AN4" s="23"/>
    </row>
    <row r="5" spans="1:41" x14ac:dyDescent="0.25">
      <c r="A5" s="27" t="s">
        <v>67</v>
      </c>
      <c r="B5" s="7" t="s">
        <v>29</v>
      </c>
      <c r="C5">
        <v>0.82320000000000004</v>
      </c>
      <c r="D5">
        <v>0.82010000000000005</v>
      </c>
      <c r="E5">
        <v>0.82</v>
      </c>
      <c r="F5">
        <v>0.66930000000000001</v>
      </c>
      <c r="G5">
        <v>0.67500000000000004</v>
      </c>
      <c r="H5">
        <v>0.67220000000000002</v>
      </c>
      <c r="I5">
        <v>1.2111000000000001</v>
      </c>
      <c r="J5">
        <v>1.1576</v>
      </c>
      <c r="K5">
        <v>1.2304999999999999</v>
      </c>
      <c r="L5">
        <v>1.2566999999999999</v>
      </c>
      <c r="M5">
        <v>1.2876000000000001</v>
      </c>
      <c r="N5">
        <v>1.27</v>
      </c>
      <c r="P5" s="12"/>
      <c r="Q5" s="20"/>
      <c r="R5" s="12"/>
      <c r="S5" s="12"/>
      <c r="T5" s="13"/>
      <c r="V5" s="14"/>
      <c r="W5" s="13"/>
      <c r="Y5" s="14"/>
      <c r="Z5" s="14"/>
      <c r="AA5" s="14"/>
      <c r="AB5" s="15"/>
      <c r="AE5" s="15"/>
      <c r="AH5" s="15"/>
      <c r="AI5" s="16"/>
      <c r="AJ5" s="16"/>
      <c r="AK5" s="17"/>
      <c r="AL5" s="18"/>
      <c r="AM5" s="19"/>
      <c r="AN5" s="23"/>
    </row>
    <row r="6" spans="1:41" x14ac:dyDescent="0.25">
      <c r="A6" s="27" t="s">
        <v>67</v>
      </c>
      <c r="B6" s="7" t="s">
        <v>30</v>
      </c>
      <c r="C6">
        <v>0.87580000000000002</v>
      </c>
      <c r="D6">
        <v>0.89980000000000004</v>
      </c>
      <c r="E6">
        <v>0.88270000000000004</v>
      </c>
      <c r="F6">
        <v>0.75680000000000003</v>
      </c>
      <c r="G6">
        <v>0.77690000000000003</v>
      </c>
      <c r="H6">
        <v>0.78049999999999997</v>
      </c>
      <c r="I6">
        <v>1.5978000000000001</v>
      </c>
      <c r="J6">
        <v>1.6045</v>
      </c>
      <c r="K6">
        <v>1.6254999999999999</v>
      </c>
      <c r="L6">
        <v>1.0201</v>
      </c>
      <c r="M6">
        <v>0.98670000000000002</v>
      </c>
      <c r="N6">
        <v>1.0455000000000001</v>
      </c>
      <c r="P6" s="12"/>
      <c r="Q6" s="20"/>
      <c r="R6" s="12"/>
      <c r="S6" s="12"/>
      <c r="T6" s="13"/>
      <c r="V6" s="14"/>
      <c r="W6" s="13"/>
      <c r="Y6" s="14"/>
      <c r="Z6" s="14"/>
      <c r="AA6" s="14"/>
      <c r="AB6" s="15"/>
      <c r="AE6" s="15"/>
      <c r="AH6" s="15"/>
      <c r="AI6" s="16"/>
      <c r="AJ6" s="16"/>
      <c r="AK6" s="17"/>
      <c r="AL6" s="18"/>
      <c r="AM6" s="19"/>
      <c r="AN6" s="23"/>
    </row>
    <row r="7" spans="1:41" x14ac:dyDescent="0.25">
      <c r="A7" s="27" t="s">
        <v>67</v>
      </c>
      <c r="B7" s="7" t="s">
        <v>31</v>
      </c>
      <c r="C7">
        <v>0.92459999999999998</v>
      </c>
      <c r="D7">
        <v>0.92410000000000003</v>
      </c>
      <c r="E7">
        <v>0.9597</v>
      </c>
      <c r="F7">
        <v>3.1852</v>
      </c>
      <c r="G7">
        <v>3.2736999999999998</v>
      </c>
      <c r="H7">
        <v>3.0920000000000001</v>
      </c>
      <c r="I7">
        <v>0.37990000000000002</v>
      </c>
      <c r="J7">
        <v>0.36580000000000001</v>
      </c>
      <c r="K7">
        <v>0.36420000000000002</v>
      </c>
      <c r="L7">
        <v>1.0390999999999999</v>
      </c>
      <c r="M7">
        <v>1.0620000000000001</v>
      </c>
      <c r="N7">
        <v>1.0405</v>
      </c>
      <c r="P7" s="12">
        <v>30</v>
      </c>
      <c r="Q7" s="20">
        <v>19.93</v>
      </c>
      <c r="R7" s="12">
        <v>20.16</v>
      </c>
      <c r="S7" s="12">
        <v>20.23</v>
      </c>
      <c r="T7" s="13">
        <f>Q7*1000</f>
        <v>19930</v>
      </c>
      <c r="U7">
        <f>R7*1000</f>
        <v>20160</v>
      </c>
      <c r="V7" s="14">
        <f>S7*1000</f>
        <v>20230</v>
      </c>
      <c r="W7" s="13">
        <f>AVERAGE(L6:N6)</f>
        <v>1.0174333333333334</v>
      </c>
      <c r="X7">
        <f>STDEV(L6:N6)</f>
        <v>2.9490563462459232E-2</v>
      </c>
      <c r="Y7" s="14">
        <f>AVERAGE(C7:E7)</f>
        <v>0.93613333333333326</v>
      </c>
      <c r="Z7" s="14">
        <f>STDEV(C7:E7)</f>
        <v>2.0410863120733848E-2</v>
      </c>
      <c r="AA7" s="14">
        <f>AVERAGE(F7:H7)</f>
        <v>3.1836333333333333</v>
      </c>
      <c r="AB7" s="15">
        <f>STDEV(F7:H7)</f>
        <v>9.0860130603765424E-2</v>
      </c>
      <c r="AC7">
        <f>W7*40-0.92</f>
        <v>39.777333333333331</v>
      </c>
      <c r="AD7">
        <f>Y7*40-0.92</f>
        <v>36.525333333333329</v>
      </c>
      <c r="AE7" s="15">
        <f>AA7*40-0.92</f>
        <v>126.42533333333333</v>
      </c>
      <c r="AF7">
        <f>AC7*(1000/15)</f>
        <v>2651.8222222222221</v>
      </c>
      <c r="AG7">
        <f>AD7*(1000/15)</f>
        <v>2435.0222222222219</v>
      </c>
      <c r="AH7" s="15">
        <f>AE7*(1000/15)</f>
        <v>8428.3555555555558</v>
      </c>
      <c r="AI7" s="16">
        <f>AF7/T7</f>
        <v>0.13305680994592184</v>
      </c>
      <c r="AJ7" s="16">
        <f>AG7/U7</f>
        <v>0.1207848324514991</v>
      </c>
      <c r="AK7" s="17"/>
      <c r="AL7" s="18">
        <f>AVERAGE(AI7:AK7)</f>
        <v>0.12692082119871045</v>
      </c>
      <c r="AM7" s="19">
        <f>-STDEV(AI7:AK7)</f>
        <v>-8.6775985048750184E-3</v>
      </c>
      <c r="AN7" s="23">
        <f>AVERAGE(AF7:AH7)</f>
        <v>4505.0666666666666</v>
      </c>
      <c r="AO7">
        <f>(0.25*AL7)-ABS(AM7)</f>
        <v>2.3052606794802595E-2</v>
      </c>
    </row>
    <row r="8" spans="1:41" x14ac:dyDescent="0.25">
      <c r="A8" s="27" t="s">
        <v>67</v>
      </c>
      <c r="B8" s="7" t="s">
        <v>32</v>
      </c>
      <c r="C8">
        <v>1.1756</v>
      </c>
      <c r="D8">
        <v>1.1934</v>
      </c>
      <c r="E8">
        <v>1.2008000000000001</v>
      </c>
      <c r="F8">
        <v>0.96989999999999998</v>
      </c>
      <c r="G8">
        <v>0.96640000000000004</v>
      </c>
      <c r="H8">
        <v>1.0242</v>
      </c>
      <c r="I8">
        <v>0.99729999999999996</v>
      </c>
      <c r="J8">
        <v>1.0236000000000001</v>
      </c>
      <c r="K8">
        <v>1.0076000000000001</v>
      </c>
      <c r="L8">
        <v>1.3749</v>
      </c>
      <c r="M8">
        <v>1.3148</v>
      </c>
      <c r="N8">
        <v>1.3557999999999999</v>
      </c>
      <c r="P8" s="12"/>
      <c r="Q8" s="20"/>
      <c r="R8" s="12"/>
      <c r="S8" s="12"/>
      <c r="T8" s="13"/>
      <c r="V8" s="14"/>
      <c r="W8" s="21"/>
      <c r="Y8" s="22"/>
      <c r="Z8" s="14"/>
      <c r="AA8" s="14"/>
      <c r="AB8" s="15"/>
      <c r="AE8" s="15"/>
      <c r="AH8" s="15"/>
      <c r="AI8" s="16"/>
      <c r="AJ8" s="16"/>
      <c r="AK8" s="17"/>
      <c r="AL8" s="18"/>
      <c r="AM8" s="19"/>
      <c r="AN8" s="23"/>
    </row>
    <row r="9" spans="1:41" x14ac:dyDescent="0.25">
      <c r="A9" s="27" t="s">
        <v>67</v>
      </c>
      <c r="B9" s="7" t="s">
        <v>33</v>
      </c>
      <c r="C9">
        <v>4.9200000000000001E-2</v>
      </c>
      <c r="D9">
        <v>5.0099999999999999E-2</v>
      </c>
      <c r="E9">
        <v>4.9500000000000002E-2</v>
      </c>
      <c r="F9">
        <v>4.9399999999999999E-2</v>
      </c>
      <c r="G9">
        <v>4.9799999999999997E-2</v>
      </c>
      <c r="H9">
        <v>4.99E-2</v>
      </c>
      <c r="I9">
        <v>0.05</v>
      </c>
      <c r="J9">
        <v>4.99E-2</v>
      </c>
      <c r="K9">
        <v>5.0299999999999997E-2</v>
      </c>
      <c r="L9">
        <v>0.31319999999999998</v>
      </c>
      <c r="M9">
        <v>0.31950000000000001</v>
      </c>
      <c r="N9">
        <v>0.31409999999999999</v>
      </c>
      <c r="P9" s="12">
        <v>32</v>
      </c>
      <c r="Q9" s="20">
        <v>19.690000000000001</v>
      </c>
      <c r="R9" s="12">
        <v>20.29</v>
      </c>
      <c r="S9" s="12">
        <v>20.45</v>
      </c>
      <c r="T9" s="13">
        <f>Q9*1000</f>
        <v>19690</v>
      </c>
      <c r="U9">
        <f>R9*1000</f>
        <v>20290</v>
      </c>
      <c r="V9" s="14">
        <f>S9*1000</f>
        <v>20450</v>
      </c>
      <c r="W9" s="13">
        <f>AVERAGE(F8:H8)</f>
        <v>0.98683333333333334</v>
      </c>
      <c r="X9">
        <f>STDEV(F8:H8)</f>
        <v>3.2407766558856424E-2</v>
      </c>
      <c r="Y9" s="14">
        <f>AVERAGE(I8:K8)</f>
        <v>1.0095000000000001</v>
      </c>
      <c r="Z9" s="14">
        <f>STDEV(I8:K8)</f>
        <v>1.325254692502544E-2</v>
      </c>
      <c r="AA9" s="14">
        <f>AVERAGE(L8:N8)</f>
        <v>1.3485000000000003</v>
      </c>
      <c r="AB9" s="15">
        <f>STDEV(L8:N8)</f>
        <v>3.0707816594476404E-2</v>
      </c>
      <c r="AC9">
        <f>W9*40-0.92</f>
        <v>38.553333333333335</v>
      </c>
      <c r="AD9">
        <f>Y9*40-0.92</f>
        <v>39.46</v>
      </c>
      <c r="AE9" s="15">
        <f>AA9*40-0.92</f>
        <v>53.02000000000001</v>
      </c>
      <c r="AF9">
        <f>AC9*(1000/15)</f>
        <v>2570.2222222222226</v>
      </c>
      <c r="AG9">
        <f>AD9*(1000/15)</f>
        <v>2630.666666666667</v>
      </c>
      <c r="AH9" s="15">
        <f>AE9*(1000/15)</f>
        <v>3534.6666666666674</v>
      </c>
      <c r="AI9" s="16">
        <f>AF9/T9</f>
        <v>0.13053439422154509</v>
      </c>
      <c r="AJ9" s="16">
        <f>AG9/U9</f>
        <v>0.12965335961885988</v>
      </c>
      <c r="AK9" s="17">
        <f>AH9/V9</f>
        <v>0.17284433577832115</v>
      </c>
      <c r="AL9" s="18">
        <f>AVERAGE(AI9:AK9)</f>
        <v>0.1443440298729087</v>
      </c>
      <c r="AM9" s="19">
        <f>-STDEV(AI9:AK9)</f>
        <v>-2.4685919732093262E-2</v>
      </c>
      <c r="AN9" s="23">
        <f>AVERAGE(AF9:AH9)</f>
        <v>2911.8518518518522</v>
      </c>
      <c r="AO9">
        <f>(0.25*AL9)-ABS(AM9)</f>
        <v>1.1400087736133914E-2</v>
      </c>
    </row>
    <row r="10" spans="1:41" x14ac:dyDescent="0.25">
      <c r="A10" s="27" t="s">
        <v>67</v>
      </c>
      <c r="B10" s="7" t="s">
        <v>34</v>
      </c>
      <c r="C10">
        <v>0.3135</v>
      </c>
      <c r="D10">
        <v>0.31180000000000002</v>
      </c>
      <c r="E10">
        <v>0.31759999999999999</v>
      </c>
      <c r="F10">
        <v>0.80689999999999995</v>
      </c>
      <c r="G10">
        <v>0.81540000000000001</v>
      </c>
      <c r="H10">
        <v>0.82930000000000004</v>
      </c>
      <c r="I10">
        <v>0.86270000000000002</v>
      </c>
      <c r="J10">
        <v>0.88</v>
      </c>
      <c r="K10">
        <v>0.87319999999999998</v>
      </c>
      <c r="P10" s="12"/>
      <c r="Q10" s="20"/>
      <c r="R10" s="12"/>
      <c r="S10" s="12"/>
      <c r="T10" s="13"/>
      <c r="V10" s="14"/>
      <c r="W10" s="13"/>
      <c r="Y10" s="14"/>
      <c r="Z10" s="14"/>
      <c r="AA10" s="14"/>
      <c r="AB10" s="15"/>
      <c r="AE10" s="15"/>
      <c r="AH10" s="15"/>
      <c r="AI10" s="16"/>
      <c r="AJ10" s="16"/>
      <c r="AK10" s="17"/>
      <c r="AL10" s="18"/>
      <c r="AM10" s="19"/>
      <c r="AN10" s="23"/>
    </row>
    <row r="11" spans="1:41" s="14" customFormat="1" x14ac:dyDescent="0.25">
      <c r="B11" s="13"/>
      <c r="P11" s="14" t="s">
        <v>35</v>
      </c>
      <c r="Q11" s="13"/>
      <c r="T11" s="13"/>
      <c r="W11" s="21">
        <f>AVERAGE(F10:H10)</f>
        <v>0.81720000000000004</v>
      </c>
      <c r="X11" s="14">
        <f>STDEV(F10:H10)</f>
        <v>1.1307961796893414E-2</v>
      </c>
      <c r="Y11" s="14">
        <f>AVERAGE(I10:K10)</f>
        <v>0.87196666666666667</v>
      </c>
      <c r="Z11" s="14">
        <f>STDEV(I10:K10)</f>
        <v>8.7156946558110404E-3</v>
      </c>
      <c r="AB11" s="15"/>
      <c r="AC11">
        <f>W11*40-0.92</f>
        <v>31.768000000000001</v>
      </c>
      <c r="AD11">
        <f>Y11*40-0.92</f>
        <v>33.958666666666666</v>
      </c>
      <c r="AE11" s="15"/>
      <c r="AF11">
        <f>AC11*(1000/15)</f>
        <v>2117.8666666666668</v>
      </c>
      <c r="AG11">
        <f>AD11*(1000/15)</f>
        <v>2263.911111111111</v>
      </c>
      <c r="AH11" s="15"/>
      <c r="AK11" s="15"/>
      <c r="AL11" s="19"/>
      <c r="AM11" s="19"/>
      <c r="AN11" s="23"/>
    </row>
    <row r="17" spans="3:7" x14ac:dyDescent="0.25">
      <c r="C17" s="89" t="s">
        <v>84</v>
      </c>
      <c r="D17" s="89"/>
      <c r="E17" s="49" t="s">
        <v>85</v>
      </c>
      <c r="F17" s="49"/>
      <c r="G17" s="49"/>
    </row>
    <row r="18" spans="3:7" x14ac:dyDescent="0.25">
      <c r="C18" s="83">
        <v>0</v>
      </c>
      <c r="D18" s="83">
        <v>6.7699999999999996E-2</v>
      </c>
      <c r="E18" s="84">
        <v>30</v>
      </c>
      <c r="F18" s="85">
        <v>0.81720000000000004</v>
      </c>
      <c r="G18" s="49"/>
    </row>
    <row r="19" spans="3:7" x14ac:dyDescent="0.25">
      <c r="C19" s="83">
        <v>0</v>
      </c>
      <c r="D19" s="83">
        <v>7.0900000000000005E-2</v>
      </c>
      <c r="E19" s="84">
        <v>30</v>
      </c>
      <c r="F19" s="85">
        <v>0.87196666666666667</v>
      </c>
      <c r="G19" s="49"/>
    </row>
    <row r="20" spans="3:7" x14ac:dyDescent="0.25">
      <c r="C20" s="83">
        <v>0</v>
      </c>
      <c r="D20" s="83">
        <v>6.8000000000000005E-2</v>
      </c>
      <c r="E20" s="49">
        <v>0</v>
      </c>
      <c r="F20" s="49">
        <v>0.31560000000000005</v>
      </c>
      <c r="G20" s="49"/>
    </row>
    <row r="21" spans="3:7" x14ac:dyDescent="0.25">
      <c r="C21" s="83">
        <v>0</v>
      </c>
      <c r="D21" s="83">
        <v>6.6699999999999995E-2</v>
      </c>
      <c r="E21" s="49">
        <v>0</v>
      </c>
      <c r="F21" s="49">
        <v>0.31429999999999997</v>
      </c>
      <c r="G21" s="49"/>
    </row>
    <row r="22" spans="3:7" x14ac:dyDescent="0.25">
      <c r="C22" s="83">
        <v>0</v>
      </c>
      <c r="D22" s="83">
        <v>6.6400000000000001E-2</v>
      </c>
      <c r="E22" s="49"/>
      <c r="F22" s="49"/>
      <c r="G22" s="49"/>
    </row>
    <row r="23" spans="3:7" x14ac:dyDescent="0.25">
      <c r="C23" s="83">
        <v>0</v>
      </c>
      <c r="D23" s="83">
        <v>6.5699999999999995E-2</v>
      </c>
      <c r="E23" s="49"/>
      <c r="F23" s="49"/>
      <c r="G23" s="49"/>
    </row>
    <row r="24" spans="3:7" x14ac:dyDescent="0.25">
      <c r="C24" s="83">
        <v>15</v>
      </c>
      <c r="D24" s="83">
        <v>0.30969999999999998</v>
      </c>
      <c r="E24" s="49"/>
      <c r="F24" s="49"/>
      <c r="G24" s="49"/>
    </row>
    <row r="25" spans="3:7" x14ac:dyDescent="0.25">
      <c r="C25" s="83">
        <v>15</v>
      </c>
      <c r="D25" s="83">
        <v>0.31430000000000002</v>
      </c>
      <c r="E25" s="49"/>
      <c r="F25" s="49"/>
      <c r="G25" s="49"/>
    </row>
    <row r="26" spans="3:7" x14ac:dyDescent="0.25">
      <c r="C26" s="83">
        <v>15</v>
      </c>
      <c r="D26" s="83">
        <v>0.31950000000000001</v>
      </c>
      <c r="E26" s="49"/>
      <c r="F26" s="49"/>
      <c r="G26" s="49"/>
    </row>
    <row r="27" spans="3:7" x14ac:dyDescent="0.25">
      <c r="C27" s="83">
        <v>15</v>
      </c>
      <c r="D27" s="83">
        <v>0.316</v>
      </c>
      <c r="E27" s="49"/>
      <c r="F27" s="49"/>
      <c r="G27" s="49"/>
    </row>
    <row r="28" spans="3:7" x14ac:dyDescent="0.25">
      <c r="C28" s="83">
        <v>15</v>
      </c>
      <c r="D28" s="83">
        <v>0.3266</v>
      </c>
      <c r="E28" s="49"/>
      <c r="F28" s="49"/>
      <c r="G28" s="49"/>
    </row>
    <row r="29" spans="3:7" x14ac:dyDescent="0.25">
      <c r="C29" s="83">
        <v>15</v>
      </c>
      <c r="D29" s="83">
        <v>0.32440000000000002</v>
      </c>
      <c r="E29" s="49"/>
      <c r="F29" s="49"/>
      <c r="G29" s="49"/>
    </row>
    <row r="30" spans="3:7" x14ac:dyDescent="0.25">
      <c r="C30" s="83">
        <v>30</v>
      </c>
      <c r="D30" s="83">
        <v>0.60360000000000003</v>
      </c>
      <c r="E30" s="49"/>
      <c r="F30" s="49"/>
      <c r="G30" s="49"/>
    </row>
    <row r="31" spans="3:7" x14ac:dyDescent="0.25">
      <c r="C31" s="83">
        <v>30</v>
      </c>
      <c r="D31" s="83">
        <v>0.61729999999999996</v>
      </c>
      <c r="E31" s="49"/>
      <c r="F31" s="49"/>
      <c r="G31" s="49"/>
    </row>
    <row r="32" spans="3:7" x14ac:dyDescent="0.25">
      <c r="C32" s="83">
        <v>30</v>
      </c>
      <c r="D32" s="83">
        <v>0.64356666666666662</v>
      </c>
      <c r="E32" s="49"/>
      <c r="F32" s="49"/>
      <c r="G32" s="49"/>
    </row>
    <row r="33" spans="3:7" x14ac:dyDescent="0.25">
      <c r="C33" s="83">
        <v>30</v>
      </c>
      <c r="D33" s="83">
        <v>0.62919999999999998</v>
      </c>
      <c r="E33" s="49"/>
      <c r="F33" s="49"/>
      <c r="G33" s="49"/>
    </row>
    <row r="34" spans="3:7" x14ac:dyDescent="0.25">
      <c r="C34" s="83">
        <v>30</v>
      </c>
      <c r="D34" s="83">
        <v>0.55689999999999995</v>
      </c>
      <c r="E34" s="49"/>
      <c r="F34" s="49"/>
      <c r="G34" s="49"/>
    </row>
    <row r="35" spans="3:7" x14ac:dyDescent="0.25">
      <c r="C35" s="83">
        <v>30</v>
      </c>
      <c r="D35" s="83">
        <v>0.58140000000000003</v>
      </c>
      <c r="E35" s="49"/>
      <c r="F35" s="49"/>
      <c r="G35" s="49"/>
    </row>
    <row r="36" spans="3:7" x14ac:dyDescent="0.25">
      <c r="C36" s="83">
        <v>30</v>
      </c>
      <c r="D36" s="83">
        <v>0.58799999999999997</v>
      </c>
      <c r="E36" s="49"/>
      <c r="F36" s="49"/>
      <c r="G36" s="49"/>
    </row>
    <row r="37" spans="3:7" x14ac:dyDescent="0.25">
      <c r="C37" s="83">
        <v>45</v>
      </c>
      <c r="D37" s="83">
        <v>0.81</v>
      </c>
      <c r="E37" s="49"/>
      <c r="F37" s="49"/>
      <c r="G37" s="49"/>
    </row>
    <row r="38" spans="3:7" x14ac:dyDescent="0.25">
      <c r="C38" s="83">
        <v>45</v>
      </c>
      <c r="D38" s="83">
        <v>0.83169999999999999</v>
      </c>
      <c r="E38" s="49"/>
      <c r="F38" s="49"/>
      <c r="G38" s="49"/>
    </row>
    <row r="39" spans="3:7" x14ac:dyDescent="0.25">
      <c r="C39" s="83">
        <v>45</v>
      </c>
      <c r="D39" s="83">
        <v>0.83760000000000001</v>
      </c>
      <c r="E39" s="49"/>
      <c r="F39" s="49"/>
      <c r="G39" s="49"/>
    </row>
    <row r="40" spans="3:7" x14ac:dyDescent="0.25">
      <c r="C40" s="83">
        <v>45</v>
      </c>
      <c r="D40" s="83">
        <v>0.79890000000000005</v>
      </c>
      <c r="E40" s="49"/>
      <c r="F40" s="49"/>
      <c r="G40" s="49"/>
    </row>
    <row r="41" spans="3:7" x14ac:dyDescent="0.25">
      <c r="C41" s="83">
        <v>45</v>
      </c>
      <c r="D41" s="83">
        <v>0.81020000000000003</v>
      </c>
      <c r="E41" s="49"/>
      <c r="F41" s="49"/>
      <c r="G41" s="49"/>
    </row>
    <row r="42" spans="3:7" x14ac:dyDescent="0.25">
      <c r="C42" s="83">
        <v>45</v>
      </c>
      <c r="D42" s="83">
        <v>0.8448</v>
      </c>
      <c r="E42" s="49"/>
      <c r="F42" s="49"/>
      <c r="G42" s="49"/>
    </row>
    <row r="43" spans="3:7" x14ac:dyDescent="0.25">
      <c r="C43" s="83">
        <v>60</v>
      </c>
      <c r="D43" s="83">
        <v>1.1485000000000001</v>
      </c>
      <c r="E43" s="49"/>
      <c r="F43" s="49"/>
      <c r="G43" s="49"/>
    </row>
    <row r="44" spans="3:7" x14ac:dyDescent="0.25">
      <c r="C44" s="83">
        <v>60</v>
      </c>
      <c r="D44" s="83">
        <v>1.1946000000000001</v>
      </c>
      <c r="E44" s="49"/>
      <c r="F44" s="49"/>
      <c r="G44" s="49"/>
    </row>
    <row r="45" spans="3:7" x14ac:dyDescent="0.25">
      <c r="C45" s="83">
        <v>60</v>
      </c>
      <c r="D45" s="83">
        <v>1.1525000000000001</v>
      </c>
      <c r="E45" s="49"/>
      <c r="F45" s="49"/>
      <c r="G45" s="49"/>
    </row>
    <row r="46" spans="3:7" x14ac:dyDescent="0.25">
      <c r="C46" s="83">
        <v>60</v>
      </c>
      <c r="D46" s="83">
        <v>1.0848</v>
      </c>
      <c r="E46" s="49"/>
      <c r="F46" s="49"/>
      <c r="G46" s="49"/>
    </row>
    <row r="47" spans="3:7" x14ac:dyDescent="0.25">
      <c r="C47" s="83">
        <v>60</v>
      </c>
      <c r="D47" s="83">
        <v>1.1007</v>
      </c>
      <c r="E47" s="49"/>
      <c r="F47" s="49"/>
      <c r="G47" s="49"/>
    </row>
    <row r="48" spans="3:7" x14ac:dyDescent="0.25">
      <c r="C48" s="83">
        <v>60</v>
      </c>
      <c r="D48" s="83">
        <v>1.1206</v>
      </c>
      <c r="E48" s="49"/>
      <c r="F48" s="49"/>
      <c r="G48" s="49"/>
    </row>
    <row r="49" spans="3:7" x14ac:dyDescent="0.25">
      <c r="C49" s="83">
        <v>75</v>
      </c>
      <c r="D49" s="83">
        <v>1.3452</v>
      </c>
      <c r="E49" s="49"/>
      <c r="F49" s="49"/>
      <c r="G49" s="49"/>
    </row>
    <row r="50" spans="3:7" x14ac:dyDescent="0.25">
      <c r="C50" s="83">
        <v>75</v>
      </c>
      <c r="D50" s="83">
        <v>1.3737999999999999</v>
      </c>
      <c r="E50" s="49"/>
      <c r="F50" s="49"/>
      <c r="G50" s="49"/>
    </row>
    <row r="51" spans="3:7" x14ac:dyDescent="0.25">
      <c r="C51" s="83">
        <v>75</v>
      </c>
      <c r="D51" s="83">
        <v>1.3514999999999999</v>
      </c>
      <c r="E51" s="49"/>
      <c r="F51" s="49"/>
      <c r="G51" s="49"/>
    </row>
    <row r="52" spans="3:7" x14ac:dyDescent="0.25">
      <c r="C52" s="83">
        <v>75</v>
      </c>
      <c r="D52" s="83">
        <v>1.2717000000000001</v>
      </c>
      <c r="E52" s="49"/>
      <c r="F52" s="49"/>
      <c r="G52" s="49"/>
    </row>
    <row r="53" spans="3:7" x14ac:dyDescent="0.25">
      <c r="C53" s="83">
        <v>75</v>
      </c>
      <c r="D53" s="83">
        <v>1.3116000000000001</v>
      </c>
      <c r="E53" s="49"/>
      <c r="F53" s="49"/>
      <c r="G53" s="49"/>
    </row>
    <row r="54" spans="3:7" x14ac:dyDescent="0.25">
      <c r="C54" s="83">
        <v>75</v>
      </c>
      <c r="D54" s="83">
        <v>1.3214999999999999</v>
      </c>
      <c r="E54" s="49"/>
      <c r="F54" s="49"/>
      <c r="G54" s="49"/>
    </row>
    <row r="55" spans="3:7" x14ac:dyDescent="0.25">
      <c r="C55" s="83">
        <v>75</v>
      </c>
      <c r="D55" s="83">
        <v>1.3116000000000001</v>
      </c>
      <c r="E55" s="49"/>
      <c r="F55" s="49"/>
      <c r="G55" s="49"/>
    </row>
    <row r="56" spans="3:7" x14ac:dyDescent="0.25">
      <c r="C56" s="83">
        <v>75</v>
      </c>
      <c r="D56" s="83">
        <v>1.3214999999999999</v>
      </c>
      <c r="E56" s="49"/>
      <c r="F56" s="49"/>
      <c r="G56" s="49"/>
    </row>
  </sheetData>
  <mergeCells count="1">
    <mergeCell ref="C17:D17"/>
  </mergeCells>
  <conditionalFormatting sqref="AO2:AO10">
    <cfRule type="cellIs" dxfId="167" priority="2" operator="lessThan">
      <formula>0</formula>
    </cfRule>
  </conditionalFormatting>
  <conditionalFormatting sqref="AO2:AO10">
    <cfRule type="cellIs" dxfId="166" priority="1" operator="between">
      <formula>0</formula>
      <formula>0.005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zoomScale="35" workbookViewId="0">
      <selection activeCell="T11" sqref="T1:AO11"/>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9</v>
      </c>
      <c r="Q2" s="10">
        <v>19.63</v>
      </c>
      <c r="R2" s="11">
        <v>20.37</v>
      </c>
      <c r="S2" s="12">
        <v>19.79</v>
      </c>
      <c r="T2" s="13">
        <f>Q2*1000</f>
        <v>19630</v>
      </c>
      <c r="U2">
        <f t="shared" ref="U2:V9" si="0">R2*1000</f>
        <v>20370</v>
      </c>
      <c r="V2" s="14">
        <f>S2*1000</f>
        <v>19790</v>
      </c>
      <c r="W2" s="13">
        <f>AVERAGE(C3:E3)</f>
        <v>0.52190000000000003</v>
      </c>
      <c r="X2">
        <f>STDEV(C3:E3)</f>
        <v>1.1801271117977111E-2</v>
      </c>
      <c r="Y2" s="14">
        <f>AVERAGE(F3:H3)</f>
        <v>0.59606666666666663</v>
      </c>
      <c r="Z2" s="14">
        <f>STDEV(F3:H3)</f>
        <v>1.6196707484341926E-3</v>
      </c>
      <c r="AA2" s="14">
        <f>AVERAGE(I3:K3)</f>
        <v>0.61963333333333337</v>
      </c>
      <c r="AB2" s="15">
        <f>STDEV(I3:K3)</f>
        <v>1.4050741380202453E-2</v>
      </c>
      <c r="AC2">
        <f t="shared" ref="AC2:AC11" si="1">W2*40-0.92</f>
        <v>19.956</v>
      </c>
      <c r="AD2">
        <f t="shared" ref="AD2:AD11" si="2">Y2*40-0.92</f>
        <v>22.922666666666665</v>
      </c>
      <c r="AE2" s="15">
        <f t="shared" ref="AE2:AE9" si="3">AA2*40-0.92</f>
        <v>23.865333333333332</v>
      </c>
      <c r="AF2">
        <f t="shared" ref="AF2:AH11" si="4">AC2*(1000/15)</f>
        <v>1330.4</v>
      </c>
      <c r="AG2">
        <f t="shared" si="4"/>
        <v>1528.1777777777777</v>
      </c>
      <c r="AH2" s="15">
        <f t="shared" si="4"/>
        <v>1591.0222222222224</v>
      </c>
      <c r="AI2" s="16">
        <f t="shared" ref="AI2:AK9" si="5">AF2/T2</f>
        <v>6.7773815588385133E-2</v>
      </c>
      <c r="AJ2" s="16">
        <f t="shared" si="5"/>
        <v>7.5021000381825118E-2</v>
      </c>
      <c r="AK2" s="17">
        <f t="shared" si="5"/>
        <v>8.039526135534221E-2</v>
      </c>
      <c r="AL2" s="18">
        <f t="shared" ref="AL2:AL9" si="6">AVERAGE(AI2:AK2)</f>
        <v>7.439669244185082E-2</v>
      </c>
      <c r="AM2" s="19">
        <f>-STDEV(AI2:AK2)</f>
        <v>-6.3338411422292464E-3</v>
      </c>
      <c r="AN2" s="23">
        <f>AVERAGE(AF2:AH2)</f>
        <v>1483.2</v>
      </c>
      <c r="AO2">
        <f>(0.25*AL2)-ABS(AM2)</f>
        <v>1.226533196823346E-2</v>
      </c>
    </row>
    <row r="3" spans="1:41" x14ac:dyDescent="0.25">
      <c r="A3" s="6" t="s">
        <v>65</v>
      </c>
      <c r="B3" s="7" t="s">
        <v>27</v>
      </c>
      <c r="C3">
        <v>0.52170000000000005</v>
      </c>
      <c r="D3">
        <v>0.51019999999999999</v>
      </c>
      <c r="E3">
        <v>0.53380000000000005</v>
      </c>
      <c r="F3">
        <v>0.59709999999999996</v>
      </c>
      <c r="G3">
        <v>0.59689999999999999</v>
      </c>
      <c r="H3">
        <v>0.59419999999999995</v>
      </c>
      <c r="I3">
        <v>0.63360000000000005</v>
      </c>
      <c r="J3">
        <v>0.61980000000000002</v>
      </c>
      <c r="K3">
        <v>0.60550000000000004</v>
      </c>
      <c r="L3">
        <v>0.72940000000000005</v>
      </c>
      <c r="M3">
        <v>0.71689999999999998</v>
      </c>
      <c r="N3">
        <v>0.7157</v>
      </c>
      <c r="P3" s="12">
        <v>10</v>
      </c>
      <c r="Q3" s="20">
        <v>19.93</v>
      </c>
      <c r="R3" s="12">
        <v>20.02</v>
      </c>
      <c r="S3" s="12">
        <v>19.899999999999999</v>
      </c>
      <c r="T3" s="13">
        <f t="shared" ref="T3:T9" si="7">Q3*1000</f>
        <v>19930</v>
      </c>
      <c r="U3">
        <f t="shared" si="0"/>
        <v>20020</v>
      </c>
      <c r="V3" s="14">
        <f t="shared" si="0"/>
        <v>19900</v>
      </c>
      <c r="W3" s="13">
        <f>AVERAGE(L3:N3)</f>
        <v>0.72066666666666668</v>
      </c>
      <c r="X3">
        <f>STDEV(L3:N3)</f>
        <v>7.587050371081888E-3</v>
      </c>
      <c r="Y3" s="14">
        <f>AVERAGE(C4:E4)</f>
        <v>0.86183333333333334</v>
      </c>
      <c r="Z3" s="14">
        <f>STDEV(C4:E4)</f>
        <v>1.9207377055010251E-2</v>
      </c>
      <c r="AA3" s="14">
        <f>AVERAGE(F4:H4)</f>
        <v>0.71813333333333329</v>
      </c>
      <c r="AB3" s="15">
        <f>STDEV(I4:K4)</f>
        <v>1.0623244953089098E-2</v>
      </c>
      <c r="AC3">
        <f t="shared" si="1"/>
        <v>27.906666666666666</v>
      </c>
      <c r="AD3">
        <f t="shared" si="2"/>
        <v>33.553333333333335</v>
      </c>
      <c r="AE3" s="15">
        <f t="shared" si="3"/>
        <v>27.80533333333333</v>
      </c>
      <c r="AF3">
        <f t="shared" si="4"/>
        <v>1860.4444444444446</v>
      </c>
      <c r="AG3">
        <f t="shared" si="4"/>
        <v>2236.8888888888891</v>
      </c>
      <c r="AH3" s="15">
        <f t="shared" si="4"/>
        <v>1853.6888888888889</v>
      </c>
      <c r="AI3" s="16">
        <f>AF3/T3</f>
        <v>9.3348943524558178E-2</v>
      </c>
      <c r="AJ3" s="16">
        <f t="shared" si="5"/>
        <v>0.11173271173271175</v>
      </c>
      <c r="AK3" s="17">
        <f t="shared" si="5"/>
        <v>9.3150195421552201E-2</v>
      </c>
      <c r="AL3" s="18">
        <f t="shared" si="6"/>
        <v>9.9410616892940715E-2</v>
      </c>
      <c r="AM3" s="19">
        <f>-STDEV(AI3:AK3)</f>
        <v>-1.0671709850457244E-2</v>
      </c>
      <c r="AN3" s="23">
        <f t="shared" ref="AN3:AN9" si="8">AVERAGE(AF3:AH3)</f>
        <v>1983.6740740740743</v>
      </c>
      <c r="AO3">
        <f>(0.25*AL3)-ABS(AM3)</f>
        <v>1.4180944372777934E-2</v>
      </c>
    </row>
    <row r="4" spans="1:41" x14ac:dyDescent="0.25">
      <c r="A4" s="6" t="s">
        <v>65</v>
      </c>
      <c r="B4" s="7" t="s">
        <v>28</v>
      </c>
      <c r="C4">
        <v>0.88380000000000003</v>
      </c>
      <c r="D4">
        <v>0.84819999999999995</v>
      </c>
      <c r="E4">
        <v>0.85350000000000004</v>
      </c>
      <c r="F4">
        <v>0.70779999999999998</v>
      </c>
      <c r="G4">
        <v>0.7208</v>
      </c>
      <c r="H4">
        <v>0.7258</v>
      </c>
      <c r="I4">
        <v>0.68169999999999997</v>
      </c>
      <c r="J4">
        <v>0.70009999999999994</v>
      </c>
      <c r="K4">
        <v>0.68169999999999997</v>
      </c>
      <c r="L4">
        <v>0.64</v>
      </c>
      <c r="M4">
        <v>0.58120000000000005</v>
      </c>
      <c r="N4">
        <v>0.61560000000000004</v>
      </c>
      <c r="P4" s="12">
        <v>11</v>
      </c>
      <c r="Q4" s="20">
        <v>19.75</v>
      </c>
      <c r="R4" s="12">
        <v>19.760000000000002</v>
      </c>
      <c r="S4" s="12">
        <v>19.559999999999999</v>
      </c>
      <c r="T4" s="13">
        <f t="shared" si="7"/>
        <v>19750</v>
      </c>
      <c r="U4">
        <f t="shared" si="0"/>
        <v>19760</v>
      </c>
      <c r="V4" s="14">
        <f t="shared" si="0"/>
        <v>19560</v>
      </c>
      <c r="W4" s="13">
        <f>AVERAGE(I4:K4)</f>
        <v>0.6878333333333333</v>
      </c>
      <c r="X4">
        <f>STDEV(I4:K4)</f>
        <v>1.0623244953089098E-2</v>
      </c>
      <c r="Y4" s="14">
        <f>AVERAGE(L4:N4)</f>
        <v>0.61226666666666674</v>
      </c>
      <c r="Z4" s="14">
        <f>STDEV(L4:N4)</f>
        <v>2.954138340249712E-2</v>
      </c>
      <c r="AA4" s="14">
        <f>AVERAGE(C5:E5)</f>
        <v>0.73163333333333336</v>
      </c>
      <c r="AB4" s="15">
        <f>STDEV(C5:E5)</f>
        <v>3.6226141573914919E-3</v>
      </c>
      <c r="AC4">
        <f t="shared" si="1"/>
        <v>26.59333333333333</v>
      </c>
      <c r="AD4">
        <f t="shared" si="2"/>
        <v>23.570666666666668</v>
      </c>
      <c r="AE4" s="15">
        <f t="shared" si="3"/>
        <v>28.345333333333333</v>
      </c>
      <c r="AF4">
        <f t="shared" si="4"/>
        <v>1772.8888888888889</v>
      </c>
      <c r="AG4">
        <f t="shared" si="4"/>
        <v>1571.377777777778</v>
      </c>
      <c r="AH4" s="15">
        <f t="shared" si="4"/>
        <v>1889.6888888888889</v>
      </c>
      <c r="AI4" s="16">
        <f t="shared" si="5"/>
        <v>8.9766526019690582E-2</v>
      </c>
      <c r="AJ4" s="16">
        <f t="shared" si="5"/>
        <v>7.9523166891587949E-2</v>
      </c>
      <c r="AK4" s="17">
        <f t="shared" si="5"/>
        <v>9.660986139513747E-2</v>
      </c>
      <c r="AL4" s="18">
        <f t="shared" si="6"/>
        <v>8.8633184768805329E-2</v>
      </c>
      <c r="AM4" s="19">
        <f>-STDEV(AI4:AK4)</f>
        <v>-8.5995423748956527E-3</v>
      </c>
      <c r="AN4" s="23">
        <f t="shared" si="8"/>
        <v>1744.6518518518521</v>
      </c>
      <c r="AO4">
        <f>(0.25*AL4)-ABS(AM4)</f>
        <v>1.355875381730568E-2</v>
      </c>
    </row>
    <row r="5" spans="1:41" x14ac:dyDescent="0.25">
      <c r="A5" s="6" t="s">
        <v>65</v>
      </c>
      <c r="B5" s="7" t="s">
        <v>29</v>
      </c>
      <c r="C5">
        <v>0.7278</v>
      </c>
      <c r="D5">
        <v>0.73499999999999999</v>
      </c>
      <c r="E5">
        <v>0.73209999999999997</v>
      </c>
      <c r="F5">
        <v>1.0662</v>
      </c>
      <c r="G5">
        <v>1.0901000000000001</v>
      </c>
      <c r="H5">
        <v>1.0669999999999999</v>
      </c>
      <c r="I5">
        <v>1.0711999999999999</v>
      </c>
      <c r="J5">
        <v>1.024</v>
      </c>
      <c r="K5">
        <v>1.042</v>
      </c>
      <c r="L5">
        <v>4.99E-2</v>
      </c>
      <c r="M5">
        <v>4.99E-2</v>
      </c>
      <c r="N5">
        <v>4.9299999999999997E-2</v>
      </c>
      <c r="P5" s="12">
        <v>12</v>
      </c>
      <c r="Q5" s="20">
        <v>19.600000000000001</v>
      </c>
      <c r="R5" s="12">
        <v>20.170000000000002</v>
      </c>
      <c r="S5" s="12">
        <v>20.02</v>
      </c>
      <c r="T5" s="13">
        <f t="shared" si="7"/>
        <v>19600</v>
      </c>
      <c r="U5">
        <f t="shared" si="0"/>
        <v>20170</v>
      </c>
      <c r="V5" s="14">
        <f t="shared" si="0"/>
        <v>20020</v>
      </c>
      <c r="W5" s="13">
        <f>AVERAGE(F5:H5)</f>
        <v>1.0744333333333334</v>
      </c>
      <c r="X5">
        <f>STDEV(F5:H5)</f>
        <v>1.3573626388453988E-2</v>
      </c>
      <c r="Y5" s="14">
        <f>AVERAGE(I5:K5)</f>
        <v>1.0457333333333334</v>
      </c>
      <c r="Z5" s="14">
        <f>STDEV(I5:K5)</f>
        <v>2.3820439402608237E-2</v>
      </c>
      <c r="AA5" s="14">
        <f>AVERAGE(L5:N5)</f>
        <v>4.9700000000000001E-2</v>
      </c>
      <c r="AB5" s="15">
        <f>STDEV(L5:N5)</f>
        <v>3.4641016151377735E-4</v>
      </c>
      <c r="AC5">
        <f t="shared" si="1"/>
        <v>42.057333333333332</v>
      </c>
      <c r="AD5">
        <f t="shared" si="2"/>
        <v>40.909333333333336</v>
      </c>
      <c r="AE5" s="15">
        <f t="shared" si="3"/>
        <v>1.0680000000000001</v>
      </c>
      <c r="AF5">
        <f t="shared" si="4"/>
        <v>2803.8222222222225</v>
      </c>
      <c r="AG5">
        <f t="shared" si="4"/>
        <v>2727.2888888888892</v>
      </c>
      <c r="AH5" s="15"/>
      <c r="AI5" s="16">
        <f t="shared" si="5"/>
        <v>0.14305215419501136</v>
      </c>
      <c r="AJ5" s="16">
        <f t="shared" si="5"/>
        <v>0.13521511595879471</v>
      </c>
      <c r="AK5" s="17"/>
      <c r="AL5" s="18">
        <f t="shared" si="6"/>
        <v>0.13913363507690302</v>
      </c>
      <c r="AM5" s="19">
        <f>-STDEV(AI5:AK5)</f>
        <v>-5.5416228812470514E-3</v>
      </c>
      <c r="AN5" s="23">
        <f t="shared" si="8"/>
        <v>2765.5555555555557</v>
      </c>
      <c r="AO5">
        <f>(0.25*AL5)-ABS(AM5)</f>
        <v>2.9241785887978704E-2</v>
      </c>
    </row>
    <row r="6" spans="1:41" x14ac:dyDescent="0.25">
      <c r="A6" s="6" t="s">
        <v>65</v>
      </c>
      <c r="B6" s="7" t="s">
        <v>30</v>
      </c>
      <c r="C6">
        <v>2.2883</v>
      </c>
      <c r="D6">
        <v>2.0876999999999999</v>
      </c>
      <c r="E6">
        <v>2.1137999999999999</v>
      </c>
      <c r="F6">
        <v>0.91290000000000004</v>
      </c>
      <c r="G6">
        <v>0.90459999999999996</v>
      </c>
      <c r="H6">
        <v>0.90869999999999995</v>
      </c>
      <c r="I6">
        <v>0.71220000000000006</v>
      </c>
      <c r="J6">
        <v>0.7127</v>
      </c>
      <c r="K6">
        <v>0.70860000000000001</v>
      </c>
      <c r="L6">
        <v>0.84430000000000005</v>
      </c>
      <c r="M6">
        <v>0.82069999999999999</v>
      </c>
      <c r="N6">
        <v>0.85650000000000004</v>
      </c>
      <c r="P6" s="12">
        <v>13</v>
      </c>
      <c r="Q6" s="20">
        <v>20.309999999999999</v>
      </c>
      <c r="R6" s="12">
        <v>20.05</v>
      </c>
      <c r="S6" s="12">
        <v>19.809999999999999</v>
      </c>
      <c r="T6" s="13">
        <f>Q6*1000</f>
        <v>20310</v>
      </c>
      <c r="U6">
        <f t="shared" si="0"/>
        <v>20050</v>
      </c>
      <c r="V6" s="14">
        <f t="shared" si="0"/>
        <v>19810</v>
      </c>
      <c r="W6" s="13">
        <f>AVERAGE(C6:E6)</f>
        <v>2.1632666666666664</v>
      </c>
      <c r="X6">
        <f>STDEV(C6:E6)</f>
        <v>0.10906559188549497</v>
      </c>
      <c r="Y6" s="14">
        <f>AVERAGE(F6:H6)</f>
        <v>0.90873333333333328</v>
      </c>
      <c r="Z6" s="14">
        <f>STDEV(F6:H6)</f>
        <v>4.150100400391982E-3</v>
      </c>
      <c r="AA6" s="14">
        <f>AVERAGE(I6:K6)</f>
        <v>0.71116666666666672</v>
      </c>
      <c r="AB6" s="15">
        <f>STDEV(I6:K6)</f>
        <v>2.2368132093076908E-3</v>
      </c>
      <c r="AC6">
        <f t="shared" si="1"/>
        <v>85.61066666666666</v>
      </c>
      <c r="AD6">
        <f t="shared" si="2"/>
        <v>35.429333333333332</v>
      </c>
      <c r="AE6" s="15">
        <f t="shared" si="3"/>
        <v>27.526666666666667</v>
      </c>
      <c r="AF6">
        <f t="shared" si="4"/>
        <v>5707.3777777777777</v>
      </c>
      <c r="AG6">
        <f t="shared" si="4"/>
        <v>2361.9555555555557</v>
      </c>
      <c r="AH6" s="15">
        <f t="shared" si="4"/>
        <v>1835.1111111111113</v>
      </c>
      <c r="AI6" s="16"/>
      <c r="AJ6" s="16"/>
      <c r="AK6" s="17"/>
      <c r="AL6" s="18"/>
      <c r="AM6" s="19"/>
      <c r="AN6" s="23"/>
    </row>
    <row r="7" spans="1:41" x14ac:dyDescent="0.25">
      <c r="A7" s="6" t="s">
        <v>65</v>
      </c>
      <c r="B7" s="7" t="s">
        <v>31</v>
      </c>
      <c r="C7">
        <v>0.95389999999999997</v>
      </c>
      <c r="D7">
        <v>0.9667</v>
      </c>
      <c r="E7">
        <v>0.93640000000000001</v>
      </c>
      <c r="F7">
        <v>0.95809999999999995</v>
      </c>
      <c r="G7">
        <v>0.97199999999999998</v>
      </c>
      <c r="H7">
        <v>0.95550000000000002</v>
      </c>
      <c r="I7">
        <v>1.0331999999999999</v>
      </c>
      <c r="J7">
        <v>1.0427999999999999</v>
      </c>
      <c r="K7">
        <v>1.0528</v>
      </c>
      <c r="L7">
        <v>1.1095999999999999</v>
      </c>
      <c r="M7">
        <v>1.1155999999999999</v>
      </c>
      <c r="N7">
        <v>1.0994999999999999</v>
      </c>
      <c r="P7" s="12">
        <v>14</v>
      </c>
      <c r="Q7" s="20">
        <v>19.829999999999998</v>
      </c>
      <c r="R7" s="12">
        <v>20.420000000000002</v>
      </c>
      <c r="S7" s="12">
        <v>20.100000000000001</v>
      </c>
      <c r="T7" s="13">
        <f t="shared" si="7"/>
        <v>19830</v>
      </c>
      <c r="U7">
        <f t="shared" si="0"/>
        <v>20420</v>
      </c>
      <c r="V7" s="14">
        <f t="shared" si="0"/>
        <v>20100</v>
      </c>
      <c r="W7" s="13">
        <f>AVERAGE(L6:N6)</f>
        <v>0.84050000000000002</v>
      </c>
      <c r="X7">
        <f>STDEV(L6:N6)</f>
        <v>1.8200000000000032E-2</v>
      </c>
      <c r="Y7" s="14">
        <f>AVERAGE(C7:E7)</f>
        <v>0.95233333333333325</v>
      </c>
      <c r="Z7" s="14">
        <f>STDEV(C7:E7)</f>
        <v>1.5210632246337862E-2</v>
      </c>
      <c r="AA7" s="14">
        <f>AVERAGE(F7:H7)</f>
        <v>0.96186666666666676</v>
      </c>
      <c r="AB7" s="15">
        <f>STDEV(F7:H7)</f>
        <v>8.8714899162053475E-3</v>
      </c>
      <c r="AC7">
        <f t="shared" si="1"/>
        <v>32.700000000000003</v>
      </c>
      <c r="AD7">
        <f t="shared" si="2"/>
        <v>37.173333333333332</v>
      </c>
      <c r="AE7" s="15">
        <f t="shared" si="3"/>
        <v>37.55466666666667</v>
      </c>
      <c r="AF7">
        <f t="shared" si="4"/>
        <v>2180.0000000000005</v>
      </c>
      <c r="AG7">
        <f t="shared" si="4"/>
        <v>2478.2222222222222</v>
      </c>
      <c r="AH7" s="15">
        <f t="shared" si="4"/>
        <v>2503.6444444444446</v>
      </c>
      <c r="AI7" s="16">
        <f t="shared" si="5"/>
        <v>0.10993444276348968</v>
      </c>
      <c r="AJ7" s="16">
        <f t="shared" si="5"/>
        <v>0.12136249863967788</v>
      </c>
      <c r="AK7" s="17">
        <f t="shared" si="5"/>
        <v>0.12455942509673854</v>
      </c>
      <c r="AL7" s="18">
        <f t="shared" si="6"/>
        <v>0.11861878883330203</v>
      </c>
      <c r="AM7" s="19">
        <f>-STDEV(AI7:AK7)</f>
        <v>-7.6888545758235349E-3</v>
      </c>
      <c r="AN7" s="23">
        <f t="shared" si="8"/>
        <v>2387.2888888888888</v>
      </c>
      <c r="AO7">
        <f>(0.25*AL7)-ABS(AM7)</f>
        <v>2.1965842632501974E-2</v>
      </c>
    </row>
    <row r="8" spans="1:41" x14ac:dyDescent="0.25">
      <c r="A8" s="6" t="s">
        <v>65</v>
      </c>
      <c r="B8" s="7" t="s">
        <v>32</v>
      </c>
      <c r="C8">
        <v>0.87570000000000003</v>
      </c>
      <c r="D8">
        <v>0.84570000000000001</v>
      </c>
      <c r="E8">
        <v>0.84330000000000005</v>
      </c>
      <c r="F8">
        <v>1.0465</v>
      </c>
      <c r="G8">
        <v>1.0503</v>
      </c>
      <c r="H8">
        <v>1.0225</v>
      </c>
      <c r="I8">
        <v>1.2364999999999999</v>
      </c>
      <c r="J8">
        <v>1.1645000000000001</v>
      </c>
      <c r="K8">
        <v>1.222</v>
      </c>
      <c r="L8">
        <v>1.1573</v>
      </c>
      <c r="M8">
        <v>1.1913</v>
      </c>
      <c r="N8">
        <v>1.1629</v>
      </c>
      <c r="P8" s="12">
        <v>15</v>
      </c>
      <c r="Q8" s="20">
        <v>19.920000000000002</v>
      </c>
      <c r="R8" s="12">
        <v>19.89</v>
      </c>
      <c r="S8" s="12">
        <v>20.3</v>
      </c>
      <c r="T8" s="13">
        <f t="shared" si="7"/>
        <v>19920</v>
      </c>
      <c r="U8">
        <f t="shared" si="0"/>
        <v>19890</v>
      </c>
      <c r="V8" s="14">
        <f t="shared" si="0"/>
        <v>20300</v>
      </c>
      <c r="W8" s="21">
        <f>AVERAGE(I7:K7)</f>
        <v>1.0429333333333333</v>
      </c>
      <c r="X8">
        <f>STDEV(I7:K7)</f>
        <v>9.800680248499791E-3</v>
      </c>
      <c r="Y8" s="22">
        <f>AVERAGE(L7:N7)</f>
        <v>1.1082333333333334</v>
      </c>
      <c r="Z8" s="14">
        <f>STDEV(L7:N7)</f>
        <v>8.1365430824972187E-3</v>
      </c>
      <c r="AA8" s="14">
        <f>AVERAGE(C8:E8)</f>
        <v>0.8549000000000001</v>
      </c>
      <c r="AB8" s="15">
        <f>STDEV(C8:E8)</f>
        <v>1.8053254554234816E-2</v>
      </c>
      <c r="AC8">
        <f t="shared" si="1"/>
        <v>40.797333333333327</v>
      </c>
      <c r="AD8">
        <f t="shared" si="2"/>
        <v>43.409333333333336</v>
      </c>
      <c r="AE8" s="15">
        <f t="shared" si="3"/>
        <v>33.276000000000003</v>
      </c>
      <c r="AF8">
        <f t="shared" si="4"/>
        <v>2719.8222222222221</v>
      </c>
      <c r="AG8">
        <f t="shared" si="4"/>
        <v>2893.9555555555557</v>
      </c>
      <c r="AH8" s="15">
        <f t="shared" si="4"/>
        <v>2218.4000000000005</v>
      </c>
      <c r="AI8" s="16">
        <f t="shared" si="5"/>
        <v>0.13653726015171797</v>
      </c>
      <c r="AJ8" s="16">
        <f t="shared" si="5"/>
        <v>0.1454980168705659</v>
      </c>
      <c r="AK8" s="17">
        <f t="shared" si="5"/>
        <v>0.10928078817733992</v>
      </c>
      <c r="AL8" s="18">
        <f t="shared" si="6"/>
        <v>0.1304386883998746</v>
      </c>
      <c r="AM8" s="19">
        <f>-STDEV(AI8:AK8)</f>
        <v>-1.8863094831274171E-2</v>
      </c>
      <c r="AN8" s="23">
        <f t="shared" si="8"/>
        <v>2610.7259259259258</v>
      </c>
      <c r="AO8">
        <f>(0.25*AL8)-ABS(AM8)</f>
        <v>1.3746577268694479E-2</v>
      </c>
    </row>
    <row r="9" spans="1:41" x14ac:dyDescent="0.25">
      <c r="A9" s="6" t="s">
        <v>65</v>
      </c>
      <c r="B9" s="7" t="s">
        <v>33</v>
      </c>
      <c r="C9">
        <v>4.9000000000000002E-2</v>
      </c>
      <c r="D9">
        <v>4.9500000000000002E-2</v>
      </c>
      <c r="E9">
        <v>4.9399999999999999E-2</v>
      </c>
      <c r="F9">
        <v>4.9200000000000001E-2</v>
      </c>
      <c r="G9">
        <v>4.9700000000000001E-2</v>
      </c>
      <c r="H9">
        <v>4.9700000000000001E-2</v>
      </c>
      <c r="I9">
        <v>4.9599999999999998E-2</v>
      </c>
      <c r="J9">
        <v>4.9500000000000002E-2</v>
      </c>
      <c r="K9">
        <v>4.9599999999999998E-2</v>
      </c>
      <c r="L9">
        <v>0.18920000000000001</v>
      </c>
      <c r="M9">
        <v>0.1867</v>
      </c>
      <c r="N9">
        <v>0.18990000000000001</v>
      </c>
      <c r="P9" s="12">
        <v>16</v>
      </c>
      <c r="Q9" s="20">
        <v>20.05</v>
      </c>
      <c r="R9" s="12">
        <v>20.37</v>
      </c>
      <c r="S9" s="12">
        <v>20.28</v>
      </c>
      <c r="T9" s="13">
        <f t="shared" si="7"/>
        <v>20050</v>
      </c>
      <c r="U9">
        <f t="shared" si="0"/>
        <v>20370</v>
      </c>
      <c r="V9" s="14">
        <f t="shared" si="0"/>
        <v>20280</v>
      </c>
      <c r="W9" s="13">
        <f>AVERAGE(F8:H8)</f>
        <v>1.0397666666666667</v>
      </c>
      <c r="X9">
        <f>STDEV(F8:H8)</f>
        <v>1.5073597226055032E-2</v>
      </c>
      <c r="Y9" s="14">
        <f>AVERAGE(I8:K8)</f>
        <v>1.2076666666666667</v>
      </c>
      <c r="Z9" s="14">
        <f>STDEV(I8:K8)</f>
        <v>3.8079959733872189E-2</v>
      </c>
      <c r="AA9" s="14">
        <f>AVERAGE(L8:N8)</f>
        <v>1.1705000000000001</v>
      </c>
      <c r="AB9" s="15">
        <f>STDEV(L8:N8)</f>
        <v>1.8229646184169352E-2</v>
      </c>
      <c r="AC9">
        <f t="shared" si="1"/>
        <v>40.670666666666669</v>
      </c>
      <c r="AD9">
        <f t="shared" si="2"/>
        <v>47.386666666666663</v>
      </c>
      <c r="AE9" s="15">
        <f t="shared" si="3"/>
        <v>45.900000000000006</v>
      </c>
      <c r="AF9">
        <f t="shared" si="4"/>
        <v>2711.3777777777782</v>
      </c>
      <c r="AG9">
        <f t="shared" si="4"/>
        <v>3159.1111111111113</v>
      </c>
      <c r="AH9" s="15">
        <f t="shared" si="4"/>
        <v>3060.0000000000005</v>
      </c>
      <c r="AI9" s="16">
        <f t="shared" si="5"/>
        <v>0.1352308118592408</v>
      </c>
      <c r="AJ9" s="16">
        <f t="shared" si="5"/>
        <v>0.15508645611738398</v>
      </c>
      <c r="AK9" s="17">
        <f t="shared" si="5"/>
        <v>0.15088757396449706</v>
      </c>
      <c r="AL9" s="18">
        <f t="shared" si="6"/>
        <v>0.14706828064704061</v>
      </c>
      <c r="AM9" s="19">
        <f>-STDEV(AI9:AK9)</f>
        <v>-1.0464315711505419E-2</v>
      </c>
      <c r="AN9" s="23">
        <f t="shared" si="8"/>
        <v>2976.8296296296298</v>
      </c>
      <c r="AO9">
        <f>(0.25*AL9)-ABS(AM9)</f>
        <v>2.6302754450254734E-2</v>
      </c>
    </row>
    <row r="10" spans="1:41" x14ac:dyDescent="0.25">
      <c r="A10" s="6" t="s">
        <v>65</v>
      </c>
      <c r="B10" s="7" t="s">
        <v>34</v>
      </c>
      <c r="C10">
        <v>0.1105</v>
      </c>
      <c r="D10">
        <v>0.1139</v>
      </c>
      <c r="E10">
        <v>0.1125</v>
      </c>
      <c r="F10">
        <v>0.7157</v>
      </c>
      <c r="G10">
        <v>0.72560000000000002</v>
      </c>
      <c r="H10">
        <v>0.73229999999999995</v>
      </c>
      <c r="I10">
        <v>0.58779999999999999</v>
      </c>
      <c r="J10">
        <v>0.5776</v>
      </c>
      <c r="K10">
        <v>0.57850000000000001</v>
      </c>
      <c r="P10" s="12"/>
      <c r="Q10" s="20"/>
      <c r="R10" s="12"/>
      <c r="S10" s="12"/>
      <c r="T10" s="13"/>
      <c r="V10" s="14"/>
      <c r="W10" s="13"/>
      <c r="Y10" s="14"/>
      <c r="Z10" s="14"/>
      <c r="AA10" s="14"/>
      <c r="AB10" s="15"/>
      <c r="AE10" s="15"/>
      <c r="AH10" s="15"/>
      <c r="AI10" s="16"/>
      <c r="AJ10" s="16"/>
      <c r="AK10" s="17"/>
      <c r="AL10" s="18"/>
      <c r="AM10" s="19"/>
      <c r="AN10" s="23"/>
    </row>
    <row r="11" spans="1:41" s="14" customFormat="1" x14ac:dyDescent="0.25">
      <c r="B11" s="13"/>
      <c r="P11" s="14" t="s">
        <v>35</v>
      </c>
      <c r="Q11" s="13"/>
      <c r="T11" s="13"/>
      <c r="W11" s="21">
        <f>AVERAGE(F10:H10)</f>
        <v>0.72453333333333336</v>
      </c>
      <c r="X11" s="14">
        <f>STDEV(F10:H10)</f>
        <v>8.3512474118141757E-3</v>
      </c>
      <c r="Y11" s="14">
        <f>AVERAGE(I10:K10)</f>
        <v>0.58130000000000004</v>
      </c>
      <c r="Z11" s="14">
        <f>STDEV(I10:K10)</f>
        <v>5.6471231613981895E-3</v>
      </c>
      <c r="AB11" s="15"/>
      <c r="AC11">
        <f t="shared" si="1"/>
        <v>28.061333333333334</v>
      </c>
      <c r="AD11">
        <f t="shared" si="2"/>
        <v>22.332000000000001</v>
      </c>
      <c r="AE11" s="15"/>
      <c r="AF11">
        <f>AC11*(1000/15)</f>
        <v>1870.7555555555557</v>
      </c>
      <c r="AG11">
        <f t="shared" si="4"/>
        <v>1488.8000000000002</v>
      </c>
      <c r="AH11" s="15"/>
      <c r="AK11" s="15"/>
      <c r="AL11" s="19"/>
      <c r="AM11" s="19"/>
      <c r="AN11" s="23"/>
    </row>
    <row r="16" spans="1:41" x14ac:dyDescent="0.25">
      <c r="H16" s="89" t="s">
        <v>84</v>
      </c>
      <c r="I16" s="89"/>
      <c r="J16" s="49" t="s">
        <v>85</v>
      </c>
      <c r="K16" s="49"/>
    </row>
    <row r="17" spans="8:11" x14ac:dyDescent="0.25">
      <c r="H17" s="83">
        <v>0</v>
      </c>
      <c r="I17" s="83">
        <v>6.7699999999999996E-2</v>
      </c>
      <c r="J17" s="84">
        <v>30</v>
      </c>
      <c r="K17" s="85">
        <v>0.72453333333333336</v>
      </c>
    </row>
    <row r="18" spans="8:11" x14ac:dyDescent="0.25">
      <c r="H18" s="83">
        <v>0</v>
      </c>
      <c r="I18" s="83">
        <v>7.0900000000000005E-2</v>
      </c>
      <c r="J18" s="84">
        <v>30</v>
      </c>
      <c r="K18" s="85">
        <v>0.58130000000000004</v>
      </c>
    </row>
    <row r="19" spans="8:11" x14ac:dyDescent="0.25">
      <c r="H19" s="83">
        <v>0</v>
      </c>
      <c r="I19" s="83">
        <v>6.8000000000000005E-2</v>
      </c>
      <c r="J19" s="49">
        <v>0</v>
      </c>
      <c r="K19" s="49">
        <v>0.18860000000000002</v>
      </c>
    </row>
    <row r="20" spans="8:11" x14ac:dyDescent="0.25">
      <c r="H20" s="83">
        <v>0</v>
      </c>
      <c r="I20" s="83">
        <v>6.6699999999999995E-2</v>
      </c>
      <c r="J20" s="49">
        <v>0</v>
      </c>
      <c r="K20" s="49">
        <v>0.1123</v>
      </c>
    </row>
    <row r="21" spans="8:11" x14ac:dyDescent="0.25">
      <c r="H21" s="83">
        <v>0</v>
      </c>
      <c r="I21" s="83">
        <v>6.6400000000000001E-2</v>
      </c>
      <c r="J21" s="49"/>
      <c r="K21" s="49"/>
    </row>
    <row r="22" spans="8:11" x14ac:dyDescent="0.25">
      <c r="H22" s="83">
        <v>0</v>
      </c>
      <c r="I22" s="83">
        <v>6.5699999999999995E-2</v>
      </c>
      <c r="J22" s="49"/>
      <c r="K22" s="49"/>
    </row>
    <row r="23" spans="8:11" x14ac:dyDescent="0.25">
      <c r="H23" s="83">
        <v>15</v>
      </c>
      <c r="I23" s="83">
        <v>0.30969999999999998</v>
      </c>
      <c r="J23" s="49"/>
      <c r="K23" s="49"/>
    </row>
    <row r="24" spans="8:11" x14ac:dyDescent="0.25">
      <c r="H24" s="83">
        <v>15</v>
      </c>
      <c r="I24" s="83">
        <v>0.31430000000000002</v>
      </c>
      <c r="J24" s="49"/>
      <c r="K24" s="49"/>
    </row>
    <row r="25" spans="8:11" x14ac:dyDescent="0.25">
      <c r="H25" s="83">
        <v>15</v>
      </c>
      <c r="I25" s="83">
        <v>0.31950000000000001</v>
      </c>
      <c r="J25" s="49"/>
      <c r="K25" s="49"/>
    </row>
    <row r="26" spans="8:11" x14ac:dyDescent="0.25">
      <c r="H26" s="83">
        <v>15</v>
      </c>
      <c r="I26" s="83">
        <v>0.316</v>
      </c>
      <c r="J26" s="49"/>
      <c r="K26" s="49"/>
    </row>
    <row r="27" spans="8:11" x14ac:dyDescent="0.25">
      <c r="H27" s="83">
        <v>15</v>
      </c>
      <c r="I27" s="83">
        <v>0.3266</v>
      </c>
      <c r="J27" s="49"/>
      <c r="K27" s="49"/>
    </row>
    <row r="28" spans="8:11" x14ac:dyDescent="0.25">
      <c r="H28" s="83">
        <v>15</v>
      </c>
      <c r="I28" s="83">
        <v>0.32440000000000002</v>
      </c>
      <c r="J28" s="49"/>
      <c r="K28" s="49"/>
    </row>
    <row r="29" spans="8:11" x14ac:dyDescent="0.25">
      <c r="H29" s="83">
        <v>30</v>
      </c>
      <c r="I29" s="83">
        <v>0.60360000000000003</v>
      </c>
      <c r="J29" s="49"/>
      <c r="K29" s="49"/>
    </row>
    <row r="30" spans="8:11" x14ac:dyDescent="0.25">
      <c r="H30" s="83">
        <v>30</v>
      </c>
      <c r="I30" s="83">
        <v>0.61729999999999996</v>
      </c>
      <c r="J30" s="49"/>
      <c r="K30" s="49"/>
    </row>
    <row r="31" spans="8:11" x14ac:dyDescent="0.25">
      <c r="H31" s="83">
        <v>30</v>
      </c>
      <c r="I31" s="83">
        <v>0.64356666666666662</v>
      </c>
      <c r="J31" s="49"/>
      <c r="K31" s="49"/>
    </row>
    <row r="32" spans="8:11" x14ac:dyDescent="0.25">
      <c r="H32" s="83">
        <v>30</v>
      </c>
      <c r="I32" s="83">
        <v>0.62919999999999998</v>
      </c>
      <c r="J32" s="49"/>
      <c r="K32" s="49"/>
    </row>
    <row r="33" spans="8:11" x14ac:dyDescent="0.25">
      <c r="H33" s="83">
        <v>30</v>
      </c>
      <c r="I33" s="83">
        <v>0.55689999999999995</v>
      </c>
      <c r="J33" s="49"/>
      <c r="K33" s="49"/>
    </row>
    <row r="34" spans="8:11" x14ac:dyDescent="0.25">
      <c r="H34" s="83">
        <v>30</v>
      </c>
      <c r="I34" s="83">
        <v>0.58140000000000003</v>
      </c>
      <c r="J34" s="49"/>
      <c r="K34" s="49"/>
    </row>
    <row r="35" spans="8:11" x14ac:dyDescent="0.25">
      <c r="H35" s="83">
        <v>30</v>
      </c>
      <c r="I35" s="83">
        <v>0.58799999999999997</v>
      </c>
      <c r="J35" s="49"/>
      <c r="K35" s="49"/>
    </row>
    <row r="36" spans="8:11" x14ac:dyDescent="0.25">
      <c r="H36" s="83">
        <v>45</v>
      </c>
      <c r="I36" s="83">
        <v>0.81</v>
      </c>
      <c r="J36" s="49"/>
      <c r="K36" s="49"/>
    </row>
    <row r="37" spans="8:11" x14ac:dyDescent="0.25">
      <c r="H37" s="83">
        <v>45</v>
      </c>
      <c r="I37" s="83">
        <v>0.83169999999999999</v>
      </c>
      <c r="J37" s="49"/>
      <c r="K37" s="49"/>
    </row>
    <row r="38" spans="8:11" x14ac:dyDescent="0.25">
      <c r="H38" s="83">
        <v>45</v>
      </c>
      <c r="I38" s="83">
        <v>0.83760000000000001</v>
      </c>
      <c r="J38" s="49"/>
      <c r="K38" s="49"/>
    </row>
    <row r="39" spans="8:11" x14ac:dyDescent="0.25">
      <c r="H39" s="83">
        <v>45</v>
      </c>
      <c r="I39" s="83">
        <v>0.79890000000000005</v>
      </c>
      <c r="J39" s="49"/>
      <c r="K39" s="49"/>
    </row>
    <row r="40" spans="8:11" x14ac:dyDescent="0.25">
      <c r="H40" s="83">
        <v>45</v>
      </c>
      <c r="I40" s="83">
        <v>0.81020000000000003</v>
      </c>
      <c r="J40" s="49"/>
      <c r="K40" s="49"/>
    </row>
    <row r="41" spans="8:11" x14ac:dyDescent="0.25">
      <c r="H41" s="83">
        <v>45</v>
      </c>
      <c r="I41" s="83">
        <v>0.8448</v>
      </c>
      <c r="J41" s="49"/>
      <c r="K41" s="49"/>
    </row>
    <row r="42" spans="8:11" x14ac:dyDescent="0.25">
      <c r="H42" s="83">
        <v>60</v>
      </c>
      <c r="I42" s="83">
        <v>1.1485000000000001</v>
      </c>
      <c r="J42" s="49"/>
      <c r="K42" s="49"/>
    </row>
    <row r="43" spans="8:11" x14ac:dyDescent="0.25">
      <c r="H43" s="83">
        <v>60</v>
      </c>
      <c r="I43" s="83">
        <v>1.1946000000000001</v>
      </c>
      <c r="J43" s="49"/>
      <c r="K43" s="49"/>
    </row>
    <row r="44" spans="8:11" x14ac:dyDescent="0.25">
      <c r="H44" s="83">
        <v>60</v>
      </c>
      <c r="I44" s="83">
        <v>1.1525000000000001</v>
      </c>
      <c r="J44" s="49"/>
      <c r="K44" s="49"/>
    </row>
    <row r="45" spans="8:11" x14ac:dyDescent="0.25">
      <c r="H45" s="83">
        <v>60</v>
      </c>
      <c r="I45" s="83">
        <v>1.0848</v>
      </c>
      <c r="J45" s="49"/>
      <c r="K45" s="49"/>
    </row>
    <row r="46" spans="8:11" x14ac:dyDescent="0.25">
      <c r="H46" s="83">
        <v>60</v>
      </c>
      <c r="I46" s="83">
        <v>1.1007</v>
      </c>
      <c r="J46" s="49"/>
      <c r="K46" s="49"/>
    </row>
    <row r="47" spans="8:11" x14ac:dyDescent="0.25">
      <c r="H47" s="83">
        <v>60</v>
      </c>
      <c r="I47" s="83">
        <v>1.1206</v>
      </c>
      <c r="J47" s="49"/>
      <c r="K47" s="49"/>
    </row>
    <row r="48" spans="8:11" x14ac:dyDescent="0.25">
      <c r="H48" s="83">
        <v>75</v>
      </c>
      <c r="I48" s="83">
        <v>1.3452</v>
      </c>
      <c r="J48" s="49"/>
      <c r="K48" s="49"/>
    </row>
    <row r="49" spans="8:11" x14ac:dyDescent="0.25">
      <c r="H49" s="83">
        <v>75</v>
      </c>
      <c r="I49" s="83">
        <v>1.3737999999999999</v>
      </c>
      <c r="J49" s="49"/>
      <c r="K49" s="49"/>
    </row>
    <row r="50" spans="8:11" x14ac:dyDescent="0.25">
      <c r="H50" s="83">
        <v>75</v>
      </c>
      <c r="I50" s="83">
        <v>1.3514999999999999</v>
      </c>
      <c r="J50" s="49"/>
      <c r="K50" s="49"/>
    </row>
    <row r="51" spans="8:11" x14ac:dyDescent="0.25">
      <c r="H51" s="83">
        <v>75</v>
      </c>
      <c r="I51" s="83">
        <v>1.2717000000000001</v>
      </c>
      <c r="J51" s="49"/>
      <c r="K51" s="49"/>
    </row>
    <row r="52" spans="8:11" x14ac:dyDescent="0.25">
      <c r="H52" s="83">
        <v>75</v>
      </c>
      <c r="I52" s="83">
        <v>1.3116000000000001</v>
      </c>
      <c r="J52" s="49"/>
      <c r="K52" s="49"/>
    </row>
    <row r="53" spans="8:11" x14ac:dyDescent="0.25">
      <c r="H53" s="83">
        <v>75</v>
      </c>
      <c r="I53" s="83">
        <v>1.3214999999999999</v>
      </c>
      <c r="J53" s="49"/>
      <c r="K53" s="49"/>
    </row>
    <row r="54" spans="8:11" x14ac:dyDescent="0.25">
      <c r="H54" s="83">
        <v>75</v>
      </c>
      <c r="I54" s="83">
        <v>1.3116000000000001</v>
      </c>
    </row>
    <row r="55" spans="8:11" x14ac:dyDescent="0.25">
      <c r="H55" s="83">
        <v>75</v>
      </c>
      <c r="I55" s="83">
        <v>1.3214999999999999</v>
      </c>
    </row>
  </sheetData>
  <mergeCells count="1">
    <mergeCell ref="H16:I16"/>
  </mergeCells>
  <conditionalFormatting sqref="AO2:AO10">
    <cfRule type="cellIs" dxfId="165" priority="2" operator="lessThan">
      <formula>0</formula>
    </cfRule>
  </conditionalFormatting>
  <conditionalFormatting sqref="AO2:AO10">
    <cfRule type="cellIs" dxfId="164" priority="1" operator="between">
      <formula>0</formula>
      <formula>0.005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A20" workbookViewId="0">
      <selection activeCell="L41" sqref="L41"/>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17</v>
      </c>
      <c r="Q2" s="10"/>
      <c r="R2" s="11"/>
      <c r="S2" s="12"/>
      <c r="T2" s="13"/>
      <c r="V2" s="14"/>
      <c r="W2" s="13"/>
      <c r="Y2" s="14"/>
      <c r="Z2" s="14"/>
      <c r="AA2" s="14"/>
      <c r="AB2" s="15"/>
      <c r="AE2" s="15"/>
      <c r="AH2" s="15"/>
      <c r="AI2" s="16"/>
      <c r="AJ2" s="16"/>
      <c r="AK2" s="17"/>
      <c r="AL2" s="18"/>
      <c r="AM2" s="19"/>
      <c r="AN2" s="23"/>
      <c r="AO2">
        <f>(0.25*AL2)-ABS(AM2)</f>
        <v>0</v>
      </c>
    </row>
    <row r="3" spans="1:41" x14ac:dyDescent="0.25">
      <c r="A3" s="14" t="s">
        <v>66</v>
      </c>
      <c r="B3" s="7" t="s">
        <v>27</v>
      </c>
      <c r="C3">
        <v>0.80449999999999999</v>
      </c>
      <c r="D3">
        <v>0.77610000000000001</v>
      </c>
      <c r="E3">
        <v>0.77329999999999999</v>
      </c>
      <c r="F3">
        <v>0.38100000000000001</v>
      </c>
      <c r="G3">
        <v>0.3745</v>
      </c>
      <c r="H3">
        <v>0.38600000000000001</v>
      </c>
      <c r="I3">
        <v>0.50509999999999999</v>
      </c>
      <c r="J3">
        <v>0.54669999999999996</v>
      </c>
      <c r="K3">
        <v>0.50939999999999996</v>
      </c>
      <c r="L3">
        <v>0.44</v>
      </c>
      <c r="M3">
        <v>0.45279999999999998</v>
      </c>
      <c r="N3">
        <v>0.4355</v>
      </c>
      <c r="P3" s="12">
        <v>18</v>
      </c>
      <c r="Q3" s="20"/>
      <c r="R3" s="12"/>
      <c r="S3" s="12"/>
      <c r="T3" s="13"/>
      <c r="V3" s="14"/>
      <c r="W3" s="13"/>
      <c r="Y3" s="14"/>
      <c r="Z3" s="14"/>
      <c r="AA3" s="14"/>
      <c r="AB3" s="15"/>
      <c r="AE3" s="15"/>
      <c r="AH3" s="15"/>
      <c r="AI3" s="16"/>
      <c r="AJ3" s="16"/>
      <c r="AK3" s="17"/>
      <c r="AL3" s="18"/>
      <c r="AM3" s="19"/>
      <c r="AN3" s="23"/>
      <c r="AO3">
        <f t="shared" ref="AO3:AO10" si="0">(0.25*AL3)-ABS(AM3)</f>
        <v>0</v>
      </c>
    </row>
    <row r="4" spans="1:41" x14ac:dyDescent="0.25">
      <c r="A4" s="27" t="s">
        <v>66</v>
      </c>
      <c r="B4" s="7" t="s">
        <v>28</v>
      </c>
      <c r="C4">
        <v>0.75080000000000002</v>
      </c>
      <c r="D4">
        <v>0.83950000000000002</v>
      </c>
      <c r="E4">
        <v>0.79910000000000003</v>
      </c>
      <c r="F4">
        <v>0.68410000000000004</v>
      </c>
      <c r="G4">
        <v>0.6946</v>
      </c>
      <c r="H4">
        <v>0.68269999999999997</v>
      </c>
      <c r="I4">
        <v>0.46579999999999999</v>
      </c>
      <c r="J4">
        <v>0.47860000000000003</v>
      </c>
      <c r="K4">
        <v>0.47810000000000002</v>
      </c>
      <c r="L4">
        <v>0.97219999999999995</v>
      </c>
      <c r="M4">
        <v>0.9496</v>
      </c>
      <c r="N4">
        <v>0.94830000000000003</v>
      </c>
      <c r="P4" s="12">
        <v>19</v>
      </c>
      <c r="Q4" s="20"/>
      <c r="R4" s="12"/>
      <c r="S4" s="12"/>
      <c r="T4" s="13"/>
      <c r="V4" s="14"/>
      <c r="W4" s="13"/>
      <c r="Y4" s="14"/>
      <c r="Z4" s="14"/>
      <c r="AA4" s="14"/>
      <c r="AB4" s="15"/>
      <c r="AE4" s="15"/>
      <c r="AH4" s="15"/>
      <c r="AI4" s="16"/>
      <c r="AJ4" s="16"/>
      <c r="AK4" s="17"/>
      <c r="AL4" s="18"/>
      <c r="AM4" s="19"/>
      <c r="AN4" s="23"/>
      <c r="AO4">
        <f t="shared" si="0"/>
        <v>0</v>
      </c>
    </row>
    <row r="5" spans="1:41" x14ac:dyDescent="0.25">
      <c r="A5" s="27" t="s">
        <v>66</v>
      </c>
      <c r="B5" s="7" t="s">
        <v>29</v>
      </c>
      <c r="C5">
        <v>0.64439999999999997</v>
      </c>
      <c r="D5">
        <v>0.60189999999999999</v>
      </c>
      <c r="E5">
        <v>0.63319999999999999</v>
      </c>
      <c r="F5">
        <v>0.65439999999999998</v>
      </c>
      <c r="G5">
        <v>0.67020000000000002</v>
      </c>
      <c r="H5">
        <v>0.66859999999999997</v>
      </c>
      <c r="I5">
        <v>0.57489999999999997</v>
      </c>
      <c r="J5">
        <v>0.57530000000000003</v>
      </c>
      <c r="K5">
        <v>0.58209999999999995</v>
      </c>
      <c r="L5">
        <v>0.69920000000000004</v>
      </c>
      <c r="M5">
        <v>0.69569999999999999</v>
      </c>
      <c r="N5">
        <v>0.69599999999999995</v>
      </c>
      <c r="P5" s="12">
        <v>20</v>
      </c>
      <c r="Q5" s="20">
        <v>19.57</v>
      </c>
      <c r="R5" s="12">
        <v>20.420000000000002</v>
      </c>
      <c r="S5" s="12">
        <v>19.579999999999998</v>
      </c>
      <c r="T5" s="13">
        <f t="shared" ref="T5:T10" si="1">Q5*1000</f>
        <v>19570</v>
      </c>
      <c r="U5">
        <f t="shared" ref="U5:V10" si="2">R5*1000</f>
        <v>20420</v>
      </c>
      <c r="V5" s="14">
        <f t="shared" si="2"/>
        <v>19580</v>
      </c>
      <c r="W5" s="13">
        <f>AVERAGE(F5:H5)</f>
        <v>0.66439999999999999</v>
      </c>
      <c r="X5">
        <f>STDEV(F5:H5)</f>
        <v>8.6971259620635694E-3</v>
      </c>
      <c r="Y5" s="14">
        <f>AVERAGE(I5:K5)</f>
        <v>0.57743333333333335</v>
      </c>
      <c r="Z5" s="14">
        <f>STDEV(I5:K5)</f>
        <v>4.0463975747982448E-3</v>
      </c>
      <c r="AA5" s="14">
        <f>AVERAGE(L5:N5)</f>
        <v>0.69696666666666662</v>
      </c>
      <c r="AB5" s="15">
        <f>STDEV(L5:N5)</f>
        <v>1.9399312702602369E-3</v>
      </c>
      <c r="AC5">
        <f>W5*40-0.92</f>
        <v>25.655999999999999</v>
      </c>
      <c r="AD5">
        <f t="shared" ref="AD5:AD11" si="3">Y5*40-0.92</f>
        <v>22.177333333333333</v>
      </c>
      <c r="AE5" s="15">
        <f t="shared" ref="AE5:AE10" si="4">AA5*40-0.92</f>
        <v>26.958666666666662</v>
      </c>
      <c r="AF5">
        <f t="shared" ref="AF5:AH11" si="5">AC5*(1000/15)</f>
        <v>1710.4</v>
      </c>
      <c r="AG5">
        <f t="shared" si="5"/>
        <v>1478.4888888888891</v>
      </c>
      <c r="AH5" s="15">
        <f t="shared" si="5"/>
        <v>1797.2444444444443</v>
      </c>
      <c r="AI5" s="16">
        <f t="shared" ref="AI5:AK10" si="6">AF5/T5</f>
        <v>8.7399080224833933E-2</v>
      </c>
      <c r="AJ5" s="16">
        <f t="shared" si="6"/>
        <v>7.2403961258025909E-2</v>
      </c>
      <c r="AK5" s="17">
        <f t="shared" si="6"/>
        <v>9.1789808194302575E-2</v>
      </c>
      <c r="AL5" s="18">
        <f t="shared" ref="AL5:AL10" si="7">AVERAGE(AI5:AK5)</f>
        <v>8.3864283225720815E-2</v>
      </c>
      <c r="AM5" s="19">
        <f t="shared" ref="AM5:AM10" si="8">-STDEV(AI5:AK5)</f>
        <v>-1.016483436795166E-2</v>
      </c>
      <c r="AN5" s="23">
        <f t="shared" ref="AN5:AN10" si="9">AVERAGE(AF5:AH5)</f>
        <v>1662.0444444444445</v>
      </c>
      <c r="AO5">
        <f t="shared" si="0"/>
        <v>1.0801236438478544E-2</v>
      </c>
    </row>
    <row r="6" spans="1:41" x14ac:dyDescent="0.25">
      <c r="A6" s="27" t="s">
        <v>66</v>
      </c>
      <c r="B6" s="7" t="s">
        <v>30</v>
      </c>
      <c r="C6">
        <v>0.52210000000000001</v>
      </c>
      <c r="D6">
        <v>0.52749999999999997</v>
      </c>
      <c r="E6">
        <v>0.52710000000000001</v>
      </c>
      <c r="F6">
        <v>0.46939999999999998</v>
      </c>
      <c r="G6">
        <v>0.4642</v>
      </c>
      <c r="H6">
        <v>0.46379999999999999</v>
      </c>
      <c r="I6">
        <v>0.55589999999999995</v>
      </c>
      <c r="J6">
        <v>0.55879999999999996</v>
      </c>
      <c r="K6">
        <v>0.56720000000000004</v>
      </c>
      <c r="L6">
        <v>0.77490000000000003</v>
      </c>
      <c r="M6">
        <v>0.78749999999999998</v>
      </c>
      <c r="N6">
        <v>0.79379999999999995</v>
      </c>
      <c r="P6" s="12">
        <v>21</v>
      </c>
      <c r="Q6" s="20">
        <v>20.46</v>
      </c>
      <c r="R6" s="12">
        <v>19.59</v>
      </c>
      <c r="S6" s="12">
        <v>20.34</v>
      </c>
      <c r="T6" s="13">
        <f>Q6*1000</f>
        <v>20460</v>
      </c>
      <c r="U6">
        <f t="shared" si="2"/>
        <v>19590</v>
      </c>
      <c r="V6" s="14">
        <f t="shared" si="2"/>
        <v>20340</v>
      </c>
      <c r="W6" s="13">
        <f>AVERAGE(C6:E6)</f>
        <v>0.52556666666666663</v>
      </c>
      <c r="X6">
        <f>STDEV(C6:E6)</f>
        <v>3.0088757590391239E-3</v>
      </c>
      <c r="Y6" s="14">
        <f>AVERAGE(F6:H6)</f>
        <v>0.46579999999999999</v>
      </c>
      <c r="Z6" s="14">
        <f>STDEV(F6:H6)</f>
        <v>3.1240998703626556E-3</v>
      </c>
      <c r="AA6" s="14">
        <f>AVERAGE(I6:K6)</f>
        <v>0.56063333333333343</v>
      </c>
      <c r="AB6" s="15">
        <f>STDEV(I6:K6)</f>
        <v>5.8688442928172737E-3</v>
      </c>
      <c r="AC6">
        <f t="shared" ref="AC6:AC11" si="10">W6*40-0.92</f>
        <v>20.102666666666664</v>
      </c>
      <c r="AD6">
        <f t="shared" si="3"/>
        <v>17.711999999999996</v>
      </c>
      <c r="AE6" s="15">
        <f t="shared" si="4"/>
        <v>21.505333333333336</v>
      </c>
      <c r="AF6">
        <f t="shared" si="5"/>
        <v>1340.1777777777777</v>
      </c>
      <c r="AG6">
        <f t="shared" si="5"/>
        <v>1180.7999999999997</v>
      </c>
      <c r="AH6" s="15">
        <f t="shared" si="5"/>
        <v>1433.6888888888891</v>
      </c>
      <c r="AI6" s="16">
        <f t="shared" si="6"/>
        <v>6.5502335179754526E-2</v>
      </c>
      <c r="AJ6" s="16">
        <f t="shared" si="6"/>
        <v>6.0275650842266451E-2</v>
      </c>
      <c r="AK6" s="17">
        <f t="shared" si="6"/>
        <v>7.0486179394733978E-2</v>
      </c>
      <c r="AL6" s="18">
        <f t="shared" si="7"/>
        <v>6.5421388472251651E-2</v>
      </c>
      <c r="AM6" s="19">
        <f t="shared" si="8"/>
        <v>-5.1057455486226803E-3</v>
      </c>
      <c r="AN6" s="23">
        <f t="shared" si="9"/>
        <v>1318.2222222222219</v>
      </c>
      <c r="AO6">
        <f t="shared" si="0"/>
        <v>1.1249601569440233E-2</v>
      </c>
    </row>
    <row r="7" spans="1:41" x14ac:dyDescent="0.25">
      <c r="A7" s="27" t="s">
        <v>66</v>
      </c>
      <c r="B7" s="7" t="s">
        <v>31</v>
      </c>
      <c r="C7">
        <v>0.65610000000000002</v>
      </c>
      <c r="D7">
        <v>0.64500000000000002</v>
      </c>
      <c r="E7">
        <v>0.64359999999999995</v>
      </c>
      <c r="F7">
        <v>0.58640000000000003</v>
      </c>
      <c r="G7">
        <v>0.59209999999999996</v>
      </c>
      <c r="H7">
        <v>0.5897</v>
      </c>
      <c r="I7">
        <v>0.58960000000000001</v>
      </c>
      <c r="J7">
        <v>0.60780000000000001</v>
      </c>
      <c r="K7">
        <v>0.60150000000000003</v>
      </c>
      <c r="L7">
        <v>0.82809999999999995</v>
      </c>
      <c r="M7">
        <v>0.82940000000000003</v>
      </c>
      <c r="N7">
        <v>0.81889999999999996</v>
      </c>
      <c r="P7" s="12">
        <v>22</v>
      </c>
      <c r="Q7" s="20">
        <v>19.760000000000002</v>
      </c>
      <c r="R7" s="12">
        <v>19.920000000000002</v>
      </c>
      <c r="S7" s="12">
        <v>19.82</v>
      </c>
      <c r="T7" s="13">
        <f t="shared" si="1"/>
        <v>19760</v>
      </c>
      <c r="U7">
        <f t="shared" si="2"/>
        <v>19920</v>
      </c>
      <c r="V7" s="14">
        <f t="shared" si="2"/>
        <v>19820</v>
      </c>
      <c r="W7" s="13">
        <f>AVERAGE(L6:N6)</f>
        <v>0.78539999999999999</v>
      </c>
      <c r="X7">
        <f>STDEV(L6:N6)</f>
        <v>9.623408959407222E-3</v>
      </c>
      <c r="Y7" s="14">
        <f>AVERAGE(C7:E7)</f>
        <v>0.64823333333333333</v>
      </c>
      <c r="Z7" s="14">
        <f>STDEV(C7:E7)</f>
        <v>6.8486008303399928E-3</v>
      </c>
      <c r="AA7" s="14">
        <f>AVERAGE(F7:H7)</f>
        <v>0.58940000000000003</v>
      </c>
      <c r="AB7" s="15">
        <f>STDEV(F7:H7)</f>
        <v>2.8618176042508009E-3</v>
      </c>
      <c r="AC7">
        <f t="shared" si="10"/>
        <v>30.495999999999999</v>
      </c>
      <c r="AD7">
        <f t="shared" si="3"/>
        <v>25.009333333333331</v>
      </c>
      <c r="AE7" s="15">
        <f t="shared" si="4"/>
        <v>22.655999999999999</v>
      </c>
      <c r="AF7">
        <f t="shared" si="5"/>
        <v>2033.0666666666668</v>
      </c>
      <c r="AG7">
        <f t="shared" si="5"/>
        <v>1667.2888888888888</v>
      </c>
      <c r="AH7" s="15">
        <f t="shared" si="5"/>
        <v>1510.4</v>
      </c>
      <c r="AI7" s="16">
        <f t="shared" si="6"/>
        <v>0.10288798920377869</v>
      </c>
      <c r="AJ7" s="16">
        <f t="shared" si="6"/>
        <v>8.3699241410084779E-2</v>
      </c>
      <c r="AK7" s="17">
        <f t="shared" si="6"/>
        <v>7.6205852674066599E-2</v>
      </c>
      <c r="AL7" s="18">
        <f t="shared" si="7"/>
        <v>8.7597694429310022E-2</v>
      </c>
      <c r="AM7" s="19">
        <f t="shared" si="8"/>
        <v>-1.3761633420669273E-2</v>
      </c>
      <c r="AN7" s="23">
        <f t="shared" si="9"/>
        <v>1736.9185185185186</v>
      </c>
      <c r="AO7">
        <f t="shared" si="0"/>
        <v>8.1377901866582329E-3</v>
      </c>
    </row>
    <row r="8" spans="1:41" x14ac:dyDescent="0.25">
      <c r="A8" s="27" t="s">
        <v>66</v>
      </c>
      <c r="B8" s="7" t="s">
        <v>32</v>
      </c>
      <c r="C8">
        <v>0.63119999999999998</v>
      </c>
      <c r="D8">
        <v>0.63029999999999997</v>
      </c>
      <c r="E8">
        <v>0.61309999999999998</v>
      </c>
      <c r="F8">
        <v>0.77980000000000005</v>
      </c>
      <c r="G8">
        <v>0.79879999999999995</v>
      </c>
      <c r="H8">
        <v>0.81310000000000004</v>
      </c>
      <c r="I8">
        <v>0.80389999999999995</v>
      </c>
      <c r="J8">
        <v>0.79730000000000001</v>
      </c>
      <c r="K8">
        <v>0.80700000000000005</v>
      </c>
      <c r="L8">
        <v>0.87060000000000004</v>
      </c>
      <c r="M8">
        <v>0.88</v>
      </c>
      <c r="N8">
        <v>0.87170000000000003</v>
      </c>
      <c r="P8" s="12">
        <v>23</v>
      </c>
      <c r="Q8" s="20">
        <v>20.260000000000002</v>
      </c>
      <c r="R8" s="12">
        <v>20.18</v>
      </c>
      <c r="S8" s="12">
        <v>19.52</v>
      </c>
      <c r="T8" s="13">
        <f t="shared" si="1"/>
        <v>20260</v>
      </c>
      <c r="U8">
        <f t="shared" si="2"/>
        <v>20180</v>
      </c>
      <c r="V8" s="14">
        <f t="shared" si="2"/>
        <v>19520</v>
      </c>
      <c r="W8" s="21">
        <f>AVERAGE(I7:K7)</f>
        <v>0.59963333333333335</v>
      </c>
      <c r="X8">
        <f>STDEV(I7:K7)</f>
        <v>9.2424744161579003E-3</v>
      </c>
      <c r="Y8" s="22">
        <f>AVERAGE(L7:N7)</f>
        <v>0.82546666666666668</v>
      </c>
      <c r="Z8" s="14">
        <f>STDEV(L7:N7)</f>
        <v>5.7239263913273332E-3</v>
      </c>
      <c r="AA8" s="14">
        <f>AVERAGE(C8:E8)</f>
        <v>0.62486666666666657</v>
      </c>
      <c r="AB8" s="15">
        <f>STDEV(C8:E8)</f>
        <v>1.0200163397384051E-2</v>
      </c>
      <c r="AC8">
        <f t="shared" si="10"/>
        <v>23.065333333333331</v>
      </c>
      <c r="AD8">
        <f t="shared" si="3"/>
        <v>32.098666666666666</v>
      </c>
      <c r="AE8" s="15">
        <f t="shared" si="4"/>
        <v>24.074666666666662</v>
      </c>
      <c r="AF8">
        <f t="shared" si="5"/>
        <v>1537.6888888888889</v>
      </c>
      <c r="AG8">
        <f t="shared" si="5"/>
        <v>2139.911111111111</v>
      </c>
      <c r="AH8" s="15">
        <f t="shared" si="5"/>
        <v>1604.9777777777776</v>
      </c>
      <c r="AI8" s="16">
        <f t="shared" si="6"/>
        <v>7.5897773390369641E-2</v>
      </c>
      <c r="AJ8" s="16">
        <f t="shared" si="6"/>
        <v>0.10604118489153176</v>
      </c>
      <c r="AK8" s="17">
        <f t="shared" si="6"/>
        <v>8.222222222222221E-2</v>
      </c>
      <c r="AL8" s="18">
        <f t="shared" si="7"/>
        <v>8.8053726834707871E-2</v>
      </c>
      <c r="AM8" s="19">
        <f t="shared" si="8"/>
        <v>-1.589531845438082E-2</v>
      </c>
      <c r="AN8" s="23">
        <f t="shared" si="9"/>
        <v>1760.8592592592593</v>
      </c>
      <c r="AO8">
        <f t="shared" si="0"/>
        <v>6.1181132542961481E-3</v>
      </c>
    </row>
    <row r="9" spans="1:41" x14ac:dyDescent="0.25">
      <c r="A9" s="27" t="s">
        <v>66</v>
      </c>
      <c r="B9" s="7" t="s">
        <v>33</v>
      </c>
      <c r="C9">
        <v>0.73750000000000004</v>
      </c>
      <c r="D9">
        <v>0.74909999999999999</v>
      </c>
      <c r="E9">
        <v>0.73870000000000002</v>
      </c>
      <c r="F9">
        <v>0.54269999999999996</v>
      </c>
      <c r="G9">
        <v>0.55159999999999998</v>
      </c>
      <c r="H9">
        <v>0.7903</v>
      </c>
      <c r="I9">
        <v>0.55969999999999998</v>
      </c>
      <c r="J9">
        <v>0.54669999999999996</v>
      </c>
      <c r="K9">
        <v>0.54459999999999997</v>
      </c>
      <c r="L9">
        <v>0.1038</v>
      </c>
      <c r="M9">
        <v>0.10589999999999999</v>
      </c>
      <c r="N9">
        <v>0.1046</v>
      </c>
      <c r="P9" s="12">
        <v>24</v>
      </c>
      <c r="Q9" s="20">
        <v>19.89</v>
      </c>
      <c r="R9" s="12">
        <v>19.84</v>
      </c>
      <c r="S9" s="12">
        <v>19.54</v>
      </c>
      <c r="T9" s="13">
        <f t="shared" si="1"/>
        <v>19890</v>
      </c>
      <c r="U9">
        <f t="shared" si="2"/>
        <v>19840</v>
      </c>
      <c r="V9" s="14">
        <f t="shared" si="2"/>
        <v>19540</v>
      </c>
      <c r="W9" s="13">
        <f>AVERAGE(F8:H8)</f>
        <v>0.79723333333333335</v>
      </c>
      <c r="X9">
        <f>STDEV(F8:H8)</f>
        <v>1.6705188814656755E-2</v>
      </c>
      <c r="Y9" s="14">
        <f>AVERAGE(I8:K8)</f>
        <v>0.8027333333333333</v>
      </c>
      <c r="Z9" s="14">
        <f>STDEV(I8:K8)</f>
        <v>4.9541228621556655E-3</v>
      </c>
      <c r="AA9" s="14">
        <f>AVERAGE(L8:N8)</f>
        <v>0.87409999999999999</v>
      </c>
      <c r="AB9" s="15">
        <f>STDEV(L8:N8)</f>
        <v>5.13906606301182E-3</v>
      </c>
      <c r="AC9">
        <f t="shared" si="10"/>
        <v>30.969333333333331</v>
      </c>
      <c r="AD9">
        <f t="shared" si="3"/>
        <v>31.18933333333333</v>
      </c>
      <c r="AE9" s="15">
        <f t="shared" si="4"/>
        <v>34.043999999999997</v>
      </c>
      <c r="AF9">
        <f t="shared" si="5"/>
        <v>2064.6222222222223</v>
      </c>
      <c r="AG9">
        <f t="shared" si="5"/>
        <v>2079.2888888888888</v>
      </c>
      <c r="AH9" s="15">
        <f t="shared" si="5"/>
        <v>2269.6</v>
      </c>
      <c r="AI9" s="16">
        <f t="shared" si="6"/>
        <v>0.10380202223339478</v>
      </c>
      <c r="AJ9" s="16">
        <f t="shared" si="6"/>
        <v>0.10480286738351254</v>
      </c>
      <c r="AK9" s="17">
        <f t="shared" si="6"/>
        <v>0.11615148413510747</v>
      </c>
      <c r="AL9" s="18">
        <f t="shared" si="7"/>
        <v>0.10825212458400492</v>
      </c>
      <c r="AM9" s="19">
        <f t="shared" si="8"/>
        <v>-6.8593245835012594E-3</v>
      </c>
      <c r="AN9" s="23">
        <f t="shared" si="9"/>
        <v>2137.8370370370371</v>
      </c>
      <c r="AO9">
        <f t="shared" si="0"/>
        <v>2.0203706562499972E-2</v>
      </c>
    </row>
    <row r="10" spans="1:41" x14ac:dyDescent="0.25">
      <c r="A10" s="27" t="s">
        <v>66</v>
      </c>
      <c r="B10" s="7" t="s">
        <v>34</v>
      </c>
      <c r="C10">
        <v>0.1565</v>
      </c>
      <c r="D10">
        <v>0.1525</v>
      </c>
      <c r="E10">
        <v>0.1537</v>
      </c>
      <c r="F10">
        <v>0.63239999999999996</v>
      </c>
      <c r="G10">
        <v>0.64229999999999998</v>
      </c>
      <c r="H10">
        <v>0.65600000000000003</v>
      </c>
      <c r="I10">
        <v>0.66110000000000002</v>
      </c>
      <c r="J10">
        <v>0.66349999999999998</v>
      </c>
      <c r="K10">
        <v>0.67069999999999996</v>
      </c>
      <c r="P10" s="12">
        <v>13</v>
      </c>
      <c r="Q10" s="20">
        <v>19.940000000000001</v>
      </c>
      <c r="R10" s="12">
        <v>20.350000000000001</v>
      </c>
      <c r="S10" s="12">
        <v>19.559999999999999</v>
      </c>
      <c r="T10" s="13">
        <f t="shared" si="1"/>
        <v>19940</v>
      </c>
      <c r="U10">
        <f t="shared" si="2"/>
        <v>20350</v>
      </c>
      <c r="V10" s="14">
        <f t="shared" si="2"/>
        <v>19560</v>
      </c>
      <c r="W10" s="13">
        <f>AVERAGE(C9:E9)</f>
        <v>0.7417666666666668</v>
      </c>
      <c r="X10">
        <f>STDEV(C9:E9)</f>
        <v>6.3791326474163385E-3</v>
      </c>
      <c r="Y10" s="14">
        <f>AVERAGE(F9:H9)</f>
        <v>0.62819999999999998</v>
      </c>
      <c r="Z10" s="14">
        <f>STDEV(F9:H9)</f>
        <v>0.1404532306499211</v>
      </c>
      <c r="AA10" s="14">
        <f>AVERAGE(I9:K9)</f>
        <v>0.55033333333333323</v>
      </c>
      <c r="AB10" s="15">
        <f>STDEV(I9:K9)</f>
        <v>8.1794457839962104E-3</v>
      </c>
      <c r="AC10">
        <f t="shared" si="10"/>
        <v>28.750666666666671</v>
      </c>
      <c r="AD10">
        <f t="shared" si="3"/>
        <v>24.207999999999998</v>
      </c>
      <c r="AE10" s="15">
        <f t="shared" si="4"/>
        <v>21.093333333333327</v>
      </c>
      <c r="AF10">
        <f t="shared" si="5"/>
        <v>1916.7111111111114</v>
      </c>
      <c r="AG10">
        <f t="shared" si="5"/>
        <v>1613.8666666666668</v>
      </c>
      <c r="AH10" s="15">
        <f t="shared" si="5"/>
        <v>1406.2222222222219</v>
      </c>
      <c r="AI10" s="16">
        <f t="shared" si="6"/>
        <v>9.6123927337568277E-2</v>
      </c>
      <c r="AJ10" s="16">
        <f t="shared" si="6"/>
        <v>7.930548730548731E-2</v>
      </c>
      <c r="AK10" s="17">
        <f t="shared" si="6"/>
        <v>7.1892751647352857E-2</v>
      </c>
      <c r="AL10" s="18">
        <f t="shared" si="7"/>
        <v>8.244072209680281E-2</v>
      </c>
      <c r="AM10" s="19">
        <f t="shared" si="8"/>
        <v>-1.2416108155538475E-2</v>
      </c>
      <c r="AN10" s="23">
        <f t="shared" si="9"/>
        <v>1645.6000000000001</v>
      </c>
      <c r="AO10">
        <f t="shared" si="0"/>
        <v>8.1940723686622276E-3</v>
      </c>
    </row>
    <row r="11" spans="1:41" s="14" customFormat="1" x14ac:dyDescent="0.25">
      <c r="B11" s="13"/>
      <c r="P11" s="14" t="s">
        <v>35</v>
      </c>
      <c r="Q11" s="13"/>
      <c r="T11" s="13"/>
      <c r="W11" s="21">
        <f>AVERAGE(F10:H10)</f>
        <v>0.64356666666666662</v>
      </c>
      <c r="X11" s="14">
        <f>STDEV(F10:H10)</f>
        <v>1.1850879010998894E-2</v>
      </c>
      <c r="Y11" s="14">
        <f>AVERAGE(I10:K10)</f>
        <v>0.66509999999999991</v>
      </c>
      <c r="Z11" s="14">
        <f>STDEV(I10:K10)</f>
        <v>4.9959983987186924E-3</v>
      </c>
      <c r="AB11" s="15"/>
      <c r="AC11">
        <f t="shared" si="10"/>
        <v>24.822666666666663</v>
      </c>
      <c r="AD11">
        <f t="shared" si="3"/>
        <v>25.683999999999994</v>
      </c>
      <c r="AE11" s="15"/>
      <c r="AF11">
        <f>AC11*(1000/15)</f>
        <v>1654.8444444444444</v>
      </c>
      <c r="AG11">
        <f t="shared" si="5"/>
        <v>1712.2666666666664</v>
      </c>
      <c r="AH11" s="15"/>
      <c r="AK11" s="15"/>
      <c r="AL11" s="19"/>
      <c r="AM11" s="19"/>
      <c r="AN11" s="23"/>
    </row>
    <row r="17" spans="4:8" x14ac:dyDescent="0.25">
      <c r="D17" s="89" t="s">
        <v>84</v>
      </c>
      <c r="E17" s="89"/>
      <c r="F17" s="49" t="s">
        <v>85</v>
      </c>
      <c r="G17" s="49"/>
      <c r="H17" s="49"/>
    </row>
    <row r="18" spans="4:8" x14ac:dyDescent="0.25">
      <c r="D18" s="83">
        <v>0</v>
      </c>
      <c r="E18" s="83">
        <v>6.7699999999999996E-2</v>
      </c>
      <c r="F18" s="84">
        <v>30</v>
      </c>
      <c r="G18" s="85">
        <v>0.64356666666666662</v>
      </c>
      <c r="H18" s="49"/>
    </row>
    <row r="19" spans="4:8" x14ac:dyDescent="0.25">
      <c r="D19" s="83">
        <v>0</v>
      </c>
      <c r="E19" s="83">
        <v>7.0900000000000005E-2</v>
      </c>
      <c r="F19" s="84">
        <v>30</v>
      </c>
      <c r="G19" s="85">
        <v>0.66509999999999991</v>
      </c>
      <c r="H19" s="49"/>
    </row>
    <row r="20" spans="4:8" x14ac:dyDescent="0.25">
      <c r="D20" s="83">
        <v>0</v>
      </c>
      <c r="E20" s="83">
        <v>6.8000000000000005E-2</v>
      </c>
      <c r="F20" s="49">
        <v>0</v>
      </c>
      <c r="G20" s="49">
        <v>0.10476666666666667</v>
      </c>
      <c r="H20" s="49"/>
    </row>
    <row r="21" spans="4:8" x14ac:dyDescent="0.25">
      <c r="D21" s="83">
        <v>0</v>
      </c>
      <c r="E21" s="83">
        <v>6.6699999999999995E-2</v>
      </c>
      <c r="F21" s="49">
        <v>0</v>
      </c>
      <c r="G21" s="49">
        <v>0.15423333333333333</v>
      </c>
      <c r="H21" s="49"/>
    </row>
    <row r="22" spans="4:8" x14ac:dyDescent="0.25">
      <c r="D22" s="83">
        <v>0</v>
      </c>
      <c r="E22" s="83">
        <v>6.6400000000000001E-2</v>
      </c>
      <c r="F22" s="49"/>
      <c r="G22" s="49"/>
      <c r="H22" s="49"/>
    </row>
    <row r="23" spans="4:8" x14ac:dyDescent="0.25">
      <c r="D23" s="83">
        <v>0</v>
      </c>
      <c r="E23" s="83">
        <v>6.5699999999999995E-2</v>
      </c>
      <c r="F23" s="49"/>
      <c r="G23" s="49"/>
      <c r="H23" s="49"/>
    </row>
    <row r="24" spans="4:8" x14ac:dyDescent="0.25">
      <c r="D24" s="83">
        <v>15</v>
      </c>
      <c r="E24" s="83">
        <v>0.30969999999999998</v>
      </c>
      <c r="F24" s="49"/>
      <c r="G24" s="49"/>
      <c r="H24" s="49"/>
    </row>
    <row r="25" spans="4:8" x14ac:dyDescent="0.25">
      <c r="D25" s="83">
        <v>15</v>
      </c>
      <c r="E25" s="83">
        <v>0.31430000000000002</v>
      </c>
      <c r="F25" s="49"/>
      <c r="G25" s="49"/>
      <c r="H25" s="49"/>
    </row>
    <row r="26" spans="4:8" x14ac:dyDescent="0.25">
      <c r="D26" s="83">
        <v>15</v>
      </c>
      <c r="E26" s="83">
        <v>0.31950000000000001</v>
      </c>
      <c r="F26" s="49"/>
      <c r="G26" s="49"/>
      <c r="H26" s="49"/>
    </row>
    <row r="27" spans="4:8" x14ac:dyDescent="0.25">
      <c r="D27" s="83">
        <v>15</v>
      </c>
      <c r="E27" s="83">
        <v>0.316</v>
      </c>
      <c r="F27" s="49"/>
      <c r="G27" s="49"/>
      <c r="H27" s="49"/>
    </row>
    <row r="28" spans="4:8" x14ac:dyDescent="0.25">
      <c r="D28" s="83">
        <v>15</v>
      </c>
      <c r="E28" s="83">
        <v>0.3266</v>
      </c>
      <c r="F28" s="49"/>
      <c r="G28" s="49"/>
      <c r="H28" s="49"/>
    </row>
    <row r="29" spans="4:8" x14ac:dyDescent="0.25">
      <c r="D29" s="83">
        <v>15</v>
      </c>
      <c r="E29" s="83">
        <v>0.32440000000000002</v>
      </c>
      <c r="F29" s="49"/>
      <c r="G29" s="49"/>
      <c r="H29" s="49"/>
    </row>
    <row r="30" spans="4:8" x14ac:dyDescent="0.25">
      <c r="D30" s="83">
        <v>30</v>
      </c>
      <c r="E30" s="83">
        <v>0.60360000000000003</v>
      </c>
      <c r="F30" s="49"/>
      <c r="G30" s="49"/>
      <c r="H30" s="49"/>
    </row>
    <row r="31" spans="4:8" x14ac:dyDescent="0.25">
      <c r="D31" s="83">
        <v>30</v>
      </c>
      <c r="E31" s="83">
        <v>0.61729999999999996</v>
      </c>
      <c r="F31" s="49"/>
      <c r="G31" s="49"/>
      <c r="H31" s="49"/>
    </row>
    <row r="32" spans="4:8" x14ac:dyDescent="0.25">
      <c r="D32" s="83">
        <v>30</v>
      </c>
      <c r="E32" s="83">
        <v>0.64356666666666662</v>
      </c>
      <c r="F32" s="49"/>
      <c r="G32" s="49"/>
      <c r="H32" s="49"/>
    </row>
    <row r="33" spans="4:8" x14ac:dyDescent="0.25">
      <c r="D33" s="83">
        <v>30</v>
      </c>
      <c r="E33" s="83">
        <v>0.62919999999999998</v>
      </c>
      <c r="F33" s="49"/>
      <c r="G33" s="49"/>
      <c r="H33" s="49"/>
    </row>
    <row r="34" spans="4:8" x14ac:dyDescent="0.25">
      <c r="D34" s="83">
        <v>30</v>
      </c>
      <c r="E34" s="83">
        <v>0.55689999999999995</v>
      </c>
      <c r="F34" s="49"/>
      <c r="G34" s="49"/>
      <c r="H34" s="49"/>
    </row>
    <row r="35" spans="4:8" x14ac:dyDescent="0.25">
      <c r="D35" s="83">
        <v>30</v>
      </c>
      <c r="E35" s="83">
        <v>0.58140000000000003</v>
      </c>
      <c r="F35" s="49"/>
      <c r="G35" s="49"/>
      <c r="H35" s="49"/>
    </row>
    <row r="36" spans="4:8" x14ac:dyDescent="0.25">
      <c r="D36" s="83">
        <v>30</v>
      </c>
      <c r="E36" s="83">
        <v>0.58799999999999997</v>
      </c>
      <c r="F36" s="49"/>
      <c r="G36" s="49"/>
      <c r="H36" s="49"/>
    </row>
    <row r="37" spans="4:8" x14ac:dyDescent="0.25">
      <c r="D37" s="83">
        <v>45</v>
      </c>
      <c r="E37" s="83">
        <v>0.81</v>
      </c>
      <c r="F37" s="49"/>
      <c r="G37" s="49"/>
      <c r="H37" s="49"/>
    </row>
    <row r="38" spans="4:8" x14ac:dyDescent="0.25">
      <c r="D38" s="83">
        <v>45</v>
      </c>
      <c r="E38" s="83">
        <v>0.83169999999999999</v>
      </c>
      <c r="F38" s="49"/>
      <c r="G38" s="49"/>
      <c r="H38" s="49"/>
    </row>
    <row r="39" spans="4:8" x14ac:dyDescent="0.25">
      <c r="D39" s="83">
        <v>45</v>
      </c>
      <c r="E39" s="83">
        <v>0.83760000000000001</v>
      </c>
      <c r="F39" s="49"/>
      <c r="G39" s="49"/>
      <c r="H39" s="49"/>
    </row>
    <row r="40" spans="4:8" x14ac:dyDescent="0.25">
      <c r="D40" s="83">
        <v>45</v>
      </c>
      <c r="E40" s="83">
        <v>0.79890000000000005</v>
      </c>
      <c r="F40" s="49"/>
      <c r="G40" s="49"/>
      <c r="H40" s="49"/>
    </row>
    <row r="41" spans="4:8" x14ac:dyDescent="0.25">
      <c r="D41" s="83">
        <v>45</v>
      </c>
      <c r="E41" s="83">
        <v>0.81020000000000003</v>
      </c>
      <c r="F41" s="49"/>
      <c r="G41" s="49"/>
      <c r="H41" s="49"/>
    </row>
    <row r="42" spans="4:8" x14ac:dyDescent="0.25">
      <c r="D42" s="83">
        <v>45</v>
      </c>
      <c r="E42" s="83">
        <v>0.8448</v>
      </c>
      <c r="F42" s="49"/>
      <c r="G42" s="49"/>
      <c r="H42" s="49"/>
    </row>
    <row r="43" spans="4:8" x14ac:dyDescent="0.25">
      <c r="D43" s="83">
        <v>60</v>
      </c>
      <c r="E43" s="83">
        <v>1.1485000000000001</v>
      </c>
      <c r="F43" s="49"/>
      <c r="G43" s="49"/>
      <c r="H43" s="49"/>
    </row>
    <row r="44" spans="4:8" x14ac:dyDescent="0.25">
      <c r="D44" s="83">
        <v>60</v>
      </c>
      <c r="E44" s="83">
        <v>1.1946000000000001</v>
      </c>
      <c r="F44" s="49"/>
      <c r="G44" s="49"/>
      <c r="H44" s="49"/>
    </row>
    <row r="45" spans="4:8" x14ac:dyDescent="0.25">
      <c r="D45" s="83">
        <v>60</v>
      </c>
      <c r="E45" s="83">
        <v>1.1525000000000001</v>
      </c>
      <c r="F45" s="49"/>
      <c r="G45" s="49"/>
      <c r="H45" s="49"/>
    </row>
    <row r="46" spans="4:8" x14ac:dyDescent="0.25">
      <c r="D46" s="83">
        <v>60</v>
      </c>
      <c r="E46" s="83">
        <v>1.0848</v>
      </c>
      <c r="F46" s="49"/>
      <c r="G46" s="49"/>
      <c r="H46" s="49"/>
    </row>
    <row r="47" spans="4:8" x14ac:dyDescent="0.25">
      <c r="D47" s="83">
        <v>60</v>
      </c>
      <c r="E47" s="83">
        <v>1.1007</v>
      </c>
      <c r="F47" s="49"/>
      <c r="G47" s="49"/>
      <c r="H47" s="49"/>
    </row>
    <row r="48" spans="4:8" x14ac:dyDescent="0.25">
      <c r="D48" s="83">
        <v>60</v>
      </c>
      <c r="E48" s="83">
        <v>1.1206</v>
      </c>
      <c r="F48" s="49"/>
      <c r="G48" s="49"/>
      <c r="H48" s="49"/>
    </row>
    <row r="49" spans="4:8" x14ac:dyDescent="0.25">
      <c r="D49" s="83">
        <v>75</v>
      </c>
      <c r="E49" s="83">
        <v>1.3452</v>
      </c>
      <c r="F49" s="49"/>
      <c r="G49" s="49"/>
      <c r="H49" s="49"/>
    </row>
    <row r="50" spans="4:8" x14ac:dyDescent="0.25">
      <c r="D50" s="83">
        <v>75</v>
      </c>
      <c r="E50" s="83">
        <v>1.3737999999999999</v>
      </c>
      <c r="F50" s="49"/>
      <c r="G50" s="49"/>
      <c r="H50" s="49"/>
    </row>
    <row r="51" spans="4:8" x14ac:dyDescent="0.25">
      <c r="D51" s="83">
        <v>75</v>
      </c>
      <c r="E51" s="83">
        <v>1.3514999999999999</v>
      </c>
      <c r="F51" s="49"/>
      <c r="G51" s="49"/>
      <c r="H51" s="49"/>
    </row>
    <row r="52" spans="4:8" x14ac:dyDescent="0.25">
      <c r="D52" s="83">
        <v>75</v>
      </c>
      <c r="E52" s="83">
        <v>1.2717000000000001</v>
      </c>
      <c r="F52" s="49"/>
      <c r="G52" s="49"/>
      <c r="H52" s="49"/>
    </row>
    <row r="53" spans="4:8" x14ac:dyDescent="0.25">
      <c r="D53" s="83">
        <v>75</v>
      </c>
      <c r="E53" s="83">
        <v>1.3116000000000001</v>
      </c>
      <c r="F53" s="49"/>
      <c r="G53" s="49"/>
      <c r="H53" s="49"/>
    </row>
    <row r="54" spans="4:8" x14ac:dyDescent="0.25">
      <c r="D54" s="83">
        <v>75</v>
      </c>
      <c r="E54" s="83">
        <v>1.3214999999999999</v>
      </c>
      <c r="F54" s="49"/>
      <c r="G54" s="49"/>
      <c r="H54" s="49"/>
    </row>
    <row r="55" spans="4:8" x14ac:dyDescent="0.25">
      <c r="D55" s="83">
        <v>75</v>
      </c>
      <c r="E55" s="83">
        <v>1.3116000000000001</v>
      </c>
      <c r="F55" s="49"/>
      <c r="G55" s="49"/>
      <c r="H55" s="49"/>
    </row>
    <row r="56" spans="4:8" x14ac:dyDescent="0.25">
      <c r="D56" s="83">
        <v>75</v>
      </c>
      <c r="E56" s="83">
        <v>1.3214999999999999</v>
      </c>
      <c r="F56" s="49"/>
      <c r="G56" s="49"/>
      <c r="H56" s="49"/>
    </row>
  </sheetData>
  <mergeCells count="1">
    <mergeCell ref="D17:E17"/>
  </mergeCells>
  <conditionalFormatting sqref="AO2:AO10">
    <cfRule type="cellIs" dxfId="163" priority="2" operator="lessThan">
      <formula>0</formula>
    </cfRule>
  </conditionalFormatting>
  <conditionalFormatting sqref="AO2:AO10">
    <cfRule type="cellIs" dxfId="162" priority="1" operator="between">
      <formula>0</formula>
      <formula>0.005</formula>
    </cfRule>
  </conditionalFormatting>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9"/>
  <sheetViews>
    <sheetView topLeftCell="P1" workbookViewId="0">
      <selection activeCell="W2" sqref="W2:AB8"/>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33</v>
      </c>
      <c r="Q2" s="10">
        <v>20.11</v>
      </c>
      <c r="R2" s="11">
        <v>19.579999999999998</v>
      </c>
      <c r="S2" s="12"/>
      <c r="T2" s="13">
        <f t="shared" ref="T2:T8" si="0">Q2*1000</f>
        <v>20110</v>
      </c>
      <c r="U2">
        <f t="shared" ref="U2:V5" si="1">R2*1000</f>
        <v>19580</v>
      </c>
      <c r="V2" s="14"/>
      <c r="W2" s="13">
        <f>AVERAGE(C3:E3)</f>
        <v>0.68733333333333346</v>
      </c>
      <c r="X2">
        <f>STDEV(C3:E3)</f>
        <v>5.8594652770822576E-3</v>
      </c>
      <c r="Y2" s="14">
        <f>AVERAGE(F3:H3)</f>
        <v>0.751</v>
      </c>
      <c r="Z2" s="14">
        <f>STDEV(F3:H3)</f>
        <v>7.0000000000000062E-3</v>
      </c>
      <c r="AA2" s="14">
        <f>AVERAGE(I3:K3)</f>
        <v>5.1333333333333335E-2</v>
      </c>
      <c r="AB2" s="15">
        <f>STDEV(I3:K3)</f>
        <v>5.7735026918962634E-4</v>
      </c>
      <c r="AC2">
        <f t="shared" ref="AC2:AC11" si="2">W2*40-0.92</f>
        <v>26.573333333333338</v>
      </c>
      <c r="AD2">
        <f t="shared" ref="AD2:AD11" si="3">Y2*40-0.92</f>
        <v>29.119999999999997</v>
      </c>
      <c r="AE2" s="15">
        <f t="shared" ref="AE2:AE10" si="4">AA2*40-0.92</f>
        <v>1.1333333333333333</v>
      </c>
      <c r="AF2">
        <f t="shared" ref="AF2:AH11" si="5">AC2*(1000/15)</f>
        <v>1771.5555555555559</v>
      </c>
      <c r="AG2" s="25">
        <f>AD2*(1000/15)</f>
        <v>1941.3333333333333</v>
      </c>
      <c r="AH2" s="25"/>
      <c r="AI2" s="16">
        <f>AF2/T2</f>
        <v>8.8093264821260855E-2</v>
      </c>
      <c r="AJ2" s="38">
        <f>AG2/U2</f>
        <v>9.9148791283622736E-2</v>
      </c>
      <c r="AK2" s="38"/>
      <c r="AL2" s="18">
        <f t="shared" ref="AL2:AL10" si="6">AVERAGE(AI2:AK2)</f>
        <v>9.3621028052441796E-2</v>
      </c>
      <c r="AM2" s="19">
        <f t="shared" ref="AM2:AM10" si="7">-STDEV(AI2:AK2)</f>
        <v>-7.8174377311234083E-3</v>
      </c>
      <c r="AN2" s="23">
        <f>AVERAGE(AF2:AG2)</f>
        <v>1856.4444444444446</v>
      </c>
      <c r="AO2">
        <f t="shared" ref="AO2:AO10" si="8">(0.25*AL2)-ABS(AM2)</f>
        <v>1.5587819281987041E-2</v>
      </c>
    </row>
    <row r="3" spans="1:41" x14ac:dyDescent="0.25">
      <c r="A3" s="14" t="s">
        <v>68</v>
      </c>
      <c r="B3" s="7" t="s">
        <v>27</v>
      </c>
      <c r="C3">
        <v>0.68500000000000005</v>
      </c>
      <c r="D3">
        <v>0.68300000000000005</v>
      </c>
      <c r="E3">
        <v>0.69399999999999995</v>
      </c>
      <c r="F3">
        <v>0.746</v>
      </c>
      <c r="G3">
        <v>0.75900000000000001</v>
      </c>
      <c r="H3">
        <v>0.748</v>
      </c>
      <c r="I3">
        <v>5.1999999999999998E-2</v>
      </c>
      <c r="J3">
        <v>5.0999999999999997E-2</v>
      </c>
      <c r="K3">
        <v>5.0999999999999997E-2</v>
      </c>
      <c r="L3">
        <v>0.748</v>
      </c>
      <c r="M3">
        <v>0.75600000000000001</v>
      </c>
      <c r="N3">
        <v>0.76900000000000002</v>
      </c>
      <c r="P3" s="12">
        <v>34</v>
      </c>
      <c r="Q3" s="20">
        <v>20.29</v>
      </c>
      <c r="R3" s="12">
        <v>19.899999999999999</v>
      </c>
      <c r="S3" s="12">
        <v>19.73</v>
      </c>
      <c r="T3" s="13">
        <f t="shared" si="0"/>
        <v>20290</v>
      </c>
      <c r="U3">
        <f t="shared" si="1"/>
        <v>19900</v>
      </c>
      <c r="V3" s="14">
        <f t="shared" si="1"/>
        <v>19730</v>
      </c>
      <c r="W3" s="13">
        <f>AVERAGE(L3:N3)</f>
        <v>0.75766666666666671</v>
      </c>
      <c r="X3">
        <f>STDEV(L3:N3)</f>
        <v>1.0598742063723106E-2</v>
      </c>
      <c r="Y3" s="14">
        <f>AVERAGE(C4:E4)</f>
        <v>0.80433333333333346</v>
      </c>
      <c r="Z3" s="14">
        <f>STDEV(C4:E4)</f>
        <v>4.1633319989322687E-3</v>
      </c>
      <c r="AA3" s="14">
        <f>AVERAGE(F4:H4)</f>
        <v>0.98666666666666669</v>
      </c>
      <c r="AB3" s="15">
        <f>STDEV(I4:K4)</f>
        <v>3.5118845842842497E-3</v>
      </c>
      <c r="AC3">
        <f t="shared" si="2"/>
        <v>29.386666666666667</v>
      </c>
      <c r="AD3">
        <f t="shared" si="3"/>
        <v>31.253333333333337</v>
      </c>
      <c r="AE3" s="15">
        <f t="shared" si="4"/>
        <v>38.546666666666667</v>
      </c>
      <c r="AF3">
        <f t="shared" si="5"/>
        <v>1959.1111111111113</v>
      </c>
      <c r="AG3" s="25">
        <f>AD3*(1000/15)</f>
        <v>2083.5555555555561</v>
      </c>
      <c r="AH3" s="25">
        <f>AE3*(1000/15)</f>
        <v>2569.7777777777778</v>
      </c>
      <c r="AI3" s="38">
        <f t="shared" ref="AI3:AI10" si="9">AF3/T3</f>
        <v>9.655550079404196E-2</v>
      </c>
      <c r="AJ3" s="38">
        <f t="shared" ref="AJ3:AJ10" si="10">AG3/U3</f>
        <v>0.10470128419877166</v>
      </c>
      <c r="AK3" s="38">
        <f t="shared" ref="AK3:AK10" si="11">AH3/V3</f>
        <v>0.13024722644590866</v>
      </c>
      <c r="AL3" s="18">
        <f t="shared" si="6"/>
        <v>0.11050133714624077</v>
      </c>
      <c r="AM3" s="19">
        <f t="shared" si="7"/>
        <v>-1.7578781385387456E-2</v>
      </c>
      <c r="AN3" s="23">
        <f>AVERAGE(AF3,AH3)</f>
        <v>2264.4444444444443</v>
      </c>
      <c r="AO3">
        <f>(0.25*AL3)-ABS(AM3)</f>
        <v>1.0046552901172737E-2</v>
      </c>
    </row>
    <row r="4" spans="1:41" x14ac:dyDescent="0.25">
      <c r="A4" s="27" t="s">
        <v>68</v>
      </c>
      <c r="B4" s="7" t="s">
        <v>28</v>
      </c>
      <c r="C4">
        <v>0.80900000000000005</v>
      </c>
      <c r="D4">
        <v>0.80300000000000005</v>
      </c>
      <c r="E4">
        <v>0.80100000000000005</v>
      </c>
      <c r="F4">
        <v>0.98299999999999998</v>
      </c>
      <c r="G4">
        <v>0.99299999999999999</v>
      </c>
      <c r="H4">
        <v>0.98399999999999999</v>
      </c>
      <c r="I4">
        <v>0.58699999999999997</v>
      </c>
      <c r="J4">
        <v>0.59099999999999997</v>
      </c>
      <c r="K4">
        <v>0.59399999999999997</v>
      </c>
      <c r="L4">
        <v>0.51</v>
      </c>
      <c r="M4">
        <v>0.59399999999999997</v>
      </c>
      <c r="N4">
        <v>0.58199999999999996</v>
      </c>
      <c r="P4" s="12">
        <v>35</v>
      </c>
      <c r="Q4" s="20">
        <v>19.95</v>
      </c>
      <c r="R4" s="12">
        <v>19.63</v>
      </c>
      <c r="S4" s="12"/>
      <c r="T4" s="13">
        <f t="shared" si="0"/>
        <v>19950</v>
      </c>
      <c r="U4">
        <f t="shared" si="1"/>
        <v>19630</v>
      </c>
      <c r="V4" s="14"/>
      <c r="W4" s="13">
        <f>AVERAGE(I4:K4)</f>
        <v>0.59066666666666656</v>
      </c>
      <c r="X4">
        <f>STDEV(I4:K4)</f>
        <v>3.5118845842842497E-3</v>
      </c>
      <c r="Y4" s="14">
        <f>AVERAGE(L4:N4)</f>
        <v>0.56199999999999994</v>
      </c>
      <c r="Z4" s="14">
        <f>STDEV(L4:N4)</f>
        <v>4.5431266766402169E-2</v>
      </c>
      <c r="AA4" s="14">
        <f>AVERAGE(C5:E5)</f>
        <v>5.0666666666666665E-2</v>
      </c>
      <c r="AB4" s="15">
        <f>STDEV(C5:E5)</f>
        <v>5.7735026918962233E-4</v>
      </c>
      <c r="AC4">
        <f t="shared" si="2"/>
        <v>22.70666666666666</v>
      </c>
      <c r="AD4">
        <f t="shared" si="3"/>
        <v>21.559999999999995</v>
      </c>
      <c r="AE4" s="15">
        <f t="shared" si="4"/>
        <v>1.1066666666666665</v>
      </c>
      <c r="AF4">
        <f t="shared" si="5"/>
        <v>1513.7777777777774</v>
      </c>
      <c r="AG4" s="25">
        <f>AD4*(1000/15)</f>
        <v>1437.333333333333</v>
      </c>
      <c r="AH4" s="25"/>
      <c r="AI4" s="38">
        <f t="shared" si="9"/>
        <v>7.5878585352269545E-2</v>
      </c>
      <c r="AJ4" s="38">
        <f t="shared" si="10"/>
        <v>7.3221259976226846E-2</v>
      </c>
      <c r="AK4" s="38"/>
      <c r="AL4" s="18">
        <f t="shared" si="6"/>
        <v>7.4549922664248203E-2</v>
      </c>
      <c r="AM4" s="19">
        <f t="shared" si="7"/>
        <v>-1.8790127932188849E-3</v>
      </c>
      <c r="AN4" s="23">
        <f>AVERAGE(AF4:AG4)</f>
        <v>1475.5555555555552</v>
      </c>
      <c r="AO4">
        <f t="shared" si="8"/>
        <v>1.6758467872843165E-2</v>
      </c>
    </row>
    <row r="5" spans="1:41" x14ac:dyDescent="0.25">
      <c r="A5" s="27" t="s">
        <v>68</v>
      </c>
      <c r="B5" s="7" t="s">
        <v>29</v>
      </c>
      <c r="C5">
        <v>0.05</v>
      </c>
      <c r="D5">
        <v>5.0999999999999997E-2</v>
      </c>
      <c r="E5">
        <v>5.0999999999999997E-2</v>
      </c>
      <c r="F5">
        <v>0.66700000000000004</v>
      </c>
      <c r="G5">
        <v>0.67900000000000005</v>
      </c>
      <c r="H5">
        <v>0.69199999999999995</v>
      </c>
      <c r="I5">
        <v>0.76600000000000001</v>
      </c>
      <c r="J5">
        <v>0.77300000000000002</v>
      </c>
      <c r="K5">
        <v>0.76800000000000002</v>
      </c>
      <c r="L5">
        <v>0.74099999999999999</v>
      </c>
      <c r="M5">
        <v>0.73599999999999999</v>
      </c>
      <c r="N5">
        <v>0.74299999999999999</v>
      </c>
      <c r="P5" s="12">
        <v>36</v>
      </c>
      <c r="Q5" s="20">
        <v>20.03</v>
      </c>
      <c r="R5" s="12">
        <v>20.13</v>
      </c>
      <c r="S5" s="12">
        <v>19.579999999999998</v>
      </c>
      <c r="T5" s="13">
        <f t="shared" si="0"/>
        <v>20030</v>
      </c>
      <c r="U5">
        <f t="shared" si="1"/>
        <v>20130</v>
      </c>
      <c r="V5" s="14">
        <f t="shared" si="1"/>
        <v>19580</v>
      </c>
      <c r="W5" s="13">
        <f>AVERAGE(F5:H5)</f>
        <v>0.67933333333333346</v>
      </c>
      <c r="X5">
        <f>STDEV(F5:H5)</f>
        <v>1.2503332889007322E-2</v>
      </c>
      <c r="Y5" s="14">
        <f>AVERAGE(I5:K5)</f>
        <v>0.76900000000000013</v>
      </c>
      <c r="Z5" s="14">
        <f>STDEV(I5:K5)</f>
        <v>3.6055512754639926E-3</v>
      </c>
      <c r="AA5" s="14">
        <f>AVERAGE(L5:N5)</f>
        <v>0.73999999999999988</v>
      </c>
      <c r="AB5" s="15">
        <f>STDEV(L5:N5)</f>
        <v>3.6055512754639926E-3</v>
      </c>
      <c r="AC5">
        <f t="shared" si="2"/>
        <v>26.253333333333337</v>
      </c>
      <c r="AD5">
        <f t="shared" si="3"/>
        <v>29.840000000000003</v>
      </c>
      <c r="AE5" s="15">
        <f t="shared" si="4"/>
        <v>28.679999999999993</v>
      </c>
      <c r="AF5">
        <f t="shared" si="5"/>
        <v>1750.2222222222226</v>
      </c>
      <c r="AG5">
        <f t="shared" si="5"/>
        <v>1989.3333333333337</v>
      </c>
      <c r="AH5" s="15">
        <f t="shared" si="5"/>
        <v>1911.9999999999995</v>
      </c>
      <c r="AI5" s="38">
        <f>AF5/T5</f>
        <v>8.7380041049536825E-2</v>
      </c>
      <c r="AJ5" s="38">
        <f t="shared" si="10"/>
        <v>9.8824308660374255E-2</v>
      </c>
      <c r="AK5" s="38">
        <f t="shared" si="11"/>
        <v>9.7650663942798754E-2</v>
      </c>
      <c r="AL5" s="18">
        <f t="shared" si="6"/>
        <v>9.4618337884236611E-2</v>
      </c>
      <c r="AM5" s="19">
        <f t="shared" si="7"/>
        <v>-6.2959563436535936E-3</v>
      </c>
      <c r="AN5" s="23">
        <f t="shared" ref="AN5:AN10" si="12">AVERAGE(AF5:AH5)</f>
        <v>1883.8518518518522</v>
      </c>
      <c r="AO5">
        <f t="shared" si="8"/>
        <v>1.7358628127405559E-2</v>
      </c>
    </row>
    <row r="6" spans="1:41" x14ac:dyDescent="0.25">
      <c r="A6" s="27" t="s">
        <v>68</v>
      </c>
      <c r="B6" s="7" t="s">
        <v>30</v>
      </c>
      <c r="C6">
        <v>0.68500000000000005</v>
      </c>
      <c r="D6">
        <v>0.70399999999999996</v>
      </c>
      <c r="E6">
        <v>0.69199999999999995</v>
      </c>
      <c r="F6">
        <v>1.2270000000000001</v>
      </c>
      <c r="G6">
        <v>1.206</v>
      </c>
      <c r="H6">
        <v>1.212</v>
      </c>
      <c r="I6">
        <v>0.65600000000000003</v>
      </c>
      <c r="J6">
        <v>0.65300000000000002</v>
      </c>
      <c r="K6">
        <v>0.63900000000000001</v>
      </c>
      <c r="L6">
        <v>0.63200000000000001</v>
      </c>
      <c r="M6">
        <v>0.63800000000000001</v>
      </c>
      <c r="N6">
        <v>0.624</v>
      </c>
      <c r="P6" s="12">
        <v>37</v>
      </c>
      <c r="Q6" s="20">
        <v>20.41</v>
      </c>
      <c r="R6" s="12">
        <v>19.86</v>
      </c>
      <c r="S6" s="12">
        <v>20.07</v>
      </c>
      <c r="T6" s="13">
        <f t="shared" si="0"/>
        <v>20410</v>
      </c>
      <c r="U6" s="25">
        <f t="shared" ref="U6:V8" si="13">R6*1000</f>
        <v>19860</v>
      </c>
      <c r="V6" s="27">
        <f t="shared" si="13"/>
        <v>20070</v>
      </c>
      <c r="W6" s="13">
        <f>AVERAGE(C6:E6)</f>
        <v>0.69366666666666665</v>
      </c>
      <c r="X6">
        <f>STDEV(C6:E6)</f>
        <v>9.609023536933008E-3</v>
      </c>
      <c r="Y6" s="14">
        <f>AVERAGE(F6:H6)</f>
        <v>1.2149999999999999</v>
      </c>
      <c r="Z6" s="14">
        <f>STDEV(F6:H6)</f>
        <v>1.0816653826392039E-2</v>
      </c>
      <c r="AA6" s="14">
        <f>AVERAGE(I6:K6)</f>
        <v>0.64933333333333343</v>
      </c>
      <c r="AB6" s="15">
        <f>STDEV(I6:K6)</f>
        <v>9.073771725877474E-3</v>
      </c>
      <c r="AC6">
        <f t="shared" si="2"/>
        <v>26.826666666666664</v>
      </c>
      <c r="AD6">
        <f t="shared" si="3"/>
        <v>47.679999999999993</v>
      </c>
      <c r="AE6" s="15">
        <f t="shared" si="4"/>
        <v>25.053333333333335</v>
      </c>
      <c r="AF6">
        <f t="shared" si="5"/>
        <v>1788.4444444444443</v>
      </c>
      <c r="AH6" s="15">
        <f t="shared" si="5"/>
        <v>1670.2222222222224</v>
      </c>
      <c r="AI6" s="38">
        <f>AF6/T6</f>
        <v>8.7625891447547496E-2</v>
      </c>
      <c r="AJ6" s="38"/>
      <c r="AK6" s="38">
        <f t="shared" si="11"/>
        <v>8.3219841665282637E-2</v>
      </c>
      <c r="AL6" s="18">
        <f t="shared" si="6"/>
        <v>8.5422866556415067E-2</v>
      </c>
      <c r="AM6" s="19">
        <f t="shared" si="7"/>
        <v>-3.115547679284993E-3</v>
      </c>
      <c r="AN6" s="23">
        <f t="shared" si="12"/>
        <v>1729.3333333333335</v>
      </c>
      <c r="AO6">
        <f t="shared" si="8"/>
        <v>1.8240168959818774E-2</v>
      </c>
    </row>
    <row r="7" spans="1:41" x14ac:dyDescent="0.25">
      <c r="A7" s="27" t="s">
        <v>68</v>
      </c>
      <c r="B7" s="7" t="s">
        <v>31</v>
      </c>
      <c r="C7">
        <v>0.64300000000000002</v>
      </c>
      <c r="D7">
        <v>0.63700000000000001</v>
      </c>
      <c r="E7">
        <v>0.60599999999999998</v>
      </c>
      <c r="F7">
        <v>1.1779999999999999</v>
      </c>
      <c r="G7">
        <v>1.1659999999999999</v>
      </c>
      <c r="H7">
        <v>1.1619999999999999</v>
      </c>
      <c r="I7">
        <v>1</v>
      </c>
      <c r="J7">
        <v>1.018</v>
      </c>
      <c r="K7">
        <v>1.004</v>
      </c>
      <c r="L7">
        <v>1.0780000000000001</v>
      </c>
      <c r="M7">
        <v>1.0509999999999999</v>
      </c>
      <c r="N7">
        <v>1.06</v>
      </c>
      <c r="P7" s="12">
        <v>38</v>
      </c>
      <c r="Q7" s="20">
        <v>19.7</v>
      </c>
      <c r="R7" s="12">
        <v>20.329999999999998</v>
      </c>
      <c r="S7" s="12">
        <v>19.79</v>
      </c>
      <c r="T7" s="13">
        <f t="shared" si="0"/>
        <v>19700</v>
      </c>
      <c r="U7" s="25">
        <f t="shared" si="13"/>
        <v>20330</v>
      </c>
      <c r="V7" s="27">
        <f t="shared" si="13"/>
        <v>19790</v>
      </c>
      <c r="W7" s="13">
        <f>AVERAGE(L6:N6)</f>
        <v>0.63133333333333341</v>
      </c>
      <c r="X7">
        <f>STDEV(L6:N6)</f>
        <v>7.0237691685684995E-3</v>
      </c>
      <c r="Y7" s="14">
        <f>AVERAGE(C7:E7)</f>
        <v>0.62866666666666671</v>
      </c>
      <c r="Z7" s="14">
        <f>STDEV(C7:E7)</f>
        <v>1.9857828011475322E-2</v>
      </c>
      <c r="AA7" s="14">
        <f>AVERAGE(F7:H7)</f>
        <v>1.1686666666666665</v>
      </c>
      <c r="AB7" s="15">
        <f>STDEV(F7:H7)</f>
        <v>8.326663997864539E-3</v>
      </c>
      <c r="AC7">
        <f t="shared" si="2"/>
        <v>24.333333333333336</v>
      </c>
      <c r="AD7">
        <f t="shared" si="3"/>
        <v>24.226666666666667</v>
      </c>
      <c r="AE7" s="15">
        <f t="shared" si="4"/>
        <v>45.826666666666661</v>
      </c>
      <c r="AF7">
        <f t="shared" si="5"/>
        <v>1622.2222222222224</v>
      </c>
      <c r="AG7">
        <f t="shared" si="5"/>
        <v>1615.1111111111113</v>
      </c>
      <c r="AH7" s="15"/>
      <c r="AI7" s="38">
        <f t="shared" si="9"/>
        <v>8.2346305696559513E-2</v>
      </c>
      <c r="AJ7" s="38">
        <f t="shared" si="10"/>
        <v>7.9444717713286345E-2</v>
      </c>
      <c r="AK7" s="38"/>
      <c r="AL7" s="18">
        <f t="shared" si="6"/>
        <v>8.0895511704922929E-2</v>
      </c>
      <c r="AM7" s="19">
        <f t="shared" si="7"/>
        <v>-2.051732539181856E-3</v>
      </c>
      <c r="AN7" s="23">
        <f>AVERAGE(AF7:AG7)</f>
        <v>1618.666666666667</v>
      </c>
      <c r="AO7">
        <f t="shared" si="8"/>
        <v>1.8172145387048876E-2</v>
      </c>
    </row>
    <row r="8" spans="1:41" x14ac:dyDescent="0.25">
      <c r="A8" s="27" t="s">
        <v>68</v>
      </c>
      <c r="B8" s="7" t="s">
        <v>32</v>
      </c>
      <c r="C8">
        <v>0.82599999999999996</v>
      </c>
      <c r="D8">
        <v>0.81799999999999995</v>
      </c>
      <c r="E8">
        <v>0.82199999999999995</v>
      </c>
      <c r="F8">
        <v>0.60299999999999998</v>
      </c>
      <c r="G8">
        <v>0.61499999999999999</v>
      </c>
      <c r="H8">
        <v>0.63200000000000001</v>
      </c>
      <c r="I8">
        <v>0.85499999999999998</v>
      </c>
      <c r="J8">
        <v>0.89500000000000002</v>
      </c>
      <c r="K8">
        <v>0.85499999999999998</v>
      </c>
      <c r="L8">
        <v>0.59</v>
      </c>
      <c r="M8">
        <v>0.57999999999999996</v>
      </c>
      <c r="N8">
        <v>0.57899999999999996</v>
      </c>
      <c r="P8" s="12">
        <v>39</v>
      </c>
      <c r="Q8" s="20">
        <v>19.73</v>
      </c>
      <c r="R8" s="12">
        <v>20.29</v>
      </c>
      <c r="S8" s="12">
        <v>19.690000000000001</v>
      </c>
      <c r="T8" s="13">
        <f t="shared" si="0"/>
        <v>19730</v>
      </c>
      <c r="U8" s="25">
        <f t="shared" si="13"/>
        <v>20290</v>
      </c>
      <c r="V8" s="27">
        <f t="shared" si="13"/>
        <v>19690</v>
      </c>
      <c r="W8" s="21">
        <f>AVERAGE(I7:K7)</f>
        <v>1.0073333333333332</v>
      </c>
      <c r="X8">
        <f>STDEV(I7:K7)</f>
        <v>9.4516312525052253E-3</v>
      </c>
      <c r="Y8" s="22">
        <f>AVERAGE(L7:N7)</f>
        <v>1.0629999999999999</v>
      </c>
      <c r="Z8" s="14">
        <f>STDEV(L7:N7)</f>
        <v>1.3747727084867581E-2</v>
      </c>
      <c r="AA8" s="14">
        <f>AVERAGE(C8:E8)</f>
        <v>0.82199999999999995</v>
      </c>
      <c r="AB8" s="15">
        <f>STDEV(C8:E8)</f>
        <v>4.0000000000000036E-3</v>
      </c>
      <c r="AC8">
        <f t="shared" si="2"/>
        <v>39.373333333333328</v>
      </c>
      <c r="AD8">
        <f t="shared" si="3"/>
        <v>41.599999999999994</v>
      </c>
      <c r="AE8" s="15">
        <f t="shared" si="4"/>
        <v>31.959999999999994</v>
      </c>
      <c r="AF8">
        <f t="shared" si="5"/>
        <v>2624.8888888888887</v>
      </c>
      <c r="AG8">
        <f t="shared" si="5"/>
        <v>2773.333333333333</v>
      </c>
      <c r="AH8" s="15">
        <f t="shared" si="5"/>
        <v>2130.6666666666665</v>
      </c>
      <c r="AI8" s="38">
        <f t="shared" si="9"/>
        <v>0.13304049107394267</v>
      </c>
      <c r="AJ8" s="38">
        <f t="shared" si="10"/>
        <v>0.13668473796615738</v>
      </c>
      <c r="AK8" s="38">
        <f t="shared" si="11"/>
        <v>0.10821059759607245</v>
      </c>
      <c r="AL8" s="18">
        <f t="shared" si="6"/>
        <v>0.12597860887872417</v>
      </c>
      <c r="AM8" s="19">
        <f t="shared" si="7"/>
        <v>-1.5495057358983322E-2</v>
      </c>
      <c r="AN8" s="23">
        <f t="shared" si="12"/>
        <v>2509.6296296296296</v>
      </c>
      <c r="AO8">
        <f t="shared" si="8"/>
        <v>1.599959486069772E-2</v>
      </c>
    </row>
    <row r="9" spans="1:41" x14ac:dyDescent="0.25">
      <c r="A9" s="27" t="s">
        <v>68</v>
      </c>
      <c r="B9" s="7" t="s">
        <v>33</v>
      </c>
      <c r="C9">
        <v>0.81599999999999995</v>
      </c>
      <c r="D9">
        <v>0.81299999999999994</v>
      </c>
      <c r="E9">
        <v>0.80900000000000005</v>
      </c>
      <c r="F9">
        <v>0.77400000000000002</v>
      </c>
      <c r="G9">
        <v>0.755</v>
      </c>
      <c r="H9">
        <v>0.74199999999999999</v>
      </c>
      <c r="I9">
        <v>0.61099999999999999</v>
      </c>
      <c r="J9">
        <v>0.60299999999999998</v>
      </c>
      <c r="K9">
        <v>0.60799999999999998</v>
      </c>
      <c r="L9">
        <v>7.5999999999999998E-2</v>
      </c>
      <c r="M9">
        <v>7.6999999999999999E-2</v>
      </c>
      <c r="N9">
        <v>7.5999999999999998E-2</v>
      </c>
      <c r="P9" s="12">
        <v>40</v>
      </c>
      <c r="Q9" s="20"/>
      <c r="R9" s="12"/>
      <c r="S9" s="12"/>
      <c r="T9" s="13"/>
      <c r="U9" s="25"/>
      <c r="V9" s="27"/>
      <c r="W9" s="13"/>
      <c r="Y9" s="14"/>
      <c r="Z9" s="14"/>
      <c r="AA9" s="14"/>
      <c r="AB9" s="15"/>
      <c r="AE9" s="15"/>
      <c r="AH9" s="15"/>
      <c r="AI9" s="38"/>
      <c r="AJ9" s="38"/>
      <c r="AK9" s="38"/>
      <c r="AL9" s="18"/>
      <c r="AM9" s="19"/>
      <c r="AN9" s="23"/>
    </row>
    <row r="10" spans="1:41" x14ac:dyDescent="0.25">
      <c r="A10" s="27" t="s">
        <v>68</v>
      </c>
      <c r="B10" s="7" t="s">
        <v>34</v>
      </c>
      <c r="C10">
        <v>9.5000000000000001E-2</v>
      </c>
      <c r="D10">
        <v>9.4E-2</v>
      </c>
      <c r="E10">
        <v>9.5000000000000001E-2</v>
      </c>
      <c r="F10">
        <v>0.59799999999999998</v>
      </c>
      <c r="G10">
        <v>0.59799999999999998</v>
      </c>
      <c r="H10">
        <v>0.59699999999999998</v>
      </c>
      <c r="I10">
        <v>0.61599999999999999</v>
      </c>
      <c r="J10">
        <v>0.61299999999999999</v>
      </c>
      <c r="K10">
        <v>0.61599999999999999</v>
      </c>
      <c r="L10">
        <v>0.05</v>
      </c>
      <c r="M10">
        <v>0.05</v>
      </c>
      <c r="N10">
        <v>0.05</v>
      </c>
      <c r="P10" s="12">
        <v>17</v>
      </c>
      <c r="Q10" s="20">
        <v>20.18</v>
      </c>
      <c r="R10" s="12">
        <v>20.49</v>
      </c>
      <c r="S10" s="12">
        <v>20.37</v>
      </c>
      <c r="T10" s="13">
        <f>Q10*1000</f>
        <v>20180</v>
      </c>
      <c r="U10" s="25">
        <f>R10*1000</f>
        <v>20490</v>
      </c>
      <c r="V10" s="27">
        <f>S10*1000</f>
        <v>20370</v>
      </c>
      <c r="W10" s="13">
        <f>AVERAGE(C9:E9)</f>
        <v>0.81266666666666676</v>
      </c>
      <c r="X10">
        <f>STDEV(C9:E9)</f>
        <v>3.5118845842841916E-3</v>
      </c>
      <c r="Y10" s="14">
        <f>AVERAGE(F9:H9)</f>
        <v>0.75700000000000001</v>
      </c>
      <c r="Z10" s="14">
        <f>STDEV(F9:H9)</f>
        <v>1.6093476939431094E-2</v>
      </c>
      <c r="AA10" s="14">
        <f>AVERAGE(I9:K9)</f>
        <v>0.60733333333333339</v>
      </c>
      <c r="AB10" s="15">
        <f>STDEV(I9:K9)</f>
        <v>4.0414518843273836E-3</v>
      </c>
      <c r="AC10">
        <f t="shared" si="2"/>
        <v>31.586666666666666</v>
      </c>
      <c r="AD10">
        <f t="shared" si="3"/>
        <v>29.36</v>
      </c>
      <c r="AE10" s="15">
        <f t="shared" si="4"/>
        <v>23.373333333333335</v>
      </c>
      <c r="AF10">
        <f t="shared" si="5"/>
        <v>2105.7777777777778</v>
      </c>
      <c r="AG10">
        <f t="shared" si="5"/>
        <v>1957.3333333333335</v>
      </c>
      <c r="AH10" s="15">
        <f t="shared" si="5"/>
        <v>1558.2222222222224</v>
      </c>
      <c r="AI10" s="38">
        <f t="shared" si="9"/>
        <v>0.10434974121792755</v>
      </c>
      <c r="AJ10" s="38">
        <f t="shared" si="10"/>
        <v>9.5526272978688792E-2</v>
      </c>
      <c r="AK10" s="38">
        <f t="shared" si="11"/>
        <v>7.6495936289750738E-2</v>
      </c>
      <c r="AL10" s="18">
        <f t="shared" si="6"/>
        <v>9.2123983495455697E-2</v>
      </c>
      <c r="AM10" s="19">
        <f t="shared" si="7"/>
        <v>-1.4235177994672809E-2</v>
      </c>
      <c r="AN10" s="23">
        <f t="shared" si="12"/>
        <v>1873.7777777777781</v>
      </c>
      <c r="AO10">
        <f t="shared" si="8"/>
        <v>8.7958178791911149E-3</v>
      </c>
    </row>
    <row r="11" spans="1:41" s="14" customFormat="1" x14ac:dyDescent="0.25">
      <c r="B11" s="13"/>
      <c r="P11" s="14" t="s">
        <v>35</v>
      </c>
      <c r="Q11" s="13"/>
      <c r="T11" s="13"/>
      <c r="W11" s="21">
        <f>AVERAGE(F10:H10)</f>
        <v>0.59766666666666668</v>
      </c>
      <c r="X11" s="14">
        <f>STDEV(F10:H10)</f>
        <v>5.7735026918962634E-4</v>
      </c>
      <c r="Y11" s="14">
        <f>AVERAGE(I10:K10)</f>
        <v>0.6150000000000001</v>
      </c>
      <c r="Z11" s="14">
        <f>STDEV(I10:K10)</f>
        <v>1.7320508075688787E-3</v>
      </c>
      <c r="AB11" s="15"/>
      <c r="AC11">
        <f t="shared" si="2"/>
        <v>22.986666666666665</v>
      </c>
      <c r="AD11">
        <f t="shared" si="3"/>
        <v>23.680000000000003</v>
      </c>
      <c r="AE11" s="15"/>
      <c r="AF11">
        <f>AC11*(1000/15)</f>
        <v>1532.4444444444443</v>
      </c>
      <c r="AG11">
        <f t="shared" si="5"/>
        <v>1578.666666666667</v>
      </c>
      <c r="AH11" s="15"/>
      <c r="AK11" s="15"/>
      <c r="AL11" s="19"/>
      <c r="AM11" s="19"/>
      <c r="AN11" s="23"/>
    </row>
    <row r="20" spans="4:8" x14ac:dyDescent="0.25">
      <c r="D20" s="89" t="s">
        <v>84</v>
      </c>
      <c r="E20" s="89"/>
      <c r="F20" s="49" t="s">
        <v>85</v>
      </c>
      <c r="G20" s="49"/>
      <c r="H20" s="49"/>
    </row>
    <row r="21" spans="4:8" x14ac:dyDescent="0.25">
      <c r="D21" s="83">
        <v>0</v>
      </c>
      <c r="E21" s="83">
        <v>6.7699999999999996E-2</v>
      </c>
      <c r="F21" s="84">
        <v>30</v>
      </c>
      <c r="G21" s="85">
        <v>0.6150000000000001</v>
      </c>
      <c r="H21" s="49"/>
    </row>
    <row r="22" spans="4:8" x14ac:dyDescent="0.25">
      <c r="D22" s="83">
        <v>0</v>
      </c>
      <c r="E22" s="83">
        <v>7.0900000000000005E-2</v>
      </c>
      <c r="F22" s="84">
        <v>30</v>
      </c>
      <c r="G22" s="85">
        <v>0.59766666666666668</v>
      </c>
      <c r="H22" s="49"/>
    </row>
    <row r="23" spans="4:8" x14ac:dyDescent="0.25">
      <c r="D23" s="83">
        <v>0</v>
      </c>
      <c r="E23" s="83">
        <v>6.8000000000000005E-2</v>
      </c>
      <c r="F23" s="49">
        <v>0</v>
      </c>
      <c r="G23" s="49">
        <v>7.6333333333333322E-2</v>
      </c>
      <c r="H23" s="49"/>
    </row>
    <row r="24" spans="4:8" x14ac:dyDescent="0.25">
      <c r="D24" s="83">
        <v>0</v>
      </c>
      <c r="E24" s="83">
        <v>6.6699999999999995E-2</v>
      </c>
      <c r="F24" s="49">
        <v>0</v>
      </c>
      <c r="G24" s="49">
        <v>9.4666666666666677E-2</v>
      </c>
      <c r="H24" s="49"/>
    </row>
    <row r="25" spans="4:8" x14ac:dyDescent="0.25">
      <c r="D25" s="83">
        <v>0</v>
      </c>
      <c r="E25" s="83">
        <v>6.6400000000000001E-2</v>
      </c>
      <c r="F25" s="49"/>
      <c r="G25" s="49"/>
      <c r="H25" s="49"/>
    </row>
    <row r="26" spans="4:8" x14ac:dyDescent="0.25">
      <c r="D26" s="83">
        <v>0</v>
      </c>
      <c r="E26" s="83">
        <v>6.5699999999999995E-2</v>
      </c>
      <c r="F26" s="49"/>
      <c r="G26" s="49"/>
      <c r="H26" s="49"/>
    </row>
    <row r="27" spans="4:8" x14ac:dyDescent="0.25">
      <c r="D27" s="83">
        <v>15</v>
      </c>
      <c r="E27" s="83">
        <v>0.30969999999999998</v>
      </c>
      <c r="F27" s="49"/>
      <c r="G27" s="49"/>
      <c r="H27" s="49"/>
    </row>
    <row r="28" spans="4:8" x14ac:dyDescent="0.25">
      <c r="D28" s="83">
        <v>15</v>
      </c>
      <c r="E28" s="83">
        <v>0.31430000000000002</v>
      </c>
      <c r="F28" s="49"/>
      <c r="G28" s="49"/>
      <c r="H28" s="49"/>
    </row>
    <row r="29" spans="4:8" x14ac:dyDescent="0.25">
      <c r="D29" s="83">
        <v>15</v>
      </c>
      <c r="E29" s="83">
        <v>0.31950000000000001</v>
      </c>
      <c r="F29" s="49"/>
      <c r="G29" s="49"/>
      <c r="H29" s="49"/>
    </row>
    <row r="30" spans="4:8" x14ac:dyDescent="0.25">
      <c r="D30" s="83">
        <v>15</v>
      </c>
      <c r="E30" s="83">
        <v>0.316</v>
      </c>
      <c r="F30" s="49"/>
      <c r="G30" s="49"/>
      <c r="H30" s="49"/>
    </row>
    <row r="31" spans="4:8" x14ac:dyDescent="0.25">
      <c r="D31" s="83">
        <v>15</v>
      </c>
      <c r="E31" s="83">
        <v>0.3266</v>
      </c>
      <c r="F31" s="49"/>
      <c r="G31" s="49"/>
      <c r="H31" s="49"/>
    </row>
    <row r="32" spans="4:8" x14ac:dyDescent="0.25">
      <c r="D32" s="83">
        <v>15</v>
      </c>
      <c r="E32" s="83">
        <v>0.32440000000000002</v>
      </c>
      <c r="F32" s="49"/>
      <c r="G32" s="49"/>
      <c r="H32" s="49"/>
    </row>
    <row r="33" spans="4:8" x14ac:dyDescent="0.25">
      <c r="D33" s="83">
        <v>30</v>
      </c>
      <c r="E33" s="83">
        <v>0.60360000000000003</v>
      </c>
      <c r="F33" s="49"/>
      <c r="G33" s="49"/>
      <c r="H33" s="49"/>
    </row>
    <row r="34" spans="4:8" x14ac:dyDescent="0.25">
      <c r="D34" s="83">
        <v>30</v>
      </c>
      <c r="E34" s="83">
        <v>0.61729999999999996</v>
      </c>
      <c r="F34" s="49"/>
      <c r="G34" s="49"/>
      <c r="H34" s="49"/>
    </row>
    <row r="35" spans="4:8" x14ac:dyDescent="0.25">
      <c r="D35" s="83">
        <v>30</v>
      </c>
      <c r="E35" s="83">
        <v>0.64356666666666662</v>
      </c>
      <c r="F35" s="49"/>
      <c r="G35" s="49"/>
      <c r="H35" s="49"/>
    </row>
    <row r="36" spans="4:8" x14ac:dyDescent="0.25">
      <c r="D36" s="83">
        <v>30</v>
      </c>
      <c r="E36" s="83">
        <v>0.62919999999999998</v>
      </c>
      <c r="F36" s="49"/>
      <c r="G36" s="49"/>
      <c r="H36" s="49"/>
    </row>
    <row r="37" spans="4:8" x14ac:dyDescent="0.25">
      <c r="D37" s="83">
        <v>30</v>
      </c>
      <c r="E37" s="83">
        <v>0.55689999999999995</v>
      </c>
      <c r="F37" s="49"/>
      <c r="G37" s="49"/>
      <c r="H37" s="49"/>
    </row>
    <row r="38" spans="4:8" x14ac:dyDescent="0.25">
      <c r="D38" s="83">
        <v>30</v>
      </c>
      <c r="E38" s="83">
        <v>0.58140000000000003</v>
      </c>
      <c r="F38" s="49"/>
      <c r="G38" s="49"/>
      <c r="H38" s="49"/>
    </row>
    <row r="39" spans="4:8" x14ac:dyDescent="0.25">
      <c r="D39" s="83">
        <v>30</v>
      </c>
      <c r="E39" s="83">
        <v>0.58799999999999997</v>
      </c>
      <c r="F39" s="49"/>
      <c r="G39" s="49"/>
      <c r="H39" s="49"/>
    </row>
    <row r="40" spans="4:8" x14ac:dyDescent="0.25">
      <c r="D40" s="83">
        <v>45</v>
      </c>
      <c r="E40" s="83">
        <v>0.81</v>
      </c>
      <c r="F40" s="49"/>
      <c r="G40" s="49"/>
      <c r="H40" s="49"/>
    </row>
    <row r="41" spans="4:8" x14ac:dyDescent="0.25">
      <c r="D41" s="83">
        <v>45</v>
      </c>
      <c r="E41" s="83">
        <v>0.83169999999999999</v>
      </c>
      <c r="F41" s="49"/>
      <c r="G41" s="49"/>
      <c r="H41" s="49"/>
    </row>
    <row r="42" spans="4:8" x14ac:dyDescent="0.25">
      <c r="D42" s="83">
        <v>45</v>
      </c>
      <c r="E42" s="83">
        <v>0.83760000000000001</v>
      </c>
      <c r="F42" s="49"/>
      <c r="G42" s="49"/>
      <c r="H42" s="49"/>
    </row>
    <row r="43" spans="4:8" x14ac:dyDescent="0.25">
      <c r="D43" s="83">
        <v>45</v>
      </c>
      <c r="E43" s="83">
        <v>0.79890000000000005</v>
      </c>
      <c r="F43" s="49"/>
      <c r="G43" s="49"/>
      <c r="H43" s="49"/>
    </row>
    <row r="44" spans="4:8" x14ac:dyDescent="0.25">
      <c r="D44" s="83">
        <v>45</v>
      </c>
      <c r="E44" s="83">
        <v>0.81020000000000003</v>
      </c>
      <c r="F44" s="49"/>
      <c r="G44" s="49"/>
      <c r="H44" s="49"/>
    </row>
    <row r="45" spans="4:8" x14ac:dyDescent="0.25">
      <c r="D45" s="83">
        <v>45</v>
      </c>
      <c r="E45" s="83">
        <v>0.8448</v>
      </c>
      <c r="F45" s="49"/>
      <c r="G45" s="49"/>
      <c r="H45" s="49"/>
    </row>
    <row r="46" spans="4:8" x14ac:dyDescent="0.25">
      <c r="D46" s="83">
        <v>60</v>
      </c>
      <c r="E46" s="83">
        <v>1.1485000000000001</v>
      </c>
      <c r="F46" s="49"/>
      <c r="G46" s="49"/>
      <c r="H46" s="49"/>
    </row>
    <row r="47" spans="4:8" x14ac:dyDescent="0.25">
      <c r="D47" s="83">
        <v>60</v>
      </c>
      <c r="E47" s="83">
        <v>1.1946000000000001</v>
      </c>
      <c r="F47" s="49"/>
      <c r="G47" s="49"/>
      <c r="H47" s="49"/>
    </row>
    <row r="48" spans="4:8" x14ac:dyDescent="0.25">
      <c r="D48" s="83">
        <v>60</v>
      </c>
      <c r="E48" s="83">
        <v>1.1525000000000001</v>
      </c>
      <c r="F48" s="49"/>
      <c r="G48" s="49"/>
      <c r="H48" s="49"/>
    </row>
    <row r="49" spans="4:8" x14ac:dyDescent="0.25">
      <c r="D49" s="83">
        <v>60</v>
      </c>
      <c r="E49" s="83">
        <v>1.0848</v>
      </c>
      <c r="F49" s="49"/>
      <c r="G49" s="49"/>
      <c r="H49" s="49"/>
    </row>
    <row r="50" spans="4:8" x14ac:dyDescent="0.25">
      <c r="D50" s="83">
        <v>60</v>
      </c>
      <c r="E50" s="83">
        <v>1.1007</v>
      </c>
      <c r="F50" s="49"/>
      <c r="G50" s="49"/>
      <c r="H50" s="49"/>
    </row>
    <row r="51" spans="4:8" x14ac:dyDescent="0.25">
      <c r="D51" s="83">
        <v>60</v>
      </c>
      <c r="E51" s="83">
        <v>1.1206</v>
      </c>
      <c r="F51" s="49"/>
      <c r="G51" s="49"/>
      <c r="H51" s="49"/>
    </row>
    <row r="52" spans="4:8" x14ac:dyDescent="0.25">
      <c r="D52" s="83">
        <v>75</v>
      </c>
      <c r="E52" s="83">
        <v>1.3452</v>
      </c>
      <c r="F52" s="49"/>
      <c r="G52" s="49"/>
      <c r="H52" s="49"/>
    </row>
    <row r="53" spans="4:8" x14ac:dyDescent="0.25">
      <c r="D53" s="83">
        <v>75</v>
      </c>
      <c r="E53" s="83">
        <v>1.3737999999999999</v>
      </c>
      <c r="F53" s="49"/>
      <c r="G53" s="49"/>
      <c r="H53" s="49"/>
    </row>
    <row r="54" spans="4:8" x14ac:dyDescent="0.25">
      <c r="D54" s="83">
        <v>75</v>
      </c>
      <c r="E54" s="83">
        <v>1.3514999999999999</v>
      </c>
      <c r="F54" s="49"/>
      <c r="G54" s="49"/>
      <c r="H54" s="49"/>
    </row>
    <row r="55" spans="4:8" x14ac:dyDescent="0.25">
      <c r="D55" s="83">
        <v>75</v>
      </c>
      <c r="E55" s="83">
        <v>1.2717000000000001</v>
      </c>
      <c r="F55" s="49"/>
      <c r="G55" s="49"/>
      <c r="H55" s="49"/>
    </row>
    <row r="56" spans="4:8" x14ac:dyDescent="0.25">
      <c r="D56" s="83">
        <v>75</v>
      </c>
      <c r="E56" s="83">
        <v>1.3116000000000001</v>
      </c>
      <c r="F56" s="49"/>
      <c r="G56" s="49"/>
      <c r="H56" s="49"/>
    </row>
    <row r="57" spans="4:8" x14ac:dyDescent="0.25">
      <c r="D57" s="83">
        <v>75</v>
      </c>
      <c r="E57" s="83">
        <v>1.3214999999999999</v>
      </c>
      <c r="F57" s="49"/>
      <c r="G57" s="49"/>
      <c r="H57" s="49"/>
    </row>
    <row r="58" spans="4:8" x14ac:dyDescent="0.25">
      <c r="D58" s="83">
        <v>75</v>
      </c>
      <c r="E58" s="83">
        <v>1.3116000000000001</v>
      </c>
      <c r="F58" s="49"/>
      <c r="G58" s="49"/>
      <c r="H58" s="49"/>
    </row>
    <row r="59" spans="4:8" x14ac:dyDescent="0.25">
      <c r="D59" s="83">
        <v>75</v>
      </c>
      <c r="E59" s="83">
        <v>1.3214999999999999</v>
      </c>
      <c r="F59" s="49"/>
      <c r="G59" s="49"/>
      <c r="H59" s="49"/>
    </row>
  </sheetData>
  <mergeCells count="1">
    <mergeCell ref="D20:E20"/>
  </mergeCells>
  <conditionalFormatting sqref="AO2:AO10">
    <cfRule type="cellIs" dxfId="161" priority="2" operator="lessThan">
      <formula>0</formula>
    </cfRule>
  </conditionalFormatting>
  <conditionalFormatting sqref="AO2:AO10">
    <cfRule type="cellIs" dxfId="160" priority="1" operator="between">
      <formula>0</formula>
      <formula>0.005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K1" zoomScale="63" workbookViewId="0">
      <selection activeCell="AO2" sqref="AO2"/>
    </sheetView>
  </sheetViews>
  <sheetFormatPr defaultRowHeight="15" x14ac:dyDescent="0.25"/>
  <cols>
    <col min="40" max="40" width="9.140625" style="25"/>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41</v>
      </c>
      <c r="Q2" s="10"/>
      <c r="R2" s="11"/>
      <c r="S2" s="12"/>
      <c r="T2" s="13"/>
      <c r="V2" s="14"/>
      <c r="W2" s="13"/>
      <c r="Y2" s="14"/>
      <c r="Z2" s="14"/>
      <c r="AA2" s="14"/>
      <c r="AB2" s="15"/>
      <c r="AE2" s="15"/>
      <c r="AH2" s="15"/>
      <c r="AI2" s="16"/>
      <c r="AJ2" s="16"/>
      <c r="AK2" s="17"/>
      <c r="AL2" s="18"/>
      <c r="AM2" s="19"/>
      <c r="AN2" s="23"/>
    </row>
    <row r="3" spans="1:41" x14ac:dyDescent="0.25">
      <c r="A3" s="14" t="s">
        <v>69</v>
      </c>
      <c r="B3" s="7" t="s">
        <v>27</v>
      </c>
      <c r="C3">
        <v>0.84530000000000005</v>
      </c>
      <c r="D3">
        <v>0.82399999999999995</v>
      </c>
      <c r="E3">
        <v>0.84830000000000005</v>
      </c>
      <c r="F3">
        <v>0.62919999999999998</v>
      </c>
      <c r="G3">
        <v>0.62780000000000002</v>
      </c>
      <c r="H3">
        <v>0.63339999999999996</v>
      </c>
      <c r="I3">
        <v>0.53</v>
      </c>
      <c r="J3">
        <v>0.53</v>
      </c>
      <c r="K3">
        <v>0.53200000000000003</v>
      </c>
      <c r="L3">
        <v>0.52270000000000005</v>
      </c>
      <c r="M3">
        <v>0.52659999999999996</v>
      </c>
      <c r="N3">
        <v>0.52739999999999998</v>
      </c>
      <c r="P3" s="12">
        <v>42</v>
      </c>
      <c r="Q3" s="20">
        <v>20.29</v>
      </c>
      <c r="R3" s="12">
        <v>20.420000000000002</v>
      </c>
      <c r="S3" s="12">
        <v>19.68</v>
      </c>
      <c r="T3" s="13">
        <f t="shared" ref="T3:T10" si="0">Q3*1000</f>
        <v>20290</v>
      </c>
      <c r="U3">
        <f t="shared" ref="U3:V10" si="1">R3*1000</f>
        <v>20420</v>
      </c>
      <c r="V3" s="14">
        <f t="shared" si="1"/>
        <v>19680</v>
      </c>
      <c r="W3" s="13">
        <f>AVERAGE(L3:N3)</f>
        <v>0.52556666666666674</v>
      </c>
      <c r="X3">
        <f>STDEV(L3:N3)</f>
        <v>2.5146238950055928E-3</v>
      </c>
      <c r="Y3" s="14">
        <f>AVERAGE(C4:E4)</f>
        <v>0.43073333333333336</v>
      </c>
      <c r="Z3" s="14">
        <f>STDEV(C4:E4)</f>
        <v>2.3755701070129233E-3</v>
      </c>
      <c r="AA3" s="14">
        <f>AVERAGE(F4:H4)</f>
        <v>0.4512666666666667</v>
      </c>
      <c r="AB3" s="15">
        <f>STDEV(I4:K4)</f>
        <v>7.8102496759066614E-3</v>
      </c>
      <c r="AC3">
        <f t="shared" ref="AC3:AC11" si="2">W3*40-0.92</f>
        <v>20.102666666666668</v>
      </c>
      <c r="AD3">
        <f t="shared" ref="AD3:AD11" si="3">Y3*40-0.92</f>
        <v>16.309333333333331</v>
      </c>
      <c r="AE3" s="15">
        <f t="shared" ref="AE3:AE10" si="4">AA3*40-0.92</f>
        <v>17.130666666666666</v>
      </c>
      <c r="AF3">
        <f t="shared" ref="AF3:AH11" si="5">AC3*(1000/15)</f>
        <v>1340.1777777777779</v>
      </c>
      <c r="AG3">
        <f t="shared" si="5"/>
        <v>1087.2888888888888</v>
      </c>
      <c r="AH3" s="15">
        <f t="shared" si="5"/>
        <v>1142.0444444444445</v>
      </c>
      <c r="AI3" s="16">
        <f>AF3/T3</f>
        <v>6.6051147253710099E-2</v>
      </c>
      <c r="AJ3" s="16">
        <f t="shared" ref="AI3:AK10" si="6">AG3/U3</f>
        <v>5.3246272717379473E-2</v>
      </c>
      <c r="AK3" s="17">
        <f t="shared" si="6"/>
        <v>5.8030713640469737E-2</v>
      </c>
      <c r="AL3" s="18">
        <f t="shared" ref="AL3:AL10" si="7">AVERAGE(AI3:AK3)</f>
        <v>5.9109377870519765E-2</v>
      </c>
      <c r="AM3" s="19">
        <f t="shared" ref="AM3:AM10" si="8">-STDEV(AI3:AK3)</f>
        <v>-6.4702272265882736E-3</v>
      </c>
      <c r="AN3" s="23">
        <f t="shared" ref="AN3:AN10" si="9">AVERAGE(AF3:AH3)</f>
        <v>1189.8370370370369</v>
      </c>
      <c r="AO3">
        <f>(0.25*AL3)-ABS(AM3)</f>
        <v>8.3071172410416685E-3</v>
      </c>
    </row>
    <row r="4" spans="1:41" x14ac:dyDescent="0.25">
      <c r="A4" s="27" t="s">
        <v>69</v>
      </c>
      <c r="B4" s="7" t="s">
        <v>28</v>
      </c>
      <c r="C4">
        <v>0.43190000000000001</v>
      </c>
      <c r="D4">
        <v>0.42799999999999999</v>
      </c>
      <c r="E4">
        <v>0.43230000000000002</v>
      </c>
      <c r="F4">
        <v>0.4496</v>
      </c>
      <c r="G4">
        <v>0.45119999999999999</v>
      </c>
      <c r="H4">
        <v>0.45300000000000001</v>
      </c>
      <c r="I4">
        <v>0.57869999999999999</v>
      </c>
      <c r="J4">
        <v>0.5927</v>
      </c>
      <c r="K4">
        <v>0.57969999999999999</v>
      </c>
      <c r="L4">
        <v>0.68230000000000002</v>
      </c>
      <c r="M4">
        <v>0.68359999999999999</v>
      </c>
      <c r="N4">
        <v>0.66710000000000003</v>
      </c>
      <c r="P4" s="12">
        <v>43</v>
      </c>
      <c r="Q4" s="20">
        <v>19.52</v>
      </c>
      <c r="R4" s="12">
        <v>20.010000000000002</v>
      </c>
      <c r="S4" s="12">
        <v>19.61</v>
      </c>
      <c r="T4" s="13">
        <f t="shared" si="0"/>
        <v>19520</v>
      </c>
      <c r="U4">
        <f t="shared" si="1"/>
        <v>20010</v>
      </c>
      <c r="V4" s="14">
        <f t="shared" si="1"/>
        <v>19610</v>
      </c>
      <c r="W4" s="13">
        <f>AVERAGE(I4:K4)</f>
        <v>0.5837</v>
      </c>
      <c r="X4">
        <f>STDEV(I4:K4)</f>
        <v>7.8102496759066614E-3</v>
      </c>
      <c r="Y4" s="14">
        <f>AVERAGE(L4:N4)</f>
        <v>0.67766666666666664</v>
      </c>
      <c r="Z4" s="14">
        <f>STDEV(L4:N4)</f>
        <v>9.1740576264449664E-3</v>
      </c>
      <c r="AA4" s="14">
        <f>AVERAGE(C5:E5)</f>
        <v>0.47756666666666669</v>
      </c>
      <c r="AB4" s="15">
        <f>STDEV(C5:E5)</f>
        <v>3.6253735439721723E-3</v>
      </c>
      <c r="AC4">
        <f t="shared" si="2"/>
        <v>22.427999999999997</v>
      </c>
      <c r="AD4">
        <f t="shared" si="3"/>
        <v>26.186666666666664</v>
      </c>
      <c r="AE4" s="15">
        <f t="shared" si="4"/>
        <v>18.182666666666666</v>
      </c>
      <c r="AF4">
        <f t="shared" si="5"/>
        <v>1495.1999999999998</v>
      </c>
      <c r="AG4">
        <f t="shared" si="5"/>
        <v>1745.7777777777778</v>
      </c>
      <c r="AH4" s="15">
        <f t="shared" si="5"/>
        <v>1212.1777777777779</v>
      </c>
      <c r="AI4" s="16">
        <f t="shared" si="6"/>
        <v>7.6598360655737691E-2</v>
      </c>
      <c r="AJ4" s="16">
        <f t="shared" si="6"/>
        <v>8.7245266255761011E-2</v>
      </c>
      <c r="AK4" s="17">
        <f t="shared" si="6"/>
        <v>6.181426709728597E-2</v>
      </c>
      <c r="AL4" s="18">
        <f t="shared" si="7"/>
        <v>7.5219298002928217E-2</v>
      </c>
      <c r="AM4" s="19">
        <f t="shared" si="8"/>
        <v>-1.2771463890246519E-2</v>
      </c>
      <c r="AN4" s="23">
        <f t="shared" si="9"/>
        <v>1484.385185185185</v>
      </c>
      <c r="AO4">
        <f>(0.25*AL4)-ABS(AM4)</f>
        <v>6.0333606104855352E-3</v>
      </c>
    </row>
    <row r="5" spans="1:41" x14ac:dyDescent="0.25">
      <c r="A5" s="27" t="s">
        <v>69</v>
      </c>
      <c r="B5" s="7" t="s">
        <v>29</v>
      </c>
      <c r="C5">
        <v>0.47339999999999999</v>
      </c>
      <c r="D5">
        <v>0.48</v>
      </c>
      <c r="E5">
        <v>0.4793</v>
      </c>
      <c r="F5">
        <v>0.63019999999999998</v>
      </c>
      <c r="G5">
        <v>0.64739999999999998</v>
      </c>
      <c r="H5">
        <v>0.65159999999999996</v>
      </c>
      <c r="I5">
        <v>0.38369999999999999</v>
      </c>
      <c r="J5">
        <v>0.38300000000000001</v>
      </c>
      <c r="K5">
        <v>0.37119999999999997</v>
      </c>
      <c r="L5">
        <v>0.49430000000000002</v>
      </c>
      <c r="M5">
        <v>0.49569999999999997</v>
      </c>
      <c r="N5">
        <v>0.49969999999999998</v>
      </c>
      <c r="P5" s="12">
        <v>44</v>
      </c>
      <c r="Q5" s="20"/>
      <c r="R5" s="12"/>
      <c r="S5" s="12"/>
      <c r="T5" s="13"/>
      <c r="V5" s="14"/>
      <c r="W5" s="13"/>
      <c r="Y5" s="14"/>
      <c r="Z5" s="14"/>
      <c r="AA5" s="14"/>
      <c r="AB5" s="15"/>
      <c r="AE5" s="15"/>
      <c r="AH5" s="15"/>
      <c r="AI5" s="16"/>
      <c r="AJ5" s="16"/>
      <c r="AK5" s="17"/>
      <c r="AL5" s="18"/>
      <c r="AM5" s="19"/>
      <c r="AN5" s="23"/>
    </row>
    <row r="6" spans="1:41" x14ac:dyDescent="0.25">
      <c r="A6" s="27" t="s">
        <v>69</v>
      </c>
      <c r="B6" s="7" t="s">
        <v>30</v>
      </c>
      <c r="C6">
        <v>0.49569999999999997</v>
      </c>
      <c r="D6">
        <v>0.48480000000000001</v>
      </c>
      <c r="E6">
        <v>0.48559999999999998</v>
      </c>
      <c r="F6">
        <v>0.4708</v>
      </c>
      <c r="G6">
        <v>0.47770000000000001</v>
      </c>
      <c r="H6">
        <v>0.46389999999999998</v>
      </c>
      <c r="I6">
        <v>0.56489999999999996</v>
      </c>
      <c r="J6">
        <v>0.55379999999999996</v>
      </c>
      <c r="K6">
        <v>0.56200000000000006</v>
      </c>
      <c r="L6">
        <v>0.64649999999999996</v>
      </c>
      <c r="M6">
        <v>0.65249999999999997</v>
      </c>
      <c r="N6">
        <v>0.65939999999999999</v>
      </c>
      <c r="P6" s="12">
        <v>45</v>
      </c>
      <c r="Q6" s="20">
        <v>20.239999999999998</v>
      </c>
      <c r="R6" s="12">
        <v>20.18</v>
      </c>
      <c r="S6" s="12">
        <v>19.89</v>
      </c>
      <c r="T6" s="13">
        <f>Q6*1000</f>
        <v>20240</v>
      </c>
      <c r="U6">
        <f t="shared" si="1"/>
        <v>20180</v>
      </c>
      <c r="V6" s="14">
        <f t="shared" si="1"/>
        <v>19890</v>
      </c>
      <c r="W6" s="13">
        <f>AVERAGE(C6:E6)</f>
        <v>0.48869999999999997</v>
      </c>
      <c r="X6">
        <f>STDEV(C6:E6)</f>
        <v>6.0753600716336028E-3</v>
      </c>
      <c r="Y6" s="14">
        <f>AVERAGE(F6:H6)</f>
        <v>0.47079999999999994</v>
      </c>
      <c r="Z6" s="14">
        <f>STDEV(F6:H6)</f>
        <v>6.9000000000000172E-3</v>
      </c>
      <c r="AA6" s="14">
        <f>AVERAGE(I6:K6)</f>
        <v>0.56023333333333336</v>
      </c>
      <c r="AB6" s="15">
        <f>STDEV(I6:K6)</f>
        <v>5.7570246945217712E-3</v>
      </c>
      <c r="AC6">
        <f t="shared" si="2"/>
        <v>18.627999999999997</v>
      </c>
      <c r="AD6">
        <f t="shared" si="3"/>
        <v>17.911999999999995</v>
      </c>
      <c r="AE6" s="15">
        <f t="shared" si="4"/>
        <v>21.489333333333335</v>
      </c>
      <c r="AF6">
        <f t="shared" si="5"/>
        <v>1241.8666666666666</v>
      </c>
      <c r="AG6">
        <f t="shared" si="5"/>
        <v>1194.1333333333332</v>
      </c>
      <c r="AH6" s="15">
        <f t="shared" si="5"/>
        <v>1432.6222222222225</v>
      </c>
      <c r="AI6" s="16">
        <f t="shared" si="6"/>
        <v>6.1357048748353092E-2</v>
      </c>
      <c r="AJ6" s="16">
        <f t="shared" si="6"/>
        <v>5.9174099768747927E-2</v>
      </c>
      <c r="AK6" s="17">
        <f t="shared" si="6"/>
        <v>7.2027261046868907E-2</v>
      </c>
      <c r="AL6" s="18">
        <f t="shared" si="7"/>
        <v>6.4186136521323309E-2</v>
      </c>
      <c r="AM6" s="19">
        <f t="shared" si="8"/>
        <v>-6.8777715817497391E-3</v>
      </c>
      <c r="AN6" s="23">
        <f t="shared" si="9"/>
        <v>1289.5407407407408</v>
      </c>
      <c r="AO6">
        <f>(0.25*AL6)-ABS(AM6)</f>
        <v>9.1687625485810872E-3</v>
      </c>
    </row>
    <row r="7" spans="1:41" x14ac:dyDescent="0.25">
      <c r="A7" s="27" t="s">
        <v>69</v>
      </c>
      <c r="B7" s="7" t="s">
        <v>31</v>
      </c>
      <c r="C7">
        <v>0.5111</v>
      </c>
      <c r="D7">
        <v>0.48630000000000001</v>
      </c>
      <c r="E7">
        <v>0.50160000000000005</v>
      </c>
      <c r="F7">
        <v>0.53690000000000004</v>
      </c>
      <c r="G7">
        <v>0.54</v>
      </c>
      <c r="H7">
        <v>0.53739999999999999</v>
      </c>
      <c r="I7">
        <v>0.95989999999999998</v>
      </c>
      <c r="J7">
        <v>0.94779999999999998</v>
      </c>
      <c r="K7">
        <v>0.95820000000000005</v>
      </c>
      <c r="L7">
        <v>0.64990000000000003</v>
      </c>
      <c r="M7">
        <v>0.65169999999999995</v>
      </c>
      <c r="N7">
        <v>0.65200000000000002</v>
      </c>
      <c r="P7" s="12">
        <v>46</v>
      </c>
      <c r="Q7" s="20">
        <v>20.079999999999998</v>
      </c>
      <c r="R7" s="12">
        <v>19.600000000000001</v>
      </c>
      <c r="S7" s="12">
        <v>20.02</v>
      </c>
      <c r="T7" s="13">
        <f t="shared" si="0"/>
        <v>20080</v>
      </c>
      <c r="U7">
        <f t="shared" si="1"/>
        <v>19600</v>
      </c>
      <c r="V7" s="14">
        <f t="shared" si="1"/>
        <v>20020</v>
      </c>
      <c r="W7" s="13">
        <f>AVERAGE(L6:N6)</f>
        <v>0.65279999999999994</v>
      </c>
      <c r="X7">
        <f>STDEV(L6:N6)</f>
        <v>6.4552304374050152E-3</v>
      </c>
      <c r="Y7" s="14">
        <f>AVERAGE(C7:E7)</f>
        <v>0.4996666666666667</v>
      </c>
      <c r="Z7" s="14">
        <f>STDEV(C7:E7)</f>
        <v>1.2512527056247801E-2</v>
      </c>
      <c r="AA7" s="14">
        <f>AVERAGE(F7:H7)</f>
        <v>0.53810000000000002</v>
      </c>
      <c r="AB7" s="15">
        <f>STDEV(F7:H7)</f>
        <v>1.6643316977093306E-3</v>
      </c>
      <c r="AC7">
        <f t="shared" si="2"/>
        <v>25.191999999999997</v>
      </c>
      <c r="AD7">
        <f t="shared" si="3"/>
        <v>19.066666666666666</v>
      </c>
      <c r="AE7" s="15">
        <f t="shared" si="4"/>
        <v>20.603999999999999</v>
      </c>
      <c r="AF7">
        <f t="shared" si="5"/>
        <v>1679.4666666666665</v>
      </c>
      <c r="AG7">
        <f t="shared" si="5"/>
        <v>1271.1111111111111</v>
      </c>
      <c r="AH7" s="15">
        <f t="shared" si="5"/>
        <v>1373.6000000000001</v>
      </c>
      <c r="AI7" s="16">
        <f t="shared" si="6"/>
        <v>8.3638778220451515E-2</v>
      </c>
      <c r="AJ7" s="16">
        <f t="shared" si="6"/>
        <v>6.485260770975057E-2</v>
      </c>
      <c r="AK7" s="17">
        <f t="shared" si="6"/>
        <v>6.8611388611388616E-2</v>
      </c>
      <c r="AL7" s="18">
        <f t="shared" si="7"/>
        <v>7.2367591513863572E-2</v>
      </c>
      <c r="AM7" s="19">
        <f t="shared" si="8"/>
        <v>-9.9404147699028861E-3</v>
      </c>
      <c r="AN7" s="23">
        <f t="shared" si="9"/>
        <v>1441.3925925925926</v>
      </c>
      <c r="AO7">
        <f>(0.25*AL7)-ABS(AM7)</f>
        <v>8.1514831085630068E-3</v>
      </c>
    </row>
    <row r="8" spans="1:41" x14ac:dyDescent="0.25">
      <c r="A8" s="27" t="s">
        <v>69</v>
      </c>
      <c r="B8" s="7" t="s">
        <v>32</v>
      </c>
      <c r="C8">
        <v>0.27689999999999998</v>
      </c>
      <c r="D8">
        <v>0.27729999999999999</v>
      </c>
      <c r="E8">
        <v>0.27929999999999999</v>
      </c>
      <c r="F8">
        <v>0.85880000000000001</v>
      </c>
      <c r="G8">
        <v>0.84370000000000001</v>
      </c>
      <c r="H8">
        <v>0.86109999999999998</v>
      </c>
      <c r="I8">
        <v>0.73860000000000003</v>
      </c>
      <c r="J8">
        <v>0.748</v>
      </c>
      <c r="K8">
        <v>0.74119999999999997</v>
      </c>
      <c r="L8">
        <v>0.94550000000000001</v>
      </c>
      <c r="M8">
        <v>0.92279999999999995</v>
      </c>
      <c r="N8">
        <v>0.93899999999999995</v>
      </c>
      <c r="P8" s="12">
        <v>47</v>
      </c>
      <c r="Q8" s="20"/>
      <c r="R8" s="12"/>
      <c r="S8" s="12"/>
      <c r="T8" s="13"/>
      <c r="V8" s="14"/>
      <c r="W8" s="21"/>
      <c r="Y8" s="22"/>
      <c r="Z8" s="14"/>
      <c r="AA8" s="14"/>
      <c r="AB8" s="15"/>
      <c r="AE8" s="15"/>
      <c r="AH8" s="15"/>
      <c r="AI8" s="16"/>
      <c r="AJ8" s="16"/>
      <c r="AK8" s="17"/>
      <c r="AL8" s="18"/>
      <c r="AM8" s="19"/>
      <c r="AN8" s="23"/>
    </row>
    <row r="9" spans="1:41" x14ac:dyDescent="0.25">
      <c r="A9" s="27" t="s">
        <v>69</v>
      </c>
      <c r="B9" s="7" t="s">
        <v>33</v>
      </c>
      <c r="C9">
        <v>0.996</v>
      </c>
      <c r="D9">
        <v>0.9819</v>
      </c>
      <c r="E9">
        <v>0.94689999999999996</v>
      </c>
      <c r="F9">
        <v>0.90049999999999997</v>
      </c>
      <c r="G9">
        <v>0.86380000000000001</v>
      </c>
      <c r="H9">
        <v>0.89349999999999996</v>
      </c>
      <c r="I9">
        <v>0.43809999999999999</v>
      </c>
      <c r="J9">
        <v>0.44309999999999999</v>
      </c>
      <c r="K9">
        <v>0.42459999999999998</v>
      </c>
      <c r="L9">
        <v>0.1361</v>
      </c>
      <c r="M9">
        <v>0.14169999999999999</v>
      </c>
      <c r="N9">
        <v>0.1368</v>
      </c>
      <c r="P9" s="12">
        <v>18</v>
      </c>
      <c r="Q9" s="20">
        <v>20.079999999999998</v>
      </c>
      <c r="R9" s="12">
        <v>19.88</v>
      </c>
      <c r="S9" s="12">
        <v>20.03</v>
      </c>
      <c r="T9" s="13">
        <f t="shared" si="0"/>
        <v>20080</v>
      </c>
      <c r="U9">
        <f t="shared" si="1"/>
        <v>19880</v>
      </c>
      <c r="V9" s="14">
        <f t="shared" si="1"/>
        <v>20030</v>
      </c>
      <c r="W9" s="13">
        <f>AVERAGE(F8:H8)</f>
        <v>0.85453333333333337</v>
      </c>
      <c r="X9">
        <f>STDEV(F8:H8)</f>
        <v>9.4521602469135671E-3</v>
      </c>
      <c r="Y9" s="14">
        <f>AVERAGE(I8:K8)</f>
        <v>0.74260000000000004</v>
      </c>
      <c r="Z9" s="14">
        <f>STDEV(I8:K8)</f>
        <v>4.8538644398046279E-3</v>
      </c>
      <c r="AA9" s="14">
        <f>AVERAGE(L8:N8)</f>
        <v>0.93576666666666675</v>
      </c>
      <c r="AB9" s="15">
        <f>STDEV(L8:N8)</f>
        <v>1.1690309377143696E-2</v>
      </c>
      <c r="AC9">
        <f t="shared" si="2"/>
        <v>33.261333333333333</v>
      </c>
      <c r="AD9">
        <f t="shared" si="3"/>
        <v>28.783999999999999</v>
      </c>
      <c r="AE9" s="15">
        <f t="shared" si="4"/>
        <v>36.510666666666665</v>
      </c>
      <c r="AF9">
        <f t="shared" si="5"/>
        <v>2217.4222222222224</v>
      </c>
      <c r="AG9">
        <f t="shared" si="5"/>
        <v>1918.9333333333334</v>
      </c>
      <c r="AH9" s="15">
        <f t="shared" si="5"/>
        <v>2434.0444444444447</v>
      </c>
      <c r="AI9" s="16">
        <f t="shared" si="6"/>
        <v>0.11042939353696327</v>
      </c>
      <c r="AJ9" s="16">
        <f t="shared" si="6"/>
        <v>9.6525821596244135E-2</v>
      </c>
      <c r="AK9" s="17">
        <f t="shared" si="6"/>
        <v>0.12151994230875909</v>
      </c>
      <c r="AL9" s="18">
        <f t="shared" si="7"/>
        <v>0.10949171914732218</v>
      </c>
      <c r="AM9" s="19">
        <f t="shared" si="8"/>
        <v>-1.2523415767820054E-2</v>
      </c>
      <c r="AN9" s="23">
        <f>AVERAGE(AF9:AH9)</f>
        <v>2190.1333333333337</v>
      </c>
      <c r="AO9">
        <f>(0.25*AL9)-ABS(AM9)</f>
        <v>1.4849514019010492E-2</v>
      </c>
    </row>
    <row r="10" spans="1:41" x14ac:dyDescent="0.25">
      <c r="A10" s="27" t="s">
        <v>69</v>
      </c>
      <c r="B10" s="7" t="s">
        <v>34</v>
      </c>
      <c r="C10">
        <v>0.1215</v>
      </c>
      <c r="D10">
        <v>0.11899999999999999</v>
      </c>
      <c r="E10">
        <v>0.12139999999999999</v>
      </c>
      <c r="F10">
        <v>0.66039999999999999</v>
      </c>
      <c r="G10">
        <v>0.66190000000000004</v>
      </c>
      <c r="H10">
        <v>0.65349999999999997</v>
      </c>
      <c r="I10">
        <v>0.67689999999999995</v>
      </c>
      <c r="J10">
        <v>0.68089999999999995</v>
      </c>
      <c r="K10">
        <v>0.68659999999999999</v>
      </c>
      <c r="L10">
        <v>4.99E-2</v>
      </c>
      <c r="M10">
        <v>5.0200000000000002E-2</v>
      </c>
      <c r="N10">
        <v>5.5500000000000001E-2</v>
      </c>
      <c r="P10" s="12">
        <v>19</v>
      </c>
      <c r="Q10" s="20">
        <v>20.14</v>
      </c>
      <c r="R10" s="12">
        <v>20.420000000000002</v>
      </c>
      <c r="S10" s="12">
        <v>20.190000000000001</v>
      </c>
      <c r="T10" s="13">
        <f t="shared" si="0"/>
        <v>20140</v>
      </c>
      <c r="U10">
        <f t="shared" si="1"/>
        <v>20420</v>
      </c>
      <c r="V10" s="14">
        <f t="shared" si="1"/>
        <v>20190</v>
      </c>
      <c r="W10" s="13">
        <f>AVERAGE(C9:E9)</f>
        <v>0.97493333333333332</v>
      </c>
      <c r="X10">
        <f>STDEV(C9:E9)</f>
        <v>2.5280493138650089E-2</v>
      </c>
      <c r="Y10" s="14">
        <f>AVERAGE(F9:H9)</f>
        <v>0.88593333333333335</v>
      </c>
      <c r="Z10" s="14">
        <f>STDEV(F9:H9)</f>
        <v>1.9484951458326301E-2</v>
      </c>
      <c r="AA10" s="14">
        <f>AVERAGE(I9:K9)</f>
        <v>0.43526666666666669</v>
      </c>
      <c r="AB10" s="15">
        <f>STDEV(I9:K9)</f>
        <v>9.5699181466370707E-3</v>
      </c>
      <c r="AC10">
        <f t="shared" si="2"/>
        <v>38.077333333333328</v>
      </c>
      <c r="AD10">
        <f t="shared" si="3"/>
        <v>34.517333333333333</v>
      </c>
      <c r="AE10" s="15">
        <f t="shared" si="4"/>
        <v>16.490666666666666</v>
      </c>
      <c r="AF10">
        <f t="shared" si="5"/>
        <v>2538.4888888888886</v>
      </c>
      <c r="AG10">
        <f t="shared" si="5"/>
        <v>2301.1555555555556</v>
      </c>
      <c r="AH10" s="15"/>
      <c r="AI10" s="16">
        <f t="shared" si="6"/>
        <v>0.12604214939865385</v>
      </c>
      <c r="AJ10" s="16">
        <f t="shared" si="6"/>
        <v>0.11269126129067364</v>
      </c>
      <c r="AK10" s="17"/>
      <c r="AL10" s="18">
        <f t="shared" si="7"/>
        <v>0.11936670534466375</v>
      </c>
      <c r="AM10" s="19">
        <f t="shared" si="8"/>
        <v>-9.4405035160156445E-3</v>
      </c>
      <c r="AN10" s="23">
        <f t="shared" si="9"/>
        <v>2419.8222222222221</v>
      </c>
      <c r="AO10">
        <f>(0.25*AL10)-ABS(AM10)</f>
        <v>2.040117282015029E-2</v>
      </c>
    </row>
    <row r="11" spans="1:41" s="14" customFormat="1" x14ac:dyDescent="0.25">
      <c r="B11" s="13"/>
      <c r="P11" s="14" t="s">
        <v>35</v>
      </c>
      <c r="Q11" s="13"/>
      <c r="T11" s="13"/>
      <c r="W11" s="21">
        <f>AVERAGE(F10:H10)</f>
        <v>0.65859999999999996</v>
      </c>
      <c r="X11" s="14">
        <f>STDEV(F10:H10)</f>
        <v>4.479955356920454E-3</v>
      </c>
      <c r="Y11" s="14">
        <f>AVERAGE(I10:K10)</f>
        <v>0.68146666666666667</v>
      </c>
      <c r="Z11" s="14">
        <f>STDEV(I10:K10)</f>
        <v>4.8747649515985432E-3</v>
      </c>
      <c r="AB11" s="15"/>
      <c r="AC11">
        <f t="shared" si="2"/>
        <v>25.423999999999996</v>
      </c>
      <c r="AD11">
        <f t="shared" si="3"/>
        <v>26.338666666666665</v>
      </c>
      <c r="AE11" s="15"/>
      <c r="AF11">
        <f>AC11*(1000/15)</f>
        <v>1694.9333333333332</v>
      </c>
      <c r="AG11">
        <f t="shared" si="5"/>
        <v>1755.911111111111</v>
      </c>
      <c r="AH11" s="15"/>
      <c r="AK11" s="15"/>
      <c r="AL11" s="19"/>
      <c r="AM11" s="19"/>
      <c r="AN11" s="23"/>
    </row>
    <row r="16" spans="1:41" x14ac:dyDescent="0.25">
      <c r="O16" s="89" t="s">
        <v>84</v>
      </c>
      <c r="P16" s="89"/>
      <c r="Q16" s="49" t="s">
        <v>85</v>
      </c>
      <c r="R16" s="49"/>
      <c r="S16" s="49"/>
    </row>
    <row r="17" spans="15:19" x14ac:dyDescent="0.25">
      <c r="O17" s="83">
        <v>0</v>
      </c>
      <c r="P17" s="83">
        <v>6.7699999999999996E-2</v>
      </c>
      <c r="Q17" s="84">
        <v>30</v>
      </c>
      <c r="R17" s="85">
        <v>0.68146666666666667</v>
      </c>
      <c r="S17" s="49"/>
    </row>
    <row r="18" spans="15:19" x14ac:dyDescent="0.25">
      <c r="O18" s="83">
        <v>0</v>
      </c>
      <c r="P18" s="83">
        <v>7.0900000000000005E-2</v>
      </c>
      <c r="Q18" s="84">
        <v>30</v>
      </c>
      <c r="R18" s="85">
        <v>0.65859999999999996</v>
      </c>
      <c r="S18" s="49"/>
    </row>
    <row r="19" spans="15:19" x14ac:dyDescent="0.25">
      <c r="O19" s="83">
        <v>0</v>
      </c>
      <c r="P19" s="83">
        <v>6.8000000000000005E-2</v>
      </c>
      <c r="Q19" s="49">
        <v>0</v>
      </c>
      <c r="R19" s="49">
        <v>0.12063333333333333</v>
      </c>
      <c r="S19" s="49"/>
    </row>
    <row r="20" spans="15:19" x14ac:dyDescent="0.25">
      <c r="O20" s="83">
        <v>0</v>
      </c>
      <c r="P20" s="83">
        <v>6.6699999999999995E-2</v>
      </c>
      <c r="Q20" s="49">
        <v>0</v>
      </c>
      <c r="R20" s="49">
        <v>0.13819999999999999</v>
      </c>
      <c r="S20" s="49"/>
    </row>
    <row r="21" spans="15:19" x14ac:dyDescent="0.25">
      <c r="O21" s="83">
        <v>0</v>
      </c>
      <c r="P21" s="83">
        <v>6.6400000000000001E-2</v>
      </c>
      <c r="Q21" s="49"/>
      <c r="R21" s="49"/>
      <c r="S21" s="49"/>
    </row>
    <row r="22" spans="15:19" x14ac:dyDescent="0.25">
      <c r="O22" s="83">
        <v>0</v>
      </c>
      <c r="P22" s="83">
        <v>6.5699999999999995E-2</v>
      </c>
      <c r="Q22" s="49"/>
      <c r="R22" s="49"/>
      <c r="S22" s="49"/>
    </row>
    <row r="23" spans="15:19" x14ac:dyDescent="0.25">
      <c r="O23" s="83">
        <v>15</v>
      </c>
      <c r="P23" s="83">
        <v>0.30969999999999998</v>
      </c>
      <c r="Q23" s="49"/>
      <c r="R23" s="49"/>
      <c r="S23" s="49"/>
    </row>
    <row r="24" spans="15:19" x14ac:dyDescent="0.25">
      <c r="O24" s="83">
        <v>15</v>
      </c>
      <c r="P24" s="83">
        <v>0.31430000000000002</v>
      </c>
      <c r="Q24" s="49"/>
      <c r="R24" s="49"/>
      <c r="S24" s="49"/>
    </row>
    <row r="25" spans="15:19" x14ac:dyDescent="0.25">
      <c r="O25" s="83">
        <v>15</v>
      </c>
      <c r="P25" s="83">
        <v>0.31950000000000001</v>
      </c>
      <c r="Q25" s="49"/>
      <c r="R25" s="49"/>
      <c r="S25" s="49"/>
    </row>
    <row r="26" spans="15:19" x14ac:dyDescent="0.25">
      <c r="O26" s="83">
        <v>15</v>
      </c>
      <c r="P26" s="83">
        <v>0.316</v>
      </c>
      <c r="Q26" s="49"/>
      <c r="R26" s="49"/>
      <c r="S26" s="49"/>
    </row>
    <row r="27" spans="15:19" x14ac:dyDescent="0.25">
      <c r="O27" s="83">
        <v>15</v>
      </c>
      <c r="P27" s="83">
        <v>0.3266</v>
      </c>
      <c r="Q27" s="49"/>
      <c r="R27" s="49"/>
      <c r="S27" s="49"/>
    </row>
    <row r="28" spans="15:19" x14ac:dyDescent="0.25">
      <c r="O28" s="83">
        <v>15</v>
      </c>
      <c r="P28" s="83">
        <v>0.32440000000000002</v>
      </c>
      <c r="Q28" s="49"/>
      <c r="R28" s="49"/>
      <c r="S28" s="49"/>
    </row>
    <row r="29" spans="15:19" x14ac:dyDescent="0.25">
      <c r="O29" s="83">
        <v>30</v>
      </c>
      <c r="P29" s="83">
        <v>0.60360000000000003</v>
      </c>
      <c r="Q29" s="49"/>
      <c r="R29" s="49"/>
      <c r="S29" s="49"/>
    </row>
    <row r="30" spans="15:19" x14ac:dyDescent="0.25">
      <c r="O30" s="83">
        <v>30</v>
      </c>
      <c r="P30" s="83">
        <v>0.61729999999999996</v>
      </c>
      <c r="Q30" s="49"/>
      <c r="R30" s="49"/>
      <c r="S30" s="49"/>
    </row>
    <row r="31" spans="15:19" x14ac:dyDescent="0.25">
      <c r="O31" s="83">
        <v>30</v>
      </c>
      <c r="P31" s="83">
        <v>0.64356666666666662</v>
      </c>
      <c r="Q31" s="49"/>
      <c r="R31" s="49"/>
      <c r="S31" s="49"/>
    </row>
    <row r="32" spans="15:19" x14ac:dyDescent="0.25">
      <c r="O32" s="83">
        <v>30</v>
      </c>
      <c r="P32" s="83">
        <v>0.62919999999999998</v>
      </c>
      <c r="Q32" s="49"/>
      <c r="R32" s="49"/>
      <c r="S32" s="49"/>
    </row>
    <row r="33" spans="15:19" x14ac:dyDescent="0.25">
      <c r="O33" s="83">
        <v>30</v>
      </c>
      <c r="P33" s="83">
        <v>0.55689999999999995</v>
      </c>
      <c r="Q33" s="49"/>
      <c r="R33" s="49"/>
      <c r="S33" s="49"/>
    </row>
    <row r="34" spans="15:19" x14ac:dyDescent="0.25">
      <c r="O34" s="83">
        <v>30</v>
      </c>
      <c r="P34" s="83">
        <v>0.58140000000000003</v>
      </c>
      <c r="Q34" s="49"/>
      <c r="R34" s="49"/>
      <c r="S34" s="49"/>
    </row>
    <row r="35" spans="15:19" x14ac:dyDescent="0.25">
      <c r="O35" s="83">
        <v>30</v>
      </c>
      <c r="P35" s="83">
        <v>0.58799999999999997</v>
      </c>
      <c r="Q35" s="49"/>
      <c r="R35" s="49"/>
      <c r="S35" s="49"/>
    </row>
    <row r="36" spans="15:19" x14ac:dyDescent="0.25">
      <c r="O36" s="83">
        <v>45</v>
      </c>
      <c r="P36" s="83">
        <v>0.81</v>
      </c>
      <c r="Q36" s="49"/>
      <c r="R36" s="49"/>
      <c r="S36" s="49"/>
    </row>
    <row r="37" spans="15:19" x14ac:dyDescent="0.25">
      <c r="O37" s="83">
        <v>45</v>
      </c>
      <c r="P37" s="83">
        <v>0.83169999999999999</v>
      </c>
      <c r="Q37" s="49"/>
      <c r="R37" s="49"/>
      <c r="S37" s="49"/>
    </row>
    <row r="38" spans="15:19" x14ac:dyDescent="0.25">
      <c r="O38" s="83">
        <v>45</v>
      </c>
      <c r="P38" s="83">
        <v>0.83760000000000001</v>
      </c>
      <c r="Q38" s="49"/>
      <c r="R38" s="49"/>
      <c r="S38" s="49"/>
    </row>
    <row r="39" spans="15:19" x14ac:dyDescent="0.25">
      <c r="O39" s="83">
        <v>45</v>
      </c>
      <c r="P39" s="83">
        <v>0.79890000000000005</v>
      </c>
      <c r="Q39" s="49"/>
      <c r="R39" s="49"/>
      <c r="S39" s="49"/>
    </row>
    <row r="40" spans="15:19" x14ac:dyDescent="0.25">
      <c r="O40" s="83">
        <v>45</v>
      </c>
      <c r="P40" s="83">
        <v>0.81020000000000003</v>
      </c>
      <c r="Q40" s="49"/>
      <c r="R40" s="49"/>
      <c r="S40" s="49"/>
    </row>
    <row r="41" spans="15:19" x14ac:dyDescent="0.25">
      <c r="O41" s="83">
        <v>45</v>
      </c>
      <c r="P41" s="83">
        <v>0.8448</v>
      </c>
      <c r="Q41" s="49"/>
      <c r="R41" s="49"/>
      <c r="S41" s="49"/>
    </row>
    <row r="42" spans="15:19" x14ac:dyDescent="0.25">
      <c r="O42" s="83">
        <v>60</v>
      </c>
      <c r="P42" s="83">
        <v>1.1485000000000001</v>
      </c>
      <c r="Q42" s="49"/>
      <c r="R42" s="49"/>
      <c r="S42" s="49"/>
    </row>
    <row r="43" spans="15:19" x14ac:dyDescent="0.25">
      <c r="O43" s="83">
        <v>60</v>
      </c>
      <c r="P43" s="83">
        <v>1.1946000000000001</v>
      </c>
      <c r="Q43" s="49"/>
      <c r="R43" s="49"/>
      <c r="S43" s="49"/>
    </row>
    <row r="44" spans="15:19" x14ac:dyDescent="0.25">
      <c r="O44" s="83">
        <v>60</v>
      </c>
      <c r="P44" s="83">
        <v>1.1525000000000001</v>
      </c>
      <c r="Q44" s="49"/>
      <c r="R44" s="49"/>
      <c r="S44" s="49"/>
    </row>
    <row r="45" spans="15:19" x14ac:dyDescent="0.25">
      <c r="O45" s="83">
        <v>60</v>
      </c>
      <c r="P45" s="83">
        <v>1.0848</v>
      </c>
      <c r="Q45" s="49"/>
      <c r="R45" s="49"/>
      <c r="S45" s="49"/>
    </row>
    <row r="46" spans="15:19" x14ac:dyDescent="0.25">
      <c r="O46" s="83">
        <v>60</v>
      </c>
      <c r="P46" s="83">
        <v>1.1007</v>
      </c>
      <c r="Q46" s="49"/>
      <c r="R46" s="49"/>
      <c r="S46" s="49"/>
    </row>
    <row r="47" spans="15:19" x14ac:dyDescent="0.25">
      <c r="O47" s="83">
        <v>60</v>
      </c>
      <c r="P47" s="83">
        <v>1.1206</v>
      </c>
      <c r="Q47" s="49"/>
      <c r="R47" s="49"/>
      <c r="S47" s="49"/>
    </row>
    <row r="48" spans="15:19" x14ac:dyDescent="0.25">
      <c r="O48" s="83">
        <v>75</v>
      </c>
      <c r="P48" s="83">
        <v>1.3452</v>
      </c>
      <c r="Q48" s="49"/>
      <c r="R48" s="49"/>
      <c r="S48" s="49"/>
    </row>
    <row r="49" spans="15:19" x14ac:dyDescent="0.25">
      <c r="O49" s="83">
        <v>75</v>
      </c>
      <c r="P49" s="83">
        <v>1.3737999999999999</v>
      </c>
      <c r="Q49" s="49"/>
      <c r="R49" s="49"/>
      <c r="S49" s="49"/>
    </row>
    <row r="50" spans="15:19" x14ac:dyDescent="0.25">
      <c r="O50" s="83">
        <v>75</v>
      </c>
      <c r="P50" s="83">
        <v>1.3514999999999999</v>
      </c>
      <c r="Q50" s="49"/>
      <c r="R50" s="49"/>
      <c r="S50" s="49"/>
    </row>
    <row r="51" spans="15:19" x14ac:dyDescent="0.25">
      <c r="O51" s="83">
        <v>75</v>
      </c>
      <c r="P51" s="83">
        <v>1.2717000000000001</v>
      </c>
      <c r="Q51" s="49"/>
      <c r="R51" s="49"/>
      <c r="S51" s="49"/>
    </row>
    <row r="52" spans="15:19" x14ac:dyDescent="0.25">
      <c r="O52" s="83">
        <v>75</v>
      </c>
      <c r="P52" s="83">
        <v>1.3116000000000001</v>
      </c>
      <c r="Q52" s="49"/>
      <c r="R52" s="49"/>
      <c r="S52" s="49"/>
    </row>
    <row r="53" spans="15:19" x14ac:dyDescent="0.25">
      <c r="O53" s="83">
        <v>75</v>
      </c>
      <c r="P53" s="83">
        <v>1.3214999999999999</v>
      </c>
      <c r="Q53" s="49"/>
      <c r="R53" s="49"/>
      <c r="S53" s="49"/>
    </row>
    <row r="54" spans="15:19" x14ac:dyDescent="0.25">
      <c r="O54" s="83">
        <v>75</v>
      </c>
      <c r="P54" s="83">
        <v>1.3116000000000001</v>
      </c>
      <c r="Q54" s="49"/>
      <c r="R54" s="49"/>
      <c r="S54" s="49"/>
    </row>
    <row r="55" spans="15:19" x14ac:dyDescent="0.25">
      <c r="O55" s="83">
        <v>75</v>
      </c>
      <c r="P55" s="83">
        <v>1.3214999999999999</v>
      </c>
      <c r="Q55" s="49"/>
      <c r="R55" s="49"/>
      <c r="S55" s="49"/>
    </row>
  </sheetData>
  <mergeCells count="1">
    <mergeCell ref="O16:P16"/>
  </mergeCells>
  <conditionalFormatting sqref="AO2:AO10">
    <cfRule type="cellIs" dxfId="159" priority="2" operator="lessThan">
      <formula>0</formula>
    </cfRule>
  </conditionalFormatting>
  <conditionalFormatting sqref="AO2:AO10">
    <cfRule type="cellIs" dxfId="158" priority="1" operator="between">
      <formula>0</formula>
      <formula>0.005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A13" workbookViewId="0">
      <selection activeCell="R30" sqref="R30"/>
    </sheetView>
  </sheetViews>
  <sheetFormatPr defaultRowHeight="15" x14ac:dyDescent="0.25"/>
  <cols>
    <col min="1" max="1" width="9.7109375" bestFit="1" customWidth="1"/>
    <col min="40" max="40" width="9.140625" style="49"/>
  </cols>
  <sheetData>
    <row r="1" spans="1:41" s="49" customFormat="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25">
      <c r="A2" s="71"/>
      <c r="B2" s="72"/>
      <c r="C2" s="65">
        <v>1</v>
      </c>
      <c r="D2" s="65">
        <v>2</v>
      </c>
      <c r="E2" s="65">
        <v>3</v>
      </c>
      <c r="F2" s="65">
        <v>4</v>
      </c>
      <c r="G2" s="65">
        <v>5</v>
      </c>
      <c r="H2" s="65">
        <v>6</v>
      </c>
      <c r="I2" s="65">
        <v>7</v>
      </c>
      <c r="J2" s="65">
        <v>8</v>
      </c>
      <c r="K2" s="65">
        <v>9</v>
      </c>
      <c r="L2" s="65">
        <v>10</v>
      </c>
      <c r="M2" s="65">
        <v>11</v>
      </c>
      <c r="N2" s="65">
        <v>12</v>
      </c>
      <c r="P2" s="81">
        <v>26</v>
      </c>
      <c r="Q2" s="74">
        <v>19.82</v>
      </c>
      <c r="R2" s="67">
        <v>19.8</v>
      </c>
      <c r="S2" s="70">
        <v>19.989999999999998</v>
      </c>
      <c r="T2" s="73">
        <f>Q2*1000</f>
        <v>19820</v>
      </c>
      <c r="U2" s="49">
        <f t="shared" ref="U2:V10" si="0">R2*1000</f>
        <v>19800</v>
      </c>
      <c r="V2" s="68">
        <f>S2*1000</f>
        <v>19990</v>
      </c>
      <c r="W2" s="73">
        <f>AVERAGE(C3:E3)</f>
        <v>0.82766666666666655</v>
      </c>
      <c r="X2" s="49">
        <f>STDEV(C3:E3)</f>
        <v>1.2897028081435414E-2</v>
      </c>
      <c r="Y2" s="68">
        <f>AVERAGE(F3:H3)</f>
        <v>0.57999999999999996</v>
      </c>
      <c r="Z2" s="68">
        <f>STDEV(F3:H3)</f>
        <v>7.5498344352707561E-3</v>
      </c>
      <c r="AA2" s="68">
        <f>AVERAGE(I3:K3)</f>
        <v>0.59933333333333338</v>
      </c>
      <c r="AB2" s="66">
        <f>STDEV(I3:K3)</f>
        <v>1.9399312702601968E-2</v>
      </c>
      <c r="AC2" s="49">
        <f t="shared" ref="AC2:AC11" si="1">W2*40-0.92</f>
        <v>32.18666666666666</v>
      </c>
      <c r="AD2" s="49">
        <f t="shared" ref="AD2:AD11" si="2">Y2*40-0.92</f>
        <v>22.279999999999998</v>
      </c>
      <c r="AE2" s="66">
        <f t="shared" ref="AE2:AE10" si="3">AA2*40-0.92</f>
        <v>23.053333333333335</v>
      </c>
      <c r="AF2" s="49">
        <f t="shared" ref="AF2:AH11" si="4">AC2*(1000/15)</f>
        <v>2145.7777777777774</v>
      </c>
      <c r="AG2" s="49">
        <f t="shared" si="4"/>
        <v>1485.3333333333333</v>
      </c>
      <c r="AH2" s="66">
        <f t="shared" si="4"/>
        <v>1536.8888888888891</v>
      </c>
      <c r="AI2" s="77">
        <f t="shared" ref="AI2:AK10" si="5">AF2/T2</f>
        <v>0.10826325821280411</v>
      </c>
      <c r="AJ2" s="77">
        <f t="shared" si="5"/>
        <v>7.501683501683501E-2</v>
      </c>
      <c r="AK2" s="78">
        <f t="shared" si="5"/>
        <v>7.6882885887388147E-2</v>
      </c>
      <c r="AL2" s="79">
        <f t="shared" ref="AL2:AL10" si="6">AVERAGE(AI2:AK2)</f>
        <v>8.6720993039009084E-2</v>
      </c>
      <c r="AM2" s="80">
        <f t="shared" ref="AM2:AM10" si="7">-STDEV(AI2:AK2)</f>
        <v>-1.867946541195574E-2</v>
      </c>
      <c r="AN2" s="23">
        <f t="shared" ref="AN2:AN10" si="8">AVERAGE(AF2:AH2)</f>
        <v>1722.6666666666667</v>
      </c>
      <c r="AO2" s="49">
        <f t="shared" ref="AO2:AO10" si="9">(0.25*AL2)-ABS(AM2)</f>
        <v>3.0007828477965313E-3</v>
      </c>
    </row>
    <row r="3" spans="1:41" s="49" customFormat="1" x14ac:dyDescent="0.25">
      <c r="A3" s="47">
        <v>43073</v>
      </c>
      <c r="B3" s="72" t="s">
        <v>27</v>
      </c>
      <c r="C3" s="49">
        <v>0.81699999999999995</v>
      </c>
      <c r="D3" s="49">
        <v>0.84199999999999997</v>
      </c>
      <c r="E3" s="49">
        <v>0.82399999999999995</v>
      </c>
      <c r="F3" s="49">
        <v>0.58799999999999997</v>
      </c>
      <c r="G3" s="49">
        <v>0.57299999999999995</v>
      </c>
      <c r="H3" s="49">
        <v>0.57899999999999996</v>
      </c>
      <c r="I3" s="49">
        <v>0.57699999999999996</v>
      </c>
      <c r="J3" s="49">
        <v>0.60899999999999999</v>
      </c>
      <c r="K3" s="49">
        <v>0.61199999999999999</v>
      </c>
      <c r="L3" s="49">
        <v>0.72099999999999997</v>
      </c>
      <c r="M3" s="49">
        <v>0.746</v>
      </c>
      <c r="N3" s="49">
        <v>0.75900000000000001</v>
      </c>
      <c r="P3" s="70">
        <v>27</v>
      </c>
      <c r="Q3" s="75">
        <v>19.649999999999999</v>
      </c>
      <c r="R3" s="70">
        <v>19.64</v>
      </c>
      <c r="S3" s="70">
        <v>19.82</v>
      </c>
      <c r="T3" s="73">
        <f t="shared" ref="T3:T10" si="10">Q3*1000</f>
        <v>19650</v>
      </c>
      <c r="U3" s="49">
        <f t="shared" si="0"/>
        <v>19640</v>
      </c>
      <c r="V3" s="68">
        <f t="shared" si="0"/>
        <v>19820</v>
      </c>
      <c r="W3" s="73">
        <f>AVERAGE(L3:N3)</f>
        <v>0.74199999999999999</v>
      </c>
      <c r="X3" s="49">
        <f>STDEV(L3:N3)</f>
        <v>1.9313207915827982E-2</v>
      </c>
      <c r="Y3" s="68">
        <f>AVERAGE(C4:E4)</f>
        <v>0.55266666666666664</v>
      </c>
      <c r="Z3" s="68">
        <f>STDEV(C4:E4)</f>
        <v>3.5118845842842493E-3</v>
      </c>
      <c r="AA3" s="68">
        <f>AVERAGE(F4:H4)</f>
        <v>0.54066666666666674</v>
      </c>
      <c r="AB3" s="66">
        <f>STDEV(I4:K4)</f>
        <v>9.8488578017961129E-3</v>
      </c>
      <c r="AC3" s="49">
        <f t="shared" si="1"/>
        <v>28.759999999999998</v>
      </c>
      <c r="AD3" s="49">
        <f t="shared" si="2"/>
        <v>21.186666666666664</v>
      </c>
      <c r="AE3" s="66">
        <f t="shared" si="3"/>
        <v>20.706666666666667</v>
      </c>
      <c r="AF3" s="49">
        <f t="shared" si="4"/>
        <v>1917.3333333333333</v>
      </c>
      <c r="AG3" s="49">
        <f t="shared" si="4"/>
        <v>1412.4444444444443</v>
      </c>
      <c r="AH3" s="66">
        <f t="shared" si="4"/>
        <v>1380.4444444444446</v>
      </c>
      <c r="AI3" s="77">
        <f>AF3/T3</f>
        <v>9.7574215436810857E-2</v>
      </c>
      <c r="AJ3" s="77">
        <f t="shared" si="5"/>
        <v>7.1916723240552149E-2</v>
      </c>
      <c r="AK3" s="78">
        <f t="shared" si="5"/>
        <v>6.9649063796389743E-2</v>
      </c>
      <c r="AL3" s="79">
        <f t="shared" si="6"/>
        <v>7.9713334157917579E-2</v>
      </c>
      <c r="AM3" s="80">
        <f t="shared" si="7"/>
        <v>-1.550947709894549E-2</v>
      </c>
      <c r="AN3" s="23">
        <f t="shared" si="8"/>
        <v>1570.0740740740739</v>
      </c>
      <c r="AO3" s="49">
        <f t="shared" si="9"/>
        <v>4.418856440533905E-3</v>
      </c>
    </row>
    <row r="4" spans="1:41" s="49" customFormat="1" x14ac:dyDescent="0.25">
      <c r="A4" s="47">
        <v>43073</v>
      </c>
      <c r="B4" s="72" t="s">
        <v>28</v>
      </c>
      <c r="C4" s="49">
        <v>0.54900000000000004</v>
      </c>
      <c r="D4" s="49">
        <v>0.55600000000000005</v>
      </c>
      <c r="E4" s="49">
        <v>0.55300000000000005</v>
      </c>
      <c r="F4" s="49">
        <v>0.54800000000000004</v>
      </c>
      <c r="G4" s="49">
        <v>0.53800000000000003</v>
      </c>
      <c r="H4" s="49">
        <v>0.53600000000000003</v>
      </c>
      <c r="I4" s="49">
        <v>0.53700000000000003</v>
      </c>
      <c r="J4" s="49">
        <v>0.55600000000000005</v>
      </c>
      <c r="K4" s="49">
        <v>0.55100000000000005</v>
      </c>
      <c r="L4" s="49">
        <v>0.44800000000000001</v>
      </c>
      <c r="M4" s="49">
        <v>0.436</v>
      </c>
      <c r="N4" s="49">
        <v>0.45200000000000001</v>
      </c>
      <c r="P4" s="70">
        <v>28</v>
      </c>
      <c r="Q4" s="75">
        <v>20.03</v>
      </c>
      <c r="R4" s="70">
        <v>19.899999999999999</v>
      </c>
      <c r="S4" s="70">
        <v>19.690000000000001</v>
      </c>
      <c r="T4" s="73">
        <f t="shared" si="10"/>
        <v>20030</v>
      </c>
      <c r="U4" s="49">
        <f t="shared" si="0"/>
        <v>19900</v>
      </c>
      <c r="V4" s="68">
        <f t="shared" si="0"/>
        <v>19690</v>
      </c>
      <c r="W4" s="73">
        <f>AVERAGE(I4:K4)</f>
        <v>0.54800000000000004</v>
      </c>
      <c r="X4" s="49">
        <f>STDEV(I4:K4)</f>
        <v>9.8488578017961129E-3</v>
      </c>
      <c r="Y4" s="68">
        <f>AVERAGE(L4:N4)</f>
        <v>0.44533333333333336</v>
      </c>
      <c r="Z4" s="68">
        <f>STDEV(L4:N4)</f>
        <v>8.326663997864539E-3</v>
      </c>
      <c r="AA4" s="68">
        <f>AVERAGE(C5:E5)</f>
        <v>0.52300000000000002</v>
      </c>
      <c r="AB4" s="66">
        <f>STDEV(C5:E5)</f>
        <v>7.2111025509279851E-3</v>
      </c>
      <c r="AC4" s="49">
        <f t="shared" si="1"/>
        <v>21</v>
      </c>
      <c r="AD4" s="49">
        <f t="shared" si="2"/>
        <v>16.893333333333331</v>
      </c>
      <c r="AE4" s="66">
        <f t="shared" si="3"/>
        <v>20</v>
      </c>
      <c r="AF4" s="49">
        <f t="shared" si="4"/>
        <v>1400</v>
      </c>
      <c r="AG4" s="49">
        <f t="shared" si="4"/>
        <v>1126.2222222222222</v>
      </c>
      <c r="AH4" s="66">
        <f t="shared" si="4"/>
        <v>1333.3333333333335</v>
      </c>
      <c r="AI4" s="77">
        <f t="shared" si="5"/>
        <v>6.9895157264103849E-2</v>
      </c>
      <c r="AJ4" s="77">
        <f t="shared" si="5"/>
        <v>5.6594081518704632E-2</v>
      </c>
      <c r="AK4" s="78">
        <f t="shared" si="5"/>
        <v>6.7716268833587279E-2</v>
      </c>
      <c r="AL4" s="79">
        <f t="shared" si="6"/>
        <v>6.4735169205465251E-2</v>
      </c>
      <c r="AM4" s="80">
        <f t="shared" si="7"/>
        <v>-7.134064076023133E-3</v>
      </c>
      <c r="AN4" s="23">
        <f t="shared" si="8"/>
        <v>1286.5185185185185</v>
      </c>
      <c r="AO4" s="49">
        <f t="shared" si="9"/>
        <v>9.0497282253431798E-3</v>
      </c>
    </row>
    <row r="5" spans="1:41" s="49" customFormat="1" x14ac:dyDescent="0.25">
      <c r="A5" s="47">
        <v>43073</v>
      </c>
      <c r="B5" s="72" t="s">
        <v>29</v>
      </c>
      <c r="C5" s="49">
        <v>0.52100000000000002</v>
      </c>
      <c r="D5" s="49">
        <v>0.51700000000000002</v>
      </c>
      <c r="E5" s="49">
        <v>0.53100000000000003</v>
      </c>
      <c r="F5" s="49">
        <v>0.66200000000000003</v>
      </c>
      <c r="G5" s="49">
        <v>0.68300000000000005</v>
      </c>
      <c r="H5" s="49">
        <v>0.68600000000000005</v>
      </c>
      <c r="I5" s="49">
        <v>0.51800000000000002</v>
      </c>
      <c r="J5" s="49">
        <v>0.58199999999999996</v>
      </c>
      <c r="K5" s="49">
        <v>0.58499999999999996</v>
      </c>
      <c r="L5" s="49">
        <v>0.58199999999999996</v>
      </c>
      <c r="M5" s="49">
        <v>0.57899999999999996</v>
      </c>
      <c r="N5" s="49">
        <v>0.57399999999999995</v>
      </c>
      <c r="P5" s="70">
        <v>29</v>
      </c>
      <c r="Q5" s="75">
        <v>19.77</v>
      </c>
      <c r="R5" s="70">
        <v>19.940000000000001</v>
      </c>
      <c r="S5" s="70">
        <v>20.22</v>
      </c>
      <c r="T5" s="73">
        <f t="shared" si="10"/>
        <v>19770</v>
      </c>
      <c r="U5" s="49">
        <f t="shared" si="0"/>
        <v>19940</v>
      </c>
      <c r="V5" s="68">
        <f t="shared" si="0"/>
        <v>20220</v>
      </c>
      <c r="W5" s="73">
        <f>AVERAGE(F5:H5)</f>
        <v>0.67700000000000005</v>
      </c>
      <c r="X5" s="49">
        <f>STDEV(F5:H5)</f>
        <v>1.3076696830622032E-2</v>
      </c>
      <c r="Y5" s="68">
        <f>AVERAGE(I5:K5)</f>
        <v>0.56166666666666665</v>
      </c>
      <c r="Z5" s="68">
        <f>STDEV(I5:K5)</f>
        <v>3.7846179904097735E-2</v>
      </c>
      <c r="AA5" s="68">
        <f>AVERAGE(L5:N5)</f>
        <v>0.57833333333333325</v>
      </c>
      <c r="AB5" s="66">
        <f>STDEV(L5:N5)</f>
        <v>4.0414518843273836E-3</v>
      </c>
      <c r="AC5" s="49">
        <f t="shared" si="1"/>
        <v>26.16</v>
      </c>
      <c r="AD5" s="49">
        <f t="shared" si="2"/>
        <v>21.546666666666663</v>
      </c>
      <c r="AE5" s="66">
        <f t="shared" si="3"/>
        <v>22.213333333333328</v>
      </c>
      <c r="AF5" s="49">
        <f t="shared" si="4"/>
        <v>1744.0000000000002</v>
      </c>
      <c r="AG5" s="49">
        <f t="shared" si="4"/>
        <v>1436.4444444444443</v>
      </c>
      <c r="AH5" s="66">
        <f t="shared" si="4"/>
        <v>1480.8888888888887</v>
      </c>
      <c r="AI5" s="77">
        <f t="shared" si="5"/>
        <v>8.8214466363176536E-2</v>
      </c>
      <c r="AJ5" s="77">
        <f t="shared" si="5"/>
        <v>7.2038337233923985E-2</v>
      </c>
      <c r="AK5" s="78">
        <f t="shared" si="5"/>
        <v>7.3238817452467297E-2</v>
      </c>
      <c r="AL5" s="79">
        <f t="shared" si="6"/>
        <v>7.7830540349855939E-2</v>
      </c>
      <c r="AM5" s="80">
        <f t="shared" si="7"/>
        <v>-9.0127536178664942E-3</v>
      </c>
      <c r="AN5" s="23">
        <f t="shared" si="8"/>
        <v>1553.7777777777776</v>
      </c>
      <c r="AO5" s="49">
        <f t="shared" si="9"/>
        <v>1.0444881469597491E-2</v>
      </c>
    </row>
    <row r="6" spans="1:41" s="49" customFormat="1" x14ac:dyDescent="0.25">
      <c r="A6" s="47">
        <v>43073</v>
      </c>
      <c r="B6" s="72" t="s">
        <v>30</v>
      </c>
      <c r="C6" s="49">
        <v>0.79200000000000004</v>
      </c>
      <c r="D6" s="49">
        <v>0.79400000000000004</v>
      </c>
      <c r="E6" s="49">
        <v>0.82499999999999996</v>
      </c>
      <c r="F6" s="49">
        <v>0.47699999999999998</v>
      </c>
      <c r="G6" s="49">
        <v>0.47899999999999998</v>
      </c>
      <c r="H6" s="49">
        <v>0.48199999999999998</v>
      </c>
      <c r="I6" s="49">
        <v>0.58299999999999996</v>
      </c>
      <c r="J6" s="49">
        <v>0.57399999999999995</v>
      </c>
      <c r="K6" s="49">
        <v>0.57399999999999995</v>
      </c>
      <c r="L6" s="49">
        <v>0.79700000000000004</v>
      </c>
      <c r="M6" s="49">
        <v>0.78300000000000003</v>
      </c>
      <c r="N6" s="49">
        <v>0.78800000000000003</v>
      </c>
      <c r="P6" s="70">
        <v>31</v>
      </c>
      <c r="Q6" s="75">
        <v>20.3</v>
      </c>
      <c r="R6" s="70">
        <v>20.34</v>
      </c>
      <c r="S6" s="70">
        <v>19.95</v>
      </c>
      <c r="T6" s="73">
        <f>Q6*1000</f>
        <v>20300</v>
      </c>
      <c r="U6" s="49">
        <f t="shared" si="0"/>
        <v>20340</v>
      </c>
      <c r="V6" s="68">
        <f t="shared" si="0"/>
        <v>19950</v>
      </c>
      <c r="W6" s="73">
        <f>AVERAGE(C6:E6)</f>
        <v>0.80366666666666664</v>
      </c>
      <c r="X6" s="49">
        <f>STDEV(C6:E6)</f>
        <v>1.8502252115170509E-2</v>
      </c>
      <c r="Y6" s="68">
        <f>AVERAGE(F6:H6)</f>
        <v>0.47933333333333333</v>
      </c>
      <c r="Z6" s="68">
        <f>STDEV(F6:H6)</f>
        <v>2.5166114784235852E-3</v>
      </c>
      <c r="AA6" s="68">
        <f>AVERAGE(I6:K6)</f>
        <v>0.57699999999999996</v>
      </c>
      <c r="AB6" s="66">
        <f>STDEV(I6:K6)</f>
        <v>5.1961524227066361E-3</v>
      </c>
      <c r="AC6" s="49">
        <f t="shared" si="1"/>
        <v>31.226666666666667</v>
      </c>
      <c r="AD6" s="49">
        <f t="shared" si="2"/>
        <v>18.25333333333333</v>
      </c>
      <c r="AE6" s="66">
        <f t="shared" si="3"/>
        <v>22.159999999999997</v>
      </c>
      <c r="AG6" s="49">
        <f t="shared" si="4"/>
        <v>1216.8888888888887</v>
      </c>
      <c r="AH6" s="66">
        <f t="shared" si="4"/>
        <v>1477.3333333333333</v>
      </c>
      <c r="AI6" s="77"/>
      <c r="AJ6" s="77">
        <f t="shared" si="5"/>
        <v>5.9827379001420287E-2</v>
      </c>
      <c r="AK6" s="78">
        <f t="shared" si="5"/>
        <v>7.4051796157059313E-2</v>
      </c>
      <c r="AL6" s="79">
        <f t="shared" si="6"/>
        <v>6.6939587579239804E-2</v>
      </c>
      <c r="AM6" s="80">
        <f t="shared" si="7"/>
        <v>-1.0058181829178572E-2</v>
      </c>
      <c r="AN6" s="23">
        <f t="shared" si="8"/>
        <v>1347.1111111111109</v>
      </c>
      <c r="AO6" s="49">
        <f t="shared" si="9"/>
        <v>6.6767150656313785E-3</v>
      </c>
    </row>
    <row r="7" spans="1:41" s="49" customFormat="1" x14ac:dyDescent="0.25">
      <c r="A7" s="47">
        <v>43073</v>
      </c>
      <c r="B7" s="72" t="s">
        <v>31</v>
      </c>
      <c r="C7" s="49">
        <v>0.59299999999999997</v>
      </c>
      <c r="D7" s="49">
        <v>0.59299999999999997</v>
      </c>
      <c r="E7" s="49">
        <v>0.61199999999999999</v>
      </c>
      <c r="F7" s="49">
        <v>0.52500000000000002</v>
      </c>
      <c r="G7" s="49">
        <v>0.53600000000000003</v>
      </c>
      <c r="H7" s="49">
        <v>0.53100000000000003</v>
      </c>
      <c r="I7" s="49">
        <v>0.92200000000000004</v>
      </c>
      <c r="J7" s="49">
        <v>0.94499999999999995</v>
      </c>
      <c r="K7" s="49">
        <v>0.93400000000000005</v>
      </c>
      <c r="L7" s="49">
        <v>0.81299999999999994</v>
      </c>
      <c r="M7" s="49">
        <v>0.82099999999999995</v>
      </c>
      <c r="N7" s="49">
        <v>0.92700000000000005</v>
      </c>
      <c r="P7" s="70">
        <v>40</v>
      </c>
      <c r="Q7" s="75">
        <v>20.3</v>
      </c>
      <c r="R7" s="70">
        <v>20.05</v>
      </c>
      <c r="S7" s="70">
        <v>20.37</v>
      </c>
      <c r="T7" s="73">
        <f t="shared" si="10"/>
        <v>20300</v>
      </c>
      <c r="U7" s="49">
        <f t="shared" si="0"/>
        <v>20050</v>
      </c>
      <c r="V7" s="68">
        <f t="shared" si="0"/>
        <v>20370</v>
      </c>
      <c r="W7" s="73">
        <f>AVERAGE(L6:N6)</f>
        <v>0.78933333333333344</v>
      </c>
      <c r="X7" s="49">
        <f>STDEV(L6:N6)</f>
        <v>7.0945988845975937E-3</v>
      </c>
      <c r="Y7" s="68">
        <f>AVERAGE(C7:E7)</f>
        <v>0.59933333333333338</v>
      </c>
      <c r="Z7" s="68">
        <f>STDEV(C7:E7)</f>
        <v>1.0969655114602898E-2</v>
      </c>
      <c r="AA7" s="68">
        <f>AVERAGE(F7:H7)</f>
        <v>0.53066666666666673</v>
      </c>
      <c r="AB7" s="66">
        <f>STDEV(F7:H7)</f>
        <v>5.5075705472861069E-3</v>
      </c>
      <c r="AC7" s="49">
        <f t="shared" si="1"/>
        <v>30.653333333333336</v>
      </c>
      <c r="AD7" s="49">
        <f t="shared" si="2"/>
        <v>23.053333333333335</v>
      </c>
      <c r="AE7" s="66">
        <f t="shared" si="3"/>
        <v>20.306666666666668</v>
      </c>
      <c r="AF7" s="49">
        <f t="shared" si="4"/>
        <v>2043.5555555555559</v>
      </c>
      <c r="AG7" s="49">
        <f t="shared" si="4"/>
        <v>1536.8888888888891</v>
      </c>
      <c r="AH7" s="66">
        <f t="shared" si="4"/>
        <v>1353.7777777777781</v>
      </c>
      <c r="AI7" s="77">
        <f t="shared" si="5"/>
        <v>0.10066776135741655</v>
      </c>
      <c r="AJ7" s="77">
        <f t="shared" si="5"/>
        <v>7.6652812413410931E-2</v>
      </c>
      <c r="AK7" s="78">
        <f t="shared" si="5"/>
        <v>6.6459390170730395E-2</v>
      </c>
      <c r="AL7" s="79">
        <f t="shared" si="6"/>
        <v>8.1259987980519297E-2</v>
      </c>
      <c r="AM7" s="80">
        <f t="shared" si="7"/>
        <v>-1.7563391325172466E-2</v>
      </c>
      <c r="AN7" s="23">
        <f t="shared" si="8"/>
        <v>1644.7407407407411</v>
      </c>
      <c r="AO7" s="49">
        <f t="shared" si="9"/>
        <v>2.7516056699573577E-3</v>
      </c>
    </row>
    <row r="8" spans="1:41" s="49" customFormat="1" x14ac:dyDescent="0.25">
      <c r="A8" s="47">
        <v>43073</v>
      </c>
      <c r="B8" s="72" t="s">
        <v>32</v>
      </c>
      <c r="C8" s="49">
        <v>0.74399999999999999</v>
      </c>
      <c r="D8" s="49">
        <v>0.73399999999999999</v>
      </c>
      <c r="E8" s="49">
        <v>0.73799999999999999</v>
      </c>
      <c r="F8" s="49">
        <v>0.67100000000000004</v>
      </c>
      <c r="G8" s="49">
        <v>0.69099999999999995</v>
      </c>
      <c r="H8" s="49">
        <v>0.68400000000000005</v>
      </c>
      <c r="I8" s="49">
        <v>0.46200000000000002</v>
      </c>
      <c r="J8" s="49">
        <v>0.47399999999999998</v>
      </c>
      <c r="K8" s="49">
        <v>0.47499999999999998</v>
      </c>
      <c r="L8" s="49">
        <v>0.64100000000000001</v>
      </c>
      <c r="M8" s="49">
        <v>0.51100000000000001</v>
      </c>
      <c r="N8" s="49">
        <v>0.51300000000000001</v>
      </c>
      <c r="P8" s="70">
        <v>41</v>
      </c>
      <c r="Q8" s="75">
        <v>19.57</v>
      </c>
      <c r="R8" s="70">
        <v>19.82</v>
      </c>
      <c r="S8" s="70">
        <v>19.991</v>
      </c>
      <c r="T8" s="73">
        <f t="shared" si="10"/>
        <v>19570</v>
      </c>
      <c r="U8" s="49">
        <f t="shared" si="0"/>
        <v>19820</v>
      </c>
      <c r="V8" s="68">
        <f t="shared" si="0"/>
        <v>19991</v>
      </c>
      <c r="W8" s="76">
        <f>AVERAGE(I7:K7)</f>
        <v>0.93366666666666676</v>
      </c>
      <c r="X8" s="49">
        <f>STDEV(I7:K7)</f>
        <v>1.1503622617824887E-2</v>
      </c>
      <c r="Y8" s="69">
        <f>AVERAGE(L7:N7)</f>
        <v>0.85366666666666668</v>
      </c>
      <c r="Z8" s="68">
        <f>STDEV(L7:N7)</f>
        <v>6.363437226321432E-2</v>
      </c>
      <c r="AA8" s="68">
        <f>AVERAGE(C8:E8)</f>
        <v>0.73866666666666669</v>
      </c>
      <c r="AB8" s="66">
        <f>STDEV(C8:E8)</f>
        <v>5.0332229568471713E-3</v>
      </c>
      <c r="AC8" s="49">
        <f t="shared" si="1"/>
        <v>36.426666666666669</v>
      </c>
      <c r="AD8" s="49">
        <f t="shared" si="2"/>
        <v>33.226666666666667</v>
      </c>
      <c r="AE8" s="66">
        <f t="shared" si="3"/>
        <v>28.626666666666665</v>
      </c>
      <c r="AF8" s="49">
        <f t="shared" si="4"/>
        <v>2428.4444444444448</v>
      </c>
      <c r="AG8" s="49">
        <f t="shared" si="4"/>
        <v>2215.1111111111113</v>
      </c>
      <c r="AH8" s="66">
        <f t="shared" si="4"/>
        <v>1908.4444444444446</v>
      </c>
      <c r="AI8" s="77">
        <f t="shared" si="5"/>
        <v>0.12409016067677285</v>
      </c>
      <c r="AJ8" s="77">
        <f t="shared" si="5"/>
        <v>0.11176140822962216</v>
      </c>
      <c r="AK8" s="78">
        <f t="shared" si="5"/>
        <v>9.5465181553921488E-2</v>
      </c>
      <c r="AL8" s="79">
        <f t="shared" si="6"/>
        <v>0.1104389168201055</v>
      </c>
      <c r="AM8" s="80">
        <f t="shared" si="7"/>
        <v>-1.4358241364878283E-2</v>
      </c>
      <c r="AN8" s="23">
        <f t="shared" si="8"/>
        <v>2184.0000000000005</v>
      </c>
      <c r="AO8" s="49">
        <f t="shared" si="9"/>
        <v>1.3251487840148091E-2</v>
      </c>
    </row>
    <row r="9" spans="1:41" s="49" customFormat="1" x14ac:dyDescent="0.25">
      <c r="A9" s="47">
        <v>43073</v>
      </c>
      <c r="B9" s="72" t="s">
        <v>33</v>
      </c>
      <c r="C9" s="49">
        <v>0.85299999999999998</v>
      </c>
      <c r="D9" s="49">
        <v>0.76100000000000001</v>
      </c>
      <c r="E9" s="49">
        <v>0.77</v>
      </c>
      <c r="F9" s="49">
        <v>0.76600000000000001</v>
      </c>
      <c r="G9" s="49">
        <v>0.78200000000000003</v>
      </c>
      <c r="H9" s="49">
        <v>0.76100000000000001</v>
      </c>
      <c r="I9" s="49">
        <v>0.747</v>
      </c>
      <c r="J9" s="49">
        <v>0.77700000000000002</v>
      </c>
      <c r="K9" s="49">
        <v>0.77500000000000002</v>
      </c>
      <c r="L9" s="49">
        <v>0.11600000000000001</v>
      </c>
      <c r="M9" s="49">
        <v>0.115</v>
      </c>
      <c r="N9" s="49">
        <v>0.11799999999999999</v>
      </c>
      <c r="P9" s="70">
        <v>44</v>
      </c>
      <c r="Q9" s="75">
        <v>20.27</v>
      </c>
      <c r="R9" s="70">
        <v>19.61</v>
      </c>
      <c r="S9" s="70">
        <v>20.25</v>
      </c>
      <c r="T9" s="73">
        <f t="shared" si="10"/>
        <v>20270</v>
      </c>
      <c r="U9" s="49">
        <f t="shared" si="0"/>
        <v>19610</v>
      </c>
      <c r="V9" s="68">
        <f t="shared" si="0"/>
        <v>20250</v>
      </c>
      <c r="W9" s="73">
        <f>AVERAGE(F8:H8)</f>
        <v>0.68200000000000005</v>
      </c>
      <c r="X9" s="49">
        <f>STDEV(F8:H8)</f>
        <v>1.014889156509218E-2</v>
      </c>
      <c r="Y9" s="68">
        <f>AVERAGE(I8:K8)</f>
        <v>0.47033333333333333</v>
      </c>
      <c r="Z9" s="68">
        <f>STDEV(I8:K8)</f>
        <v>7.2341781380702097E-3</v>
      </c>
      <c r="AA9" s="68">
        <f>AVERAGE(L8:N8)</f>
        <v>0.55500000000000005</v>
      </c>
      <c r="AB9" s="66">
        <f>STDEV(L8:N8)</f>
        <v>7.4484897798143893E-2</v>
      </c>
      <c r="AC9" s="49">
        <f t="shared" si="1"/>
        <v>26.36</v>
      </c>
      <c r="AD9" s="49">
        <f t="shared" si="2"/>
        <v>17.893333333333331</v>
      </c>
      <c r="AE9" s="66">
        <f t="shared" si="3"/>
        <v>21.28</v>
      </c>
      <c r="AF9" s="49">
        <f t="shared" si="4"/>
        <v>1757.3333333333335</v>
      </c>
      <c r="AG9" s="49">
        <f t="shared" si="4"/>
        <v>1192.8888888888889</v>
      </c>
      <c r="AH9" s="66">
        <f t="shared" si="4"/>
        <v>1418.6666666666667</v>
      </c>
      <c r="AI9" s="77">
        <f t="shared" si="5"/>
        <v>8.6696267061338608E-2</v>
      </c>
      <c r="AJ9" s="77">
        <f t="shared" si="5"/>
        <v>6.0830641962717438E-2</v>
      </c>
      <c r="AK9" s="78">
        <f t="shared" si="5"/>
        <v>7.0057613168724289E-2</v>
      </c>
      <c r="AL9" s="79">
        <f t="shared" si="6"/>
        <v>7.2528174064260112E-2</v>
      </c>
      <c r="AM9" s="80">
        <f t="shared" si="7"/>
        <v>-1.3108599993497285E-2</v>
      </c>
      <c r="AN9" s="23">
        <f t="shared" si="8"/>
        <v>1456.2962962962965</v>
      </c>
      <c r="AO9" s="49">
        <f t="shared" si="9"/>
        <v>5.0234435225677432E-3</v>
      </c>
    </row>
    <row r="10" spans="1:41" s="49" customFormat="1" x14ac:dyDescent="0.25">
      <c r="A10" s="47">
        <v>43073</v>
      </c>
      <c r="B10" s="72" t="s">
        <v>34</v>
      </c>
      <c r="C10" s="49">
        <v>0.13500000000000001</v>
      </c>
      <c r="D10" s="49">
        <v>0.13200000000000001</v>
      </c>
      <c r="E10" s="49">
        <v>0.13200000000000001</v>
      </c>
      <c r="F10" s="49">
        <v>0.32500000000000001</v>
      </c>
      <c r="G10" s="49">
        <v>0.63100000000000001</v>
      </c>
      <c r="H10" s="49">
        <v>0.629</v>
      </c>
      <c r="I10" s="49">
        <v>0.66700000000000004</v>
      </c>
      <c r="J10" s="49">
        <v>0.65</v>
      </c>
      <c r="K10" s="49">
        <v>0.67400000000000004</v>
      </c>
      <c r="P10" s="70">
        <v>47</v>
      </c>
      <c r="Q10" s="75">
        <v>19.91</v>
      </c>
      <c r="R10" s="70">
        <v>20.07</v>
      </c>
      <c r="S10" s="70">
        <v>19.93</v>
      </c>
      <c r="T10" s="73">
        <f t="shared" si="10"/>
        <v>19910</v>
      </c>
      <c r="U10" s="49">
        <f t="shared" si="0"/>
        <v>20070</v>
      </c>
      <c r="V10" s="68">
        <f t="shared" si="0"/>
        <v>19930</v>
      </c>
      <c r="W10" s="73">
        <f>AVERAGE(C9:E9)</f>
        <v>0.79466666666666663</v>
      </c>
      <c r="X10" s="49">
        <f>STDEV(C9:E9)</f>
        <v>5.0718175571813816E-2</v>
      </c>
      <c r="Y10" s="68">
        <f>AVERAGE(F9:H9)</f>
        <v>0.76966666666666672</v>
      </c>
      <c r="Z10" s="68">
        <f>STDEV(F9:H9)</f>
        <v>1.0969655114602898E-2</v>
      </c>
      <c r="AA10" s="68">
        <f>AVERAGE(I9:K9)</f>
        <v>0.76633333333333331</v>
      </c>
      <c r="AB10" s="66">
        <f>STDEV(I9:K9)</f>
        <v>1.6772994167212181E-2</v>
      </c>
      <c r="AC10" s="49">
        <f t="shared" si="1"/>
        <v>30.866666666666664</v>
      </c>
      <c r="AD10" s="49">
        <f t="shared" si="2"/>
        <v>29.866666666666667</v>
      </c>
      <c r="AE10" s="66">
        <f t="shared" si="3"/>
        <v>29.733333333333331</v>
      </c>
      <c r="AF10" s="49">
        <f t="shared" si="4"/>
        <v>2057.7777777777778</v>
      </c>
      <c r="AG10" s="49">
        <f t="shared" si="4"/>
        <v>1991.1111111111113</v>
      </c>
      <c r="AH10" s="66">
        <f t="shared" si="4"/>
        <v>1982.2222222222222</v>
      </c>
      <c r="AI10" s="77">
        <f t="shared" si="5"/>
        <v>0.10335398180702049</v>
      </c>
      <c r="AJ10" s="77">
        <f t="shared" si="5"/>
        <v>9.9208326413109685E-2</v>
      </c>
      <c r="AK10" s="78">
        <f t="shared" si="5"/>
        <v>9.9459218375425096E-2</v>
      </c>
      <c r="AL10" s="79">
        <f t="shared" si="6"/>
        <v>0.10067384219851842</v>
      </c>
      <c r="AM10" s="80">
        <f t="shared" si="7"/>
        <v>-2.3244564816285174E-3</v>
      </c>
      <c r="AN10" s="23">
        <f t="shared" si="8"/>
        <v>2010.3703703703704</v>
      </c>
      <c r="AO10" s="49">
        <f t="shared" si="9"/>
        <v>2.2844004068001088E-2</v>
      </c>
    </row>
    <row r="11" spans="1:41" s="68" customFormat="1" x14ac:dyDescent="0.25">
      <c r="B11" s="73"/>
      <c r="P11" s="68" t="s">
        <v>35</v>
      </c>
      <c r="Q11" s="73"/>
      <c r="T11" s="73"/>
      <c r="W11" s="76">
        <f>AVERAGE(F10:H10)</f>
        <v>0.52833333333333332</v>
      </c>
      <c r="X11" s="68">
        <f>STDEV(F10:H10)</f>
        <v>0.17609467150749716</v>
      </c>
      <c r="Y11" s="68">
        <f>AVERAGE(I10:K10)</f>
        <v>0.66366666666666674</v>
      </c>
      <c r="Z11" s="68">
        <f>STDEV(I10:K10)</f>
        <v>1.2342339054382423E-2</v>
      </c>
      <c r="AB11" s="66"/>
      <c r="AC11" s="49">
        <f t="shared" si="1"/>
        <v>20.213333333333331</v>
      </c>
      <c r="AD11" s="49">
        <f t="shared" si="2"/>
        <v>25.626666666666669</v>
      </c>
      <c r="AE11" s="66"/>
      <c r="AF11" s="49">
        <f>AC11*(1000/15)</f>
        <v>1347.5555555555554</v>
      </c>
      <c r="AG11" s="49">
        <f t="shared" si="4"/>
        <v>1708.4444444444448</v>
      </c>
      <c r="AH11" s="66"/>
      <c r="AK11" s="66"/>
      <c r="AL11" s="80"/>
      <c r="AM11" s="80"/>
      <c r="AN11" s="23"/>
    </row>
    <row r="16" spans="1:41" x14ac:dyDescent="0.25">
      <c r="D16" s="89" t="s">
        <v>84</v>
      </c>
      <c r="E16" s="89"/>
      <c r="F16" s="49" t="s">
        <v>85</v>
      </c>
      <c r="G16" s="49"/>
      <c r="H16" s="49"/>
    </row>
    <row r="17" spans="4:8" x14ac:dyDescent="0.25">
      <c r="D17" s="83">
        <v>0</v>
      </c>
      <c r="E17" s="83">
        <v>6.7699999999999996E-2</v>
      </c>
      <c r="F17" s="84">
        <v>30</v>
      </c>
      <c r="G17" s="54">
        <v>0.66366666666666674</v>
      </c>
      <c r="H17" s="49"/>
    </row>
    <row r="18" spans="4:8" x14ac:dyDescent="0.25">
      <c r="D18" s="83">
        <v>0</v>
      </c>
      <c r="E18" s="83">
        <v>7.0900000000000005E-2</v>
      </c>
      <c r="F18" s="84">
        <v>30</v>
      </c>
      <c r="G18" s="54">
        <v>0.63</v>
      </c>
      <c r="H18" s="49"/>
    </row>
    <row r="19" spans="4:8" x14ac:dyDescent="0.25">
      <c r="D19" s="83">
        <v>0</v>
      </c>
      <c r="E19" s="83">
        <v>6.8000000000000005E-2</v>
      </c>
      <c r="F19" s="49">
        <v>0</v>
      </c>
      <c r="G19" s="54">
        <v>0.13300000000000001</v>
      </c>
      <c r="H19" s="49"/>
    </row>
    <row r="20" spans="4:8" x14ac:dyDescent="0.25">
      <c r="D20" s="83">
        <v>0</v>
      </c>
      <c r="E20" s="83">
        <v>6.6699999999999995E-2</v>
      </c>
      <c r="F20" s="49">
        <v>0</v>
      </c>
      <c r="G20" s="54">
        <v>0.11633333333333333</v>
      </c>
      <c r="H20" s="49"/>
    </row>
    <row r="21" spans="4:8" x14ac:dyDescent="0.25">
      <c r="D21" s="83">
        <v>0</v>
      </c>
      <c r="E21" s="83">
        <v>6.6400000000000001E-2</v>
      </c>
      <c r="F21" s="49"/>
      <c r="G21" s="49"/>
      <c r="H21" s="49"/>
    </row>
    <row r="22" spans="4:8" x14ac:dyDescent="0.25">
      <c r="D22" s="83">
        <v>0</v>
      </c>
      <c r="E22" s="83">
        <v>6.5699999999999995E-2</v>
      </c>
      <c r="F22" s="49"/>
      <c r="G22" s="49"/>
      <c r="H22" s="49"/>
    </row>
    <row r="23" spans="4:8" x14ac:dyDescent="0.25">
      <c r="D23" s="83">
        <v>15</v>
      </c>
      <c r="E23" s="83">
        <v>0.30969999999999998</v>
      </c>
      <c r="F23" s="49"/>
      <c r="G23" s="49"/>
      <c r="H23" s="49"/>
    </row>
    <row r="24" spans="4:8" x14ac:dyDescent="0.25">
      <c r="D24" s="83">
        <v>15</v>
      </c>
      <c r="E24" s="83">
        <v>0.31430000000000002</v>
      </c>
      <c r="F24" s="49"/>
      <c r="G24" s="49"/>
      <c r="H24" s="49"/>
    </row>
    <row r="25" spans="4:8" x14ac:dyDescent="0.25">
      <c r="D25" s="83">
        <v>15</v>
      </c>
      <c r="E25" s="83">
        <v>0.31950000000000001</v>
      </c>
      <c r="F25" s="49"/>
      <c r="G25" s="49"/>
      <c r="H25" s="49"/>
    </row>
    <row r="26" spans="4:8" x14ac:dyDescent="0.25">
      <c r="D26" s="83">
        <v>15</v>
      </c>
      <c r="E26" s="83">
        <v>0.316</v>
      </c>
      <c r="F26" s="49"/>
      <c r="G26" s="49"/>
      <c r="H26" s="49"/>
    </row>
    <row r="27" spans="4:8" x14ac:dyDescent="0.25">
      <c r="D27" s="83">
        <v>15</v>
      </c>
      <c r="E27" s="83">
        <v>0.3266</v>
      </c>
      <c r="F27" s="49"/>
      <c r="G27" s="49"/>
      <c r="H27" s="49"/>
    </row>
    <row r="28" spans="4:8" x14ac:dyDescent="0.25">
      <c r="D28" s="83">
        <v>15</v>
      </c>
      <c r="E28" s="83">
        <v>0.32440000000000002</v>
      </c>
      <c r="F28" s="49"/>
      <c r="G28" s="49"/>
      <c r="H28" s="49"/>
    </row>
    <row r="29" spans="4:8" x14ac:dyDescent="0.25">
      <c r="D29" s="83">
        <v>30</v>
      </c>
      <c r="E29" s="83">
        <v>0.60360000000000003</v>
      </c>
      <c r="F29" s="49"/>
      <c r="G29" s="49"/>
      <c r="H29" s="49"/>
    </row>
    <row r="30" spans="4:8" x14ac:dyDescent="0.25">
      <c r="D30" s="83">
        <v>30</v>
      </c>
      <c r="E30" s="83">
        <v>0.61729999999999996</v>
      </c>
      <c r="F30" s="49"/>
      <c r="G30" s="49"/>
      <c r="H30" s="49"/>
    </row>
    <row r="31" spans="4:8" x14ac:dyDescent="0.25">
      <c r="D31" s="83">
        <v>30</v>
      </c>
      <c r="E31" s="83">
        <v>0.64356666666666662</v>
      </c>
      <c r="F31" s="49"/>
      <c r="G31" s="49"/>
      <c r="H31" s="49"/>
    </row>
    <row r="32" spans="4:8" x14ac:dyDescent="0.25">
      <c r="D32" s="83">
        <v>30</v>
      </c>
      <c r="E32" s="83">
        <v>0.62919999999999998</v>
      </c>
      <c r="F32" s="49"/>
      <c r="G32" s="49"/>
      <c r="H32" s="49"/>
    </row>
    <row r="33" spans="4:8" x14ac:dyDescent="0.25">
      <c r="D33" s="83">
        <v>30</v>
      </c>
      <c r="E33" s="83">
        <v>0.55689999999999995</v>
      </c>
      <c r="F33" s="49"/>
      <c r="G33" s="49"/>
      <c r="H33" s="49"/>
    </row>
    <row r="34" spans="4:8" x14ac:dyDescent="0.25">
      <c r="D34" s="83">
        <v>30</v>
      </c>
      <c r="E34" s="83">
        <v>0.58140000000000003</v>
      </c>
      <c r="F34" s="49"/>
      <c r="G34" s="49"/>
      <c r="H34" s="49"/>
    </row>
    <row r="35" spans="4:8" x14ac:dyDescent="0.25">
      <c r="D35" s="83">
        <v>30</v>
      </c>
      <c r="E35" s="83">
        <v>0.58799999999999997</v>
      </c>
      <c r="F35" s="49"/>
      <c r="G35" s="49"/>
      <c r="H35" s="49"/>
    </row>
    <row r="36" spans="4:8" x14ac:dyDescent="0.25">
      <c r="D36" s="83">
        <v>45</v>
      </c>
      <c r="E36" s="83">
        <v>0.81</v>
      </c>
      <c r="F36" s="49"/>
      <c r="G36" s="49"/>
      <c r="H36" s="49"/>
    </row>
    <row r="37" spans="4:8" x14ac:dyDescent="0.25">
      <c r="D37" s="83">
        <v>45</v>
      </c>
      <c r="E37" s="83">
        <v>0.83169999999999999</v>
      </c>
      <c r="F37" s="49"/>
      <c r="G37" s="49"/>
      <c r="H37" s="49"/>
    </row>
    <row r="38" spans="4:8" x14ac:dyDescent="0.25">
      <c r="D38" s="83">
        <v>45</v>
      </c>
      <c r="E38" s="83">
        <v>0.83760000000000001</v>
      </c>
      <c r="F38" s="49"/>
      <c r="G38" s="49"/>
      <c r="H38" s="49"/>
    </row>
    <row r="39" spans="4:8" x14ac:dyDescent="0.25">
      <c r="D39" s="83">
        <v>45</v>
      </c>
      <c r="E39" s="83">
        <v>0.79890000000000005</v>
      </c>
      <c r="F39" s="49"/>
      <c r="G39" s="49"/>
      <c r="H39" s="49"/>
    </row>
    <row r="40" spans="4:8" x14ac:dyDescent="0.25">
      <c r="D40" s="83">
        <v>45</v>
      </c>
      <c r="E40" s="83">
        <v>0.81020000000000003</v>
      </c>
      <c r="F40" s="49"/>
      <c r="G40" s="49"/>
      <c r="H40" s="49"/>
    </row>
    <row r="41" spans="4:8" x14ac:dyDescent="0.25">
      <c r="D41" s="83">
        <v>45</v>
      </c>
      <c r="E41" s="83">
        <v>0.8448</v>
      </c>
      <c r="F41" s="49"/>
      <c r="G41" s="49"/>
      <c r="H41" s="49"/>
    </row>
    <row r="42" spans="4:8" x14ac:dyDescent="0.25">
      <c r="D42" s="83">
        <v>60</v>
      </c>
      <c r="E42" s="83">
        <v>1.1485000000000001</v>
      </c>
      <c r="F42" s="49"/>
      <c r="G42" s="49"/>
      <c r="H42" s="49"/>
    </row>
    <row r="43" spans="4:8" x14ac:dyDescent="0.25">
      <c r="D43" s="83">
        <v>60</v>
      </c>
      <c r="E43" s="83">
        <v>1.1946000000000001</v>
      </c>
      <c r="F43" s="49"/>
      <c r="G43" s="49"/>
      <c r="H43" s="49"/>
    </row>
    <row r="44" spans="4:8" x14ac:dyDescent="0.25">
      <c r="D44" s="83">
        <v>60</v>
      </c>
      <c r="E44" s="83">
        <v>1.1525000000000001</v>
      </c>
      <c r="F44" s="49"/>
      <c r="G44" s="49"/>
      <c r="H44" s="49"/>
    </row>
    <row r="45" spans="4:8" x14ac:dyDescent="0.25">
      <c r="D45" s="83">
        <v>60</v>
      </c>
      <c r="E45" s="83">
        <v>1.0848</v>
      </c>
      <c r="F45" s="49"/>
      <c r="G45" s="49"/>
      <c r="H45" s="49"/>
    </row>
    <row r="46" spans="4:8" x14ac:dyDescent="0.25">
      <c r="D46" s="83">
        <v>60</v>
      </c>
      <c r="E46" s="83">
        <v>1.1007</v>
      </c>
      <c r="F46" s="49"/>
      <c r="G46" s="49"/>
      <c r="H46" s="49"/>
    </row>
    <row r="47" spans="4:8" x14ac:dyDescent="0.25">
      <c r="D47" s="83">
        <v>60</v>
      </c>
      <c r="E47" s="83">
        <v>1.1206</v>
      </c>
      <c r="F47" s="49"/>
      <c r="G47" s="49"/>
      <c r="H47" s="49"/>
    </row>
    <row r="48" spans="4:8" x14ac:dyDescent="0.25">
      <c r="D48" s="83">
        <v>75</v>
      </c>
      <c r="E48" s="83">
        <v>1.3452</v>
      </c>
      <c r="F48" s="49"/>
      <c r="G48" s="49"/>
      <c r="H48" s="49"/>
    </row>
    <row r="49" spans="4:8" x14ac:dyDescent="0.25">
      <c r="D49" s="83">
        <v>75</v>
      </c>
      <c r="E49" s="83">
        <v>1.3737999999999999</v>
      </c>
      <c r="F49" s="49"/>
      <c r="G49" s="49"/>
      <c r="H49" s="49"/>
    </row>
    <row r="50" spans="4:8" x14ac:dyDescent="0.25">
      <c r="D50" s="83">
        <v>75</v>
      </c>
      <c r="E50" s="83">
        <v>1.3514999999999999</v>
      </c>
      <c r="F50" s="49"/>
      <c r="G50" s="49"/>
      <c r="H50" s="49"/>
    </row>
    <row r="51" spans="4:8" x14ac:dyDescent="0.25">
      <c r="D51" s="83">
        <v>75</v>
      </c>
      <c r="E51" s="83">
        <v>1.2717000000000001</v>
      </c>
      <c r="F51" s="49"/>
      <c r="G51" s="49"/>
      <c r="H51" s="49"/>
    </row>
    <row r="52" spans="4:8" x14ac:dyDescent="0.25">
      <c r="D52" s="83">
        <v>75</v>
      </c>
      <c r="E52" s="83">
        <v>1.3116000000000001</v>
      </c>
      <c r="F52" s="49"/>
      <c r="G52" s="49"/>
      <c r="H52" s="49"/>
    </row>
    <row r="53" spans="4:8" x14ac:dyDescent="0.25">
      <c r="D53" s="83">
        <v>75</v>
      </c>
      <c r="E53" s="83">
        <v>1.3214999999999999</v>
      </c>
      <c r="F53" s="49"/>
      <c r="G53" s="49"/>
      <c r="H53" s="49"/>
    </row>
    <row r="54" spans="4:8" x14ac:dyDescent="0.25">
      <c r="D54" s="83">
        <v>75</v>
      </c>
      <c r="E54" s="83">
        <v>1.3116000000000001</v>
      </c>
      <c r="F54" s="49"/>
      <c r="G54" s="49"/>
      <c r="H54" s="49"/>
    </row>
    <row r="55" spans="4:8" x14ac:dyDescent="0.25">
      <c r="D55" s="83">
        <v>75</v>
      </c>
      <c r="E55" s="83">
        <v>1.3214999999999999</v>
      </c>
      <c r="F55" s="49"/>
      <c r="G55" s="49"/>
      <c r="H55" s="49"/>
    </row>
  </sheetData>
  <mergeCells count="1">
    <mergeCell ref="D16:E16"/>
  </mergeCells>
  <conditionalFormatting sqref="AO2:AO10">
    <cfRule type="cellIs" dxfId="157" priority="2" operator="lessThan">
      <formula>0</formula>
    </cfRule>
  </conditionalFormatting>
  <conditionalFormatting sqref="AO2:AO10">
    <cfRule type="cellIs" dxfId="156" priority="1" operator="between">
      <formula>0</formula>
      <formula>0.005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3"/>
  <sheetViews>
    <sheetView topLeftCell="N1" zoomScaleNormal="100" workbookViewId="0">
      <selection sqref="A1:AO1048576"/>
    </sheetView>
  </sheetViews>
  <sheetFormatPr defaultRowHeight="15" x14ac:dyDescent="0.25"/>
  <sheetData>
    <row r="1" spans="1:41" s="49" customFormat="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25">
      <c r="A2" s="71"/>
      <c r="B2" s="72"/>
      <c r="C2" s="65">
        <v>1</v>
      </c>
      <c r="D2" s="65">
        <v>2</v>
      </c>
      <c r="E2" s="65">
        <v>3</v>
      </c>
      <c r="F2" s="65">
        <v>4</v>
      </c>
      <c r="G2" s="65">
        <v>5</v>
      </c>
      <c r="H2" s="65">
        <v>6</v>
      </c>
      <c r="I2" s="65">
        <v>7</v>
      </c>
      <c r="J2" s="65">
        <v>8</v>
      </c>
      <c r="K2" s="65">
        <v>9</v>
      </c>
      <c r="L2" s="65">
        <v>10</v>
      </c>
      <c r="M2" s="65">
        <v>11</v>
      </c>
      <c r="N2" s="65">
        <v>12</v>
      </c>
      <c r="P2" s="81">
        <v>1</v>
      </c>
      <c r="Q2" s="74">
        <v>20.27</v>
      </c>
      <c r="R2" s="67">
        <v>20.07</v>
      </c>
      <c r="S2" s="70"/>
      <c r="T2" s="73">
        <f>Q2*1000</f>
        <v>20270</v>
      </c>
      <c r="U2" s="49">
        <f t="shared" ref="U2:V9" si="0">R2*1000</f>
        <v>20070</v>
      </c>
      <c r="V2" s="68">
        <f>S2*1000</f>
        <v>0</v>
      </c>
      <c r="W2" s="73">
        <f>AVERAGE(C3:E3)</f>
        <v>0.3753333333333333</v>
      </c>
      <c r="X2" s="49">
        <f>STDEV(C3:E3)</f>
        <v>3.2145502536643214E-3</v>
      </c>
      <c r="Y2" s="68">
        <f>AVERAGE(F3:H3)</f>
        <v>1.0763333333333334</v>
      </c>
      <c r="Z2" s="68">
        <f>STDEV(F3:H3)</f>
        <v>7.2341781380702054E-3</v>
      </c>
      <c r="AA2" s="68" t="e">
        <f>AVERAGE(I3:K3)</f>
        <v>#DIV/0!</v>
      </c>
      <c r="AB2" s="66" t="e">
        <f>STDEV(I3:K3)</f>
        <v>#DIV/0!</v>
      </c>
      <c r="AC2" s="49">
        <f>(W2-0.0758)/(0.0165)</f>
        <v>18.15353535353535</v>
      </c>
      <c r="AD2" s="49">
        <f>(Y2-0.0758)/(0.0165)</f>
        <v>60.638383838383831</v>
      </c>
      <c r="AE2" s="49" t="e">
        <f>(AA2-0.0758)/(0.0165)</f>
        <v>#DIV/0!</v>
      </c>
      <c r="AF2" s="49">
        <f>AC2*(1000/15)</f>
        <v>1210.2356902356901</v>
      </c>
      <c r="AG2" s="49">
        <f t="shared" ref="AG2:AG9" si="1">AD2*(1000/15)</f>
        <v>4042.5589225589224</v>
      </c>
      <c r="AH2" s="49" t="e">
        <f t="shared" ref="AH2:AH9" si="2">AE2*(1000/15)</f>
        <v>#DIV/0!</v>
      </c>
      <c r="AI2" s="77">
        <f>AF2/T2</f>
        <v>5.9705756795051308E-2</v>
      </c>
      <c r="AJ2" s="77">
        <f t="shared" ref="AJ2:AJ9" si="3">AG2/U2</f>
        <v>0.20142296574782872</v>
      </c>
      <c r="AK2" s="77"/>
      <c r="AL2" s="79">
        <f t="shared" ref="AL2:AL9" si="4">AVERAGE(AI2:AK2)</f>
        <v>0.13056436127144003</v>
      </c>
      <c r="AM2" s="80">
        <f t="shared" ref="AM2:AM10" si="5">-STDEV(AI2:AK2)</f>
        <v>-0.1002091994613398</v>
      </c>
      <c r="AN2" s="23" t="e">
        <f>AVERAGE(AF2:AH2)</f>
        <v>#DIV/0!</v>
      </c>
      <c r="AO2" s="49">
        <f t="shared" ref="AO2:AO10" si="6">(0.25*AL2)-ABS(AM2)</f>
        <v>-6.7568109143479799E-2</v>
      </c>
    </row>
    <row r="3" spans="1:41" s="49" customFormat="1" x14ac:dyDescent="0.25">
      <c r="A3" s="71" t="s">
        <v>64</v>
      </c>
      <c r="B3" s="72" t="s">
        <v>27</v>
      </c>
      <c r="C3" s="59">
        <v>0.374</v>
      </c>
      <c r="D3" s="59">
        <v>0.373</v>
      </c>
      <c r="E3" s="59">
        <v>0.379</v>
      </c>
      <c r="F3" s="70">
        <v>1.081</v>
      </c>
      <c r="G3" s="70">
        <v>1.08</v>
      </c>
      <c r="H3" s="70">
        <v>1.0680000000000001</v>
      </c>
      <c r="I3" s="59"/>
      <c r="J3" s="59"/>
      <c r="K3" s="59"/>
      <c r="L3" s="70">
        <v>0.80600000000000005</v>
      </c>
      <c r="M3" s="70">
        <v>0.83399999999999996</v>
      </c>
      <c r="N3" s="70">
        <v>0.80300000000000005</v>
      </c>
      <c r="P3" s="70">
        <v>2</v>
      </c>
      <c r="Q3" s="75">
        <v>20.29</v>
      </c>
      <c r="R3" s="70">
        <v>20.29</v>
      </c>
      <c r="S3" s="70">
        <v>20.04</v>
      </c>
      <c r="T3" s="73">
        <f t="shared" ref="T3:T9" si="7">Q3*1000</f>
        <v>20290</v>
      </c>
      <c r="U3" s="49">
        <f t="shared" si="0"/>
        <v>20290</v>
      </c>
      <c r="V3" s="68">
        <f t="shared" si="0"/>
        <v>20040</v>
      </c>
      <c r="W3" s="73">
        <f>AVERAGE(L3:N3)</f>
        <v>0.81433333333333335</v>
      </c>
      <c r="X3" s="49">
        <f>STDEV(L3:N3)</f>
        <v>1.7097758137642832E-2</v>
      </c>
      <c r="Y3" s="68">
        <f>AVERAGE(C4:E4)</f>
        <v>0.83233333333333326</v>
      </c>
      <c r="Z3" s="68">
        <f>STDEV(C4:E4)</f>
        <v>2.8005951748393255E-2</v>
      </c>
      <c r="AA3" s="68">
        <f>AVERAGE(F4:H4)</f>
        <v>1.103</v>
      </c>
      <c r="AB3" s="66">
        <f>STDEV(I4:K4)</f>
        <v>2.6312227829154537E-2</v>
      </c>
      <c r="AC3" s="49">
        <f>(W3-0.0758)/(0.0165)</f>
        <v>44.759595959595963</v>
      </c>
      <c r="AD3" s="49">
        <f t="shared" ref="AD3:AD9" si="8">(Y3-0.0758)/(0.0165)</f>
        <v>45.850505050505042</v>
      </c>
      <c r="AE3" s="49">
        <f t="shared" ref="AE3:AE9" si="9">(AA3-0.0758)/(0.0165)</f>
        <v>62.254545454545443</v>
      </c>
      <c r="AF3" s="49">
        <f t="shared" ref="AF3:AF9" si="10">AC3*(1000/15)</f>
        <v>2983.9730639730642</v>
      </c>
      <c r="AG3" s="49">
        <f t="shared" si="1"/>
        <v>3056.7003367003363</v>
      </c>
      <c r="AH3" s="49">
        <f t="shared" si="2"/>
        <v>4150.30303030303</v>
      </c>
      <c r="AI3" s="77">
        <f>AF3/T3</f>
        <v>0.14706619339443391</v>
      </c>
      <c r="AJ3" s="77">
        <f t="shared" si="3"/>
        <v>0.15065058337606388</v>
      </c>
      <c r="AK3" s="77">
        <f t="shared" ref="AK3:AK9" si="11">AH3/V3</f>
        <v>0.20710094961591966</v>
      </c>
      <c r="AL3" s="79">
        <f t="shared" si="4"/>
        <v>0.16827257546213914</v>
      </c>
      <c r="AM3" s="80">
        <f t="shared" si="5"/>
        <v>-3.3674084136834141E-2</v>
      </c>
      <c r="AN3" s="23">
        <f t="shared" ref="AN3:AN9" si="12">AVERAGE(AF3:AH3)</f>
        <v>3396.9921436588102</v>
      </c>
      <c r="AO3" s="49">
        <f t="shared" si="6"/>
        <v>8.3940597287006438E-3</v>
      </c>
    </row>
    <row r="4" spans="1:41" s="49" customFormat="1" x14ac:dyDescent="0.25">
      <c r="A4" s="71" t="s">
        <v>64</v>
      </c>
      <c r="B4" s="72" t="s">
        <v>28</v>
      </c>
      <c r="C4" s="70">
        <v>0.84899999999999998</v>
      </c>
      <c r="D4" s="70">
        <v>0.84799999999999998</v>
      </c>
      <c r="E4" s="70">
        <v>0.8</v>
      </c>
      <c r="F4" s="59">
        <v>1.089</v>
      </c>
      <c r="G4" s="59">
        <v>1.1419999999999999</v>
      </c>
      <c r="H4" s="59">
        <v>1.0780000000000001</v>
      </c>
      <c r="I4" s="70">
        <v>0.95</v>
      </c>
      <c r="J4" s="70">
        <v>1.002</v>
      </c>
      <c r="K4" s="70">
        <v>0.98299999999999998</v>
      </c>
      <c r="L4" s="70">
        <v>0.76300000000000001</v>
      </c>
      <c r="M4" s="70">
        <v>0.76600000000000001</v>
      </c>
      <c r="N4" s="70">
        <v>0.77900000000000003</v>
      </c>
      <c r="P4" s="70">
        <v>3</v>
      </c>
      <c r="Q4" s="75">
        <v>20.27</v>
      </c>
      <c r="R4" s="70">
        <v>20.059999999999999</v>
      </c>
      <c r="S4" s="70">
        <v>20.010000000000002</v>
      </c>
      <c r="T4" s="73">
        <f t="shared" si="7"/>
        <v>20270</v>
      </c>
      <c r="U4" s="49">
        <f t="shared" si="0"/>
        <v>20060</v>
      </c>
      <c r="V4" s="68">
        <f t="shared" si="0"/>
        <v>20010</v>
      </c>
      <c r="W4" s="73">
        <f>AVERAGE(I4:K4)</f>
        <v>0.97833333333333339</v>
      </c>
      <c r="X4" s="49">
        <f>STDEV(I4:K4)</f>
        <v>2.6312227829154537E-2</v>
      </c>
      <c r="Y4" s="68">
        <f>AVERAGE(L4:N4)</f>
        <v>0.76933333333333331</v>
      </c>
      <c r="Z4" s="68">
        <f>STDEV(L4:N4)</f>
        <v>8.5049005481153891E-3</v>
      </c>
      <c r="AA4" s="68">
        <f>AVERAGE(C5:E5)</f>
        <v>1.0316666666666665</v>
      </c>
      <c r="AB4" s="66">
        <f>STDEV(C5:E5)</f>
        <v>2.5794056162870827E-2</v>
      </c>
      <c r="AC4" s="49">
        <f t="shared" ref="AC4:AC9" si="13">(W4-0.0758)/(0.0165)</f>
        <v>54.6989898989899</v>
      </c>
      <c r="AD4" s="49">
        <f t="shared" si="8"/>
        <v>42.032323232323229</v>
      </c>
      <c r="AE4" s="49">
        <f t="shared" si="9"/>
        <v>57.931313131313118</v>
      </c>
      <c r="AF4" s="49">
        <f t="shared" si="10"/>
        <v>3646.599326599327</v>
      </c>
      <c r="AG4" s="49">
        <f t="shared" si="1"/>
        <v>2802.1548821548822</v>
      </c>
      <c r="AH4" s="49">
        <f t="shared" si="2"/>
        <v>3862.0875420875414</v>
      </c>
      <c r="AI4" s="77">
        <f t="shared" ref="AI4:AI9" si="14">AF4/T4</f>
        <v>0.17990129879621741</v>
      </c>
      <c r="AJ4" s="77">
        <f t="shared" si="3"/>
        <v>0.13968867807352353</v>
      </c>
      <c r="AK4" s="77">
        <f t="shared" si="11"/>
        <v>0.19300787316779316</v>
      </c>
      <c r="AL4" s="79">
        <f t="shared" si="4"/>
        <v>0.17086595001251137</v>
      </c>
      <c r="AM4" s="80">
        <f t="shared" si="5"/>
        <v>-2.7784209312262415E-2</v>
      </c>
      <c r="AN4" s="23">
        <f t="shared" si="12"/>
        <v>3436.9472502805838</v>
      </c>
      <c r="AO4" s="49">
        <f t="shared" si="6"/>
        <v>1.4932278190865428E-2</v>
      </c>
    </row>
    <row r="5" spans="1:41" s="49" customFormat="1" x14ac:dyDescent="0.25">
      <c r="A5" s="71" t="s">
        <v>64</v>
      </c>
      <c r="B5" s="72" t="s">
        <v>29</v>
      </c>
      <c r="C5" s="70">
        <v>1.0029999999999999</v>
      </c>
      <c r="D5" s="70">
        <v>1.0389999999999999</v>
      </c>
      <c r="E5" s="70">
        <v>1.0529999999999999</v>
      </c>
      <c r="F5" s="59">
        <v>0.85099999999999998</v>
      </c>
      <c r="G5" s="59">
        <v>0.88500000000000001</v>
      </c>
      <c r="H5" s="59">
        <v>0.876</v>
      </c>
      <c r="I5" s="70">
        <v>0.93400000000000005</v>
      </c>
      <c r="J5" s="70">
        <v>0.91900000000000004</v>
      </c>
      <c r="K5" s="70">
        <v>0.90700000000000003</v>
      </c>
      <c r="L5" s="70">
        <v>0.73899999999999999</v>
      </c>
      <c r="M5" s="70">
        <v>0.73399999999999999</v>
      </c>
      <c r="N5" s="70">
        <v>0.73499999999999999</v>
      </c>
      <c r="P5" s="70">
        <v>4</v>
      </c>
      <c r="Q5" s="75">
        <v>19.7</v>
      </c>
      <c r="R5" s="70">
        <v>19.739999999999998</v>
      </c>
      <c r="S5" s="70">
        <v>20.3</v>
      </c>
      <c r="T5" s="73">
        <f t="shared" si="7"/>
        <v>19700</v>
      </c>
      <c r="U5" s="49">
        <f t="shared" si="0"/>
        <v>19740</v>
      </c>
      <c r="V5" s="68">
        <f t="shared" si="0"/>
        <v>20300</v>
      </c>
      <c r="W5" s="73">
        <f>AVERAGE(F5:H5)</f>
        <v>0.8706666666666667</v>
      </c>
      <c r="X5" s="49">
        <f>STDEV(F5:H5)</f>
        <v>1.7616280348965098E-2</v>
      </c>
      <c r="Y5" s="68">
        <f>AVERAGE(I5:K5)</f>
        <v>0.92</v>
      </c>
      <c r="Z5" s="68">
        <f>STDEV(I5:K5)</f>
        <v>1.3527749258468695E-2</v>
      </c>
      <c r="AA5" s="68">
        <f>AVERAGE(L5:N5)</f>
        <v>0.73599999999999988</v>
      </c>
      <c r="AB5" s="66">
        <f>STDEV(L5:N5)</f>
        <v>2.6457513110645929E-3</v>
      </c>
      <c r="AC5" s="49">
        <f t="shared" si="13"/>
        <v>48.173737373737374</v>
      </c>
      <c r="AD5" s="49">
        <f t="shared" si="8"/>
        <v>51.163636363636364</v>
      </c>
      <c r="AE5" s="49">
        <f t="shared" si="9"/>
        <v>40.012121212121201</v>
      </c>
      <c r="AF5" s="49">
        <f t="shared" si="10"/>
        <v>3211.5824915824919</v>
      </c>
      <c r="AG5" s="49">
        <f t="shared" si="1"/>
        <v>3410.909090909091</v>
      </c>
      <c r="AH5" s="49">
        <f t="shared" si="2"/>
        <v>2667.4747474747469</v>
      </c>
      <c r="AI5" s="77">
        <f>AF5/T5</f>
        <v>0.16302449195850213</v>
      </c>
      <c r="AJ5" s="77">
        <f t="shared" si="3"/>
        <v>0.17279174725983237</v>
      </c>
      <c r="AK5" s="77">
        <f t="shared" si="11"/>
        <v>0.13140269691993828</v>
      </c>
      <c r="AL5" s="79">
        <f>AVERAGE(AI5:AK5)</f>
        <v>0.15573964537942425</v>
      </c>
      <c r="AM5" s="80">
        <f t="shared" si="5"/>
        <v>-2.1634812554540517E-2</v>
      </c>
      <c r="AN5" s="23">
        <f t="shared" si="12"/>
        <v>3096.6554433221099</v>
      </c>
      <c r="AO5" s="49">
        <f t="shared" si="6"/>
        <v>1.7300098790315546E-2</v>
      </c>
    </row>
    <row r="6" spans="1:41" s="49" customFormat="1" x14ac:dyDescent="0.25">
      <c r="A6" s="71" t="s">
        <v>64</v>
      </c>
      <c r="B6" s="72" t="s">
        <v>30</v>
      </c>
      <c r="C6" s="70">
        <v>0.54900000000000004</v>
      </c>
      <c r="D6" s="70">
        <v>0.56399999999999995</v>
      </c>
      <c r="E6" s="70">
        <v>0.57399999999999995</v>
      </c>
      <c r="F6" s="59">
        <v>0.59799999999999998</v>
      </c>
      <c r="G6" s="59">
        <v>0.58199999999999996</v>
      </c>
      <c r="H6" s="59">
        <v>0.57799999999999996</v>
      </c>
      <c r="I6" s="70">
        <v>0.50800000000000001</v>
      </c>
      <c r="J6" s="70">
        <v>0.52500000000000002</v>
      </c>
      <c r="K6" s="70">
        <v>0.52100000000000002</v>
      </c>
      <c r="L6" s="70">
        <v>1.0740000000000001</v>
      </c>
      <c r="M6" s="70">
        <v>1.095</v>
      </c>
      <c r="N6" s="70">
        <v>1.0640000000000001</v>
      </c>
      <c r="P6" s="70">
        <v>5</v>
      </c>
      <c r="Q6" s="75">
        <v>20</v>
      </c>
      <c r="R6" s="70">
        <v>20.260000000000002</v>
      </c>
      <c r="S6" s="70">
        <v>20.329999999999998</v>
      </c>
      <c r="T6" s="73">
        <f>Q6*1000</f>
        <v>20000</v>
      </c>
      <c r="U6" s="49">
        <f t="shared" si="0"/>
        <v>20260</v>
      </c>
      <c r="V6" s="68">
        <f t="shared" si="0"/>
        <v>20330</v>
      </c>
      <c r="W6" s="73">
        <f>AVERAGE(C6:E6)</f>
        <v>0.56233333333333324</v>
      </c>
      <c r="X6" s="49">
        <f>STDEV(C6:E6)</f>
        <v>1.2583057392117868E-2</v>
      </c>
      <c r="Y6" s="68">
        <f>AVERAGE(F6:H6)</f>
        <v>0.58599999999999997</v>
      </c>
      <c r="Z6" s="68">
        <f>STDEV(F6:H6)</f>
        <v>1.0583005244258372E-2</v>
      </c>
      <c r="AA6" s="68">
        <f>AVERAGE(I6:K6)</f>
        <v>0.5179999999999999</v>
      </c>
      <c r="AB6" s="66">
        <f>STDEV(I6:K6)</f>
        <v>8.8881944173155973E-3</v>
      </c>
      <c r="AC6" s="49">
        <f t="shared" si="13"/>
        <v>29.486868686868682</v>
      </c>
      <c r="AD6" s="49">
        <f t="shared" si="8"/>
        <v>30.921212121212118</v>
      </c>
      <c r="AE6" s="49">
        <f t="shared" si="9"/>
        <v>26.799999999999994</v>
      </c>
      <c r="AF6" s="49">
        <f t="shared" si="10"/>
        <v>1965.7912457912457</v>
      </c>
      <c r="AG6" s="49">
        <f t="shared" si="1"/>
        <v>2061.4141414141413</v>
      </c>
      <c r="AH6" s="49">
        <f t="shared" si="2"/>
        <v>1786.6666666666663</v>
      </c>
      <c r="AI6" s="77">
        <f>AF6/T6</f>
        <v>9.8289562289562288E-2</v>
      </c>
      <c r="AJ6" s="77">
        <f t="shared" si="3"/>
        <v>0.10174798328796354</v>
      </c>
      <c r="AK6" s="77">
        <f t="shared" si="11"/>
        <v>8.788325955074601E-2</v>
      </c>
      <c r="AL6" s="79">
        <f>AVERAGE(AI6:AK6)</f>
        <v>9.5973601709423942E-2</v>
      </c>
      <c r="AM6" s="80">
        <f t="shared" si="5"/>
        <v>-7.2166748668557098E-3</v>
      </c>
      <c r="AN6" s="23">
        <f>AVERAGE(AF6:AH6)</f>
        <v>1937.9573512906845</v>
      </c>
      <c r="AO6" s="49">
        <f t="shared" si="6"/>
        <v>1.6776725560500277E-2</v>
      </c>
    </row>
    <row r="7" spans="1:41" s="49" customFormat="1" x14ac:dyDescent="0.25">
      <c r="A7" s="71" t="s">
        <v>64</v>
      </c>
      <c r="B7" s="72" t="s">
        <v>31</v>
      </c>
      <c r="C7" s="70">
        <v>0.73</v>
      </c>
      <c r="D7" s="70">
        <v>0.73299999999999998</v>
      </c>
      <c r="E7" s="70">
        <v>0.73799999999999999</v>
      </c>
      <c r="F7" s="59">
        <v>1.01</v>
      </c>
      <c r="G7" s="59">
        <v>1.036</v>
      </c>
      <c r="H7" s="59">
        <v>1.03</v>
      </c>
      <c r="I7" s="70">
        <v>1.0820000000000001</v>
      </c>
      <c r="J7" s="70">
        <v>1.0780000000000001</v>
      </c>
      <c r="K7" s="70">
        <v>1.1080000000000001</v>
      </c>
      <c r="L7" s="70">
        <v>1.1200000000000001</v>
      </c>
      <c r="M7" s="70">
        <v>1.1759999999999999</v>
      </c>
      <c r="N7" s="70">
        <v>1.1839999999999999</v>
      </c>
      <c r="P7" s="70">
        <v>6</v>
      </c>
      <c r="Q7" s="75">
        <v>20.2</v>
      </c>
      <c r="R7" s="70">
        <v>20.28</v>
      </c>
      <c r="S7" s="70">
        <v>19.75</v>
      </c>
      <c r="T7" s="73">
        <f t="shared" si="7"/>
        <v>20200</v>
      </c>
      <c r="U7" s="49">
        <f t="shared" si="0"/>
        <v>20280</v>
      </c>
      <c r="V7" s="68">
        <f t="shared" si="0"/>
        <v>19750</v>
      </c>
      <c r="W7" s="73">
        <f>AVERAGE(L6:N6)</f>
        <v>1.0776666666666668</v>
      </c>
      <c r="X7" s="49">
        <f>STDEV(L6:N6)</f>
        <v>1.5821925715074379E-2</v>
      </c>
      <c r="Y7" s="68">
        <f>AVERAGE(C7:E7)</f>
        <v>0.73366666666666669</v>
      </c>
      <c r="Z7" s="68">
        <f>STDEV(C7:E7)</f>
        <v>4.0414518843273836E-3</v>
      </c>
      <c r="AA7" s="68">
        <f>AVERAGE(F7:H7)</f>
        <v>1.0253333333333334</v>
      </c>
      <c r="AB7" s="66">
        <f>STDEV(F7:H7)</f>
        <v>1.3613718571108104E-2</v>
      </c>
      <c r="AC7" s="49">
        <f t="shared" si="13"/>
        <v>60.719191919191914</v>
      </c>
      <c r="AD7" s="49">
        <f t="shared" si="8"/>
        <v>39.87070707070707</v>
      </c>
      <c r="AE7" s="49">
        <f t="shared" si="9"/>
        <v>57.547474747474752</v>
      </c>
      <c r="AF7" s="49">
        <f t="shared" si="10"/>
        <v>4047.9461279461279</v>
      </c>
      <c r="AG7" s="49">
        <f t="shared" si="1"/>
        <v>2658.0471380471381</v>
      </c>
      <c r="AH7" s="49">
        <f t="shared" si="2"/>
        <v>3836.4983164983169</v>
      </c>
      <c r="AI7" s="77">
        <f t="shared" si="14"/>
        <v>0.20039337267060039</v>
      </c>
      <c r="AJ7" s="77">
        <f t="shared" si="3"/>
        <v>0.13106741311869519</v>
      </c>
      <c r="AK7" s="77">
        <f t="shared" si="11"/>
        <v>0.19425307931637048</v>
      </c>
      <c r="AL7" s="79">
        <f t="shared" si="4"/>
        <v>0.17523795503522202</v>
      </c>
      <c r="AM7" s="80">
        <f t="shared" si="5"/>
        <v>-3.8375817652771038E-2</v>
      </c>
      <c r="AN7" s="23">
        <f t="shared" si="12"/>
        <v>3514.1638608305275</v>
      </c>
      <c r="AO7" s="49">
        <f t="shared" si="6"/>
        <v>5.433671106034467E-3</v>
      </c>
    </row>
    <row r="8" spans="1:41" s="49" customFormat="1" x14ac:dyDescent="0.25">
      <c r="A8" s="71" t="s">
        <v>64</v>
      </c>
      <c r="B8" s="72" t="s">
        <v>32</v>
      </c>
      <c r="C8" s="70">
        <v>0.73399999999999999</v>
      </c>
      <c r="D8" s="70">
        <v>0.753</v>
      </c>
      <c r="E8" s="70">
        <v>0.73899999999999999</v>
      </c>
      <c r="F8" s="59">
        <v>0.85499999999999998</v>
      </c>
      <c r="G8" s="59">
        <v>0.878</v>
      </c>
      <c r="H8" s="59">
        <v>0.89600000000000002</v>
      </c>
      <c r="I8" s="70">
        <v>0.93100000000000005</v>
      </c>
      <c r="J8" s="59">
        <v>0.91800000000000004</v>
      </c>
      <c r="K8" s="70">
        <v>0.94299999999999995</v>
      </c>
      <c r="L8" s="70">
        <v>1.1659999999999999</v>
      </c>
      <c r="M8" s="70">
        <v>1.1200000000000001</v>
      </c>
      <c r="N8" s="70">
        <v>1.1599999999999999</v>
      </c>
      <c r="P8" s="70">
        <v>7</v>
      </c>
      <c r="Q8" s="75">
        <v>19.86</v>
      </c>
      <c r="R8" s="70">
        <v>20.13</v>
      </c>
      <c r="S8" s="70">
        <v>19.61</v>
      </c>
      <c r="T8" s="73">
        <f t="shared" si="7"/>
        <v>19860</v>
      </c>
      <c r="U8" s="49">
        <f t="shared" si="0"/>
        <v>20130</v>
      </c>
      <c r="V8" s="68">
        <f t="shared" si="0"/>
        <v>19610</v>
      </c>
      <c r="W8" s="76">
        <f>AVERAGE(I7:K7)</f>
        <v>1.0893333333333335</v>
      </c>
      <c r="X8" s="49">
        <f>STDEV(I7:K7)</f>
        <v>1.6289055630494167E-2</v>
      </c>
      <c r="Y8" s="69">
        <f>AVERAGE(L7:N7)</f>
        <v>1.1600000000000001</v>
      </c>
      <c r="Z8" s="68">
        <f>STDEV(L7:N7)</f>
        <v>3.4871191548325291E-2</v>
      </c>
      <c r="AA8" s="68">
        <f>AVERAGE(C8:E8)</f>
        <v>0.74199999999999999</v>
      </c>
      <c r="AB8" s="66">
        <f>STDEV(C8:E8)</f>
        <v>9.8488578017961129E-3</v>
      </c>
      <c r="AC8" s="49">
        <f t="shared" si="13"/>
        <v>61.426262626262627</v>
      </c>
      <c r="AD8" s="49">
        <f t="shared" si="8"/>
        <v>65.709090909090904</v>
      </c>
      <c r="AE8" s="49">
        <f t="shared" si="9"/>
        <v>40.375757575757575</v>
      </c>
      <c r="AF8" s="49">
        <f t="shared" si="10"/>
        <v>4095.0841750841755</v>
      </c>
      <c r="AG8" s="49">
        <f t="shared" si="1"/>
        <v>4380.606060606061</v>
      </c>
      <c r="AH8" s="49">
        <f t="shared" si="2"/>
        <v>2691.7171717171718</v>
      </c>
      <c r="AI8" s="77">
        <f t="shared" si="14"/>
        <v>0.20619759189749121</v>
      </c>
      <c r="AJ8" s="77">
        <f t="shared" si="3"/>
        <v>0.21761580032816993</v>
      </c>
      <c r="AK8" s="77">
        <f t="shared" si="11"/>
        <v>0.13726247688511839</v>
      </c>
      <c r="AL8" s="79">
        <f t="shared" si="4"/>
        <v>0.18702528970359319</v>
      </c>
      <c r="AM8" s="80">
        <f t="shared" si="5"/>
        <v>-4.3472370830753254E-2</v>
      </c>
      <c r="AN8" s="23">
        <f t="shared" si="12"/>
        <v>3722.4691358024688</v>
      </c>
      <c r="AO8" s="49">
        <f t="shared" si="6"/>
        <v>3.2839515951450446E-3</v>
      </c>
    </row>
    <row r="9" spans="1:41" s="49" customFormat="1" x14ac:dyDescent="0.25">
      <c r="A9" s="71" t="s">
        <v>64</v>
      </c>
      <c r="B9" s="72" t="s">
        <v>33</v>
      </c>
      <c r="C9" s="70">
        <v>0.69399999999999995</v>
      </c>
      <c r="D9" s="70">
        <v>0.68600000000000005</v>
      </c>
      <c r="E9" s="70">
        <v>0.72299999999999998</v>
      </c>
      <c r="F9" s="59">
        <v>1.4139999999999999</v>
      </c>
      <c r="G9" s="59">
        <v>1.3380000000000001</v>
      </c>
      <c r="H9" s="59">
        <v>1.421</v>
      </c>
      <c r="I9" s="70">
        <v>0.66800000000000004</v>
      </c>
      <c r="J9" s="70">
        <v>0.69199999999999995</v>
      </c>
      <c r="K9" s="70">
        <v>0.64500000000000002</v>
      </c>
      <c r="L9" s="59"/>
      <c r="M9" s="59"/>
      <c r="N9" s="59"/>
      <c r="P9" s="70">
        <v>8</v>
      </c>
      <c r="Q9" s="75">
        <v>20.18</v>
      </c>
      <c r="R9" s="70">
        <v>19.899999999999999</v>
      </c>
      <c r="S9" s="70">
        <v>20.14</v>
      </c>
      <c r="T9" s="73">
        <f t="shared" si="7"/>
        <v>20180</v>
      </c>
      <c r="U9" s="49">
        <f t="shared" si="0"/>
        <v>19900</v>
      </c>
      <c r="V9" s="68">
        <f t="shared" si="0"/>
        <v>20140</v>
      </c>
      <c r="W9" s="73">
        <f>AVERAGE(F8:H8)</f>
        <v>0.8763333333333333</v>
      </c>
      <c r="X9" s="49">
        <f>STDEV(F8:H8)</f>
        <v>2.0550750189064489E-2</v>
      </c>
      <c r="Y9" s="68">
        <f>AVERAGE(I8:K8)</f>
        <v>0.93066666666666675</v>
      </c>
      <c r="Z9" s="68">
        <f>STDEV(I8:K8)</f>
        <v>1.2503332889007323E-2</v>
      </c>
      <c r="AA9" s="68">
        <f>AVERAGE(L8:N8)</f>
        <v>1.1486666666666665</v>
      </c>
      <c r="AB9" s="66">
        <f>STDEV(L8:N8)</f>
        <v>2.5006665778014633E-2</v>
      </c>
      <c r="AC9" s="49">
        <f t="shared" si="13"/>
        <v>48.517171717171713</v>
      </c>
      <c r="AD9" s="49">
        <f t="shared" si="8"/>
        <v>51.810101010101015</v>
      </c>
      <c r="AE9" s="49">
        <f t="shared" si="9"/>
        <v>65.022222222222197</v>
      </c>
      <c r="AF9" s="49">
        <f t="shared" si="10"/>
        <v>3234.4781144781145</v>
      </c>
      <c r="AG9" s="49">
        <f t="shared" si="1"/>
        <v>3454.0067340067344</v>
      </c>
      <c r="AH9" s="49">
        <f t="shared" si="2"/>
        <v>4334.8148148148139</v>
      </c>
      <c r="AI9" s="77">
        <f t="shared" si="14"/>
        <v>0.16028137336363302</v>
      </c>
      <c r="AJ9" s="77">
        <f t="shared" si="3"/>
        <v>0.17356817758827811</v>
      </c>
      <c r="AK9" s="77">
        <f t="shared" si="11"/>
        <v>0.2152341020265548</v>
      </c>
      <c r="AL9" s="79">
        <f t="shared" si="4"/>
        <v>0.18302788432615533</v>
      </c>
      <c r="AM9" s="80">
        <f t="shared" si="5"/>
        <v>-2.8671678282760921E-2</v>
      </c>
      <c r="AN9" s="23">
        <f t="shared" si="12"/>
        <v>3674.4332210998873</v>
      </c>
      <c r="AO9" s="49">
        <f t="shared" si="6"/>
        <v>1.708529279877791E-2</v>
      </c>
    </row>
    <row r="10" spans="1:41" s="49" customFormat="1" x14ac:dyDescent="0.25">
      <c r="A10" s="71" t="s">
        <v>64</v>
      </c>
      <c r="B10" s="72" t="s">
        <v>34</v>
      </c>
      <c r="F10" s="70"/>
      <c r="G10" s="70"/>
      <c r="H10" s="70"/>
      <c r="I10" s="70"/>
      <c r="J10" s="70"/>
      <c r="K10" s="70"/>
      <c r="L10" s="70"/>
      <c r="M10" s="70"/>
      <c r="N10" s="70"/>
      <c r="P10" s="70">
        <v>25</v>
      </c>
      <c r="Q10" s="75">
        <v>19.98</v>
      </c>
      <c r="R10" s="70">
        <v>19.93</v>
      </c>
      <c r="S10" s="70">
        <v>19.82</v>
      </c>
      <c r="T10" s="73">
        <f>Q10*1000</f>
        <v>19980</v>
      </c>
      <c r="U10" s="49">
        <f>R10*1000</f>
        <v>19930</v>
      </c>
      <c r="V10" s="68">
        <f>S10*1000</f>
        <v>19820</v>
      </c>
      <c r="W10" s="73">
        <f>AVERAGE(C9:E9)</f>
        <v>0.70099999999999996</v>
      </c>
      <c r="X10" s="49">
        <f>STDEV(C9:E9)</f>
        <v>1.9467922333931759E-2</v>
      </c>
      <c r="Y10" s="68">
        <f>AVERAGE(F9:H9)</f>
        <v>1.391</v>
      </c>
      <c r="Z10" s="68">
        <f>STDEV(F9:H9)</f>
        <v>4.6032597145935571E-2</v>
      </c>
      <c r="AA10" s="68">
        <f>AVERAGE(I9:K9)</f>
        <v>0.66833333333333333</v>
      </c>
      <c r="AB10" s="66">
        <f>STDEV(I9:K9)</f>
        <v>2.3501772982763059E-2</v>
      </c>
      <c r="AC10" s="49">
        <f>(W10-0.0758)/(0.0165)</f>
        <v>37.890909090909091</v>
      </c>
      <c r="AD10" s="49">
        <f>(Y10-0.0758)/(0.0165)</f>
        <v>79.709090909090904</v>
      </c>
      <c r="AE10" s="49">
        <f>(AA10-0.0758)/(0.0165)</f>
        <v>35.911111111111111</v>
      </c>
      <c r="AF10" s="49">
        <f>AC10*(1000/15)</f>
        <v>2526.060606060606</v>
      </c>
      <c r="AG10" s="49">
        <f>AD10*(1000/15)</f>
        <v>5313.939393939394</v>
      </c>
      <c r="AH10" s="49">
        <f>AE10*(1000/15)</f>
        <v>2394.0740740740744</v>
      </c>
      <c r="AI10" s="77">
        <f>AF10/T10</f>
        <v>0.1264294597627931</v>
      </c>
      <c r="AJ10" s="77"/>
      <c r="AK10" s="77">
        <f>AH10/V10</f>
        <v>0.12079082109354562</v>
      </c>
      <c r="AL10" s="79">
        <f>AVERAGE(AI10:AK10)</f>
        <v>0.12361014042816937</v>
      </c>
      <c r="AM10" s="80">
        <f t="shared" si="5"/>
        <v>-3.9871196396855822E-3</v>
      </c>
      <c r="AN10" s="23">
        <f>AVERAGE(AF10:AH10)</f>
        <v>3411.3580246913584</v>
      </c>
      <c r="AO10" s="49">
        <f t="shared" si="6"/>
        <v>2.6915415467356759E-2</v>
      </c>
    </row>
    <row r="11" spans="1:41" s="68" customFormat="1" x14ac:dyDescent="0.25">
      <c r="A11" s="71"/>
      <c r="B11" s="73"/>
      <c r="Q11" s="73"/>
      <c r="T11" s="73"/>
      <c r="W11" s="76"/>
      <c r="AB11" s="66"/>
      <c r="AC11" s="49"/>
      <c r="AD11" s="49"/>
      <c r="AE11" s="66"/>
      <c r="AF11" s="49"/>
      <c r="AG11" s="49"/>
      <c r="AH11" s="66"/>
      <c r="AK11" s="66"/>
      <c r="AL11" s="80"/>
      <c r="AM11" s="80"/>
      <c r="AN11" s="23"/>
    </row>
    <row r="14" spans="1:41" x14ac:dyDescent="0.25">
      <c r="A14" s="61" t="s">
        <v>0</v>
      </c>
      <c r="B14" s="62" t="s">
        <v>88</v>
      </c>
      <c r="C14" s="61"/>
      <c r="D14" s="61"/>
      <c r="E14" s="61"/>
      <c r="F14" s="61"/>
      <c r="G14" s="61"/>
      <c r="H14" s="61"/>
      <c r="I14" s="61"/>
      <c r="J14" s="61"/>
      <c r="K14" s="61"/>
      <c r="L14" s="61"/>
      <c r="M14" s="61"/>
      <c r="N14" s="61"/>
    </row>
    <row r="15" spans="1:41" x14ac:dyDescent="0.25">
      <c r="A15" s="71"/>
      <c r="B15" s="72"/>
      <c r="C15" s="65">
        <v>1</v>
      </c>
      <c r="D15" s="65">
        <v>2</v>
      </c>
      <c r="E15" s="65">
        <v>3</v>
      </c>
      <c r="F15" s="65">
        <v>4</v>
      </c>
      <c r="G15" s="65">
        <v>5</v>
      </c>
      <c r="H15" s="65">
        <v>6</v>
      </c>
      <c r="I15" s="65">
        <v>7</v>
      </c>
      <c r="J15" s="65">
        <v>8</v>
      </c>
      <c r="K15" s="65">
        <v>9</v>
      </c>
      <c r="L15" s="65">
        <v>10</v>
      </c>
      <c r="M15" s="65">
        <v>11</v>
      </c>
      <c r="N15" s="65">
        <v>12</v>
      </c>
    </row>
    <row r="16" spans="1:41" x14ac:dyDescent="0.25">
      <c r="A16" s="71" t="s">
        <v>64</v>
      </c>
      <c r="B16" s="72" t="s">
        <v>27</v>
      </c>
      <c r="C16" s="49">
        <v>0.06</v>
      </c>
      <c r="D16" s="49">
        <v>5.7000000000000002E-2</v>
      </c>
      <c r="E16" s="49">
        <v>5.8000000000000003E-2</v>
      </c>
      <c r="F16" s="70">
        <v>4.8000000000000001E-2</v>
      </c>
      <c r="G16" s="70">
        <v>4.5999999999999999E-2</v>
      </c>
      <c r="H16" s="70">
        <v>4.7E-2</v>
      </c>
      <c r="I16" s="70">
        <v>6.3E-2</v>
      </c>
      <c r="J16" s="70">
        <v>6.3E-2</v>
      </c>
      <c r="K16" s="70">
        <v>6.5000000000000002E-2</v>
      </c>
      <c r="L16" s="70">
        <v>0.31</v>
      </c>
      <c r="M16" s="70">
        <v>0.32500000000000001</v>
      </c>
      <c r="N16" s="70">
        <v>0.32300000000000001</v>
      </c>
      <c r="V16" s="59"/>
      <c r="W16" s="59"/>
      <c r="X16" s="59"/>
      <c r="Y16" s="59"/>
      <c r="Z16" s="59"/>
      <c r="AA16" s="59"/>
      <c r="AB16" s="59"/>
      <c r="AC16" s="59"/>
      <c r="AD16" s="59"/>
      <c r="AE16" s="59"/>
      <c r="AF16" s="59"/>
    </row>
    <row r="17" spans="1:32" x14ac:dyDescent="0.25">
      <c r="A17" s="71" t="s">
        <v>64</v>
      </c>
      <c r="B17" s="72" t="s">
        <v>28</v>
      </c>
      <c r="C17" s="49">
        <v>0.39500000000000002</v>
      </c>
      <c r="D17" s="49">
        <v>0.39600000000000002</v>
      </c>
      <c r="E17" s="49">
        <v>0.38900000000000001</v>
      </c>
      <c r="F17" s="70">
        <v>0.312</v>
      </c>
      <c r="G17" s="70">
        <v>0.32300000000000001</v>
      </c>
      <c r="H17" s="70">
        <v>0.315</v>
      </c>
      <c r="I17" s="70">
        <v>0.59</v>
      </c>
      <c r="J17" s="70">
        <v>0.57999999999999996</v>
      </c>
      <c r="K17" s="70">
        <v>0.59099999999999997</v>
      </c>
      <c r="L17" s="70">
        <v>0.59399999999999997</v>
      </c>
      <c r="M17" s="70">
        <v>0.58599999999999997</v>
      </c>
      <c r="N17" s="70">
        <v>0.58199999999999996</v>
      </c>
      <c r="V17" s="59"/>
      <c r="W17" s="59"/>
      <c r="X17" s="59"/>
      <c r="Y17" s="59"/>
      <c r="Z17" s="59"/>
      <c r="AA17" s="59"/>
      <c r="AB17" s="59"/>
      <c r="AC17" s="59"/>
      <c r="AD17" s="59"/>
      <c r="AE17" s="59"/>
      <c r="AF17" s="59"/>
    </row>
    <row r="18" spans="1:32" x14ac:dyDescent="0.25">
      <c r="A18" s="71" t="s">
        <v>64</v>
      </c>
      <c r="B18" s="72" t="s">
        <v>29</v>
      </c>
      <c r="C18" s="49">
        <v>0.56899999999999995</v>
      </c>
      <c r="D18" s="49">
        <v>0.58199999999999996</v>
      </c>
      <c r="E18" s="49">
        <v>0.58299999999999996</v>
      </c>
      <c r="F18" s="70">
        <v>0.81</v>
      </c>
      <c r="G18" s="70">
        <v>0.83799999999999997</v>
      </c>
      <c r="H18" s="70">
        <v>0.84599999999999997</v>
      </c>
      <c r="I18" s="70">
        <v>0.84799999999999998</v>
      </c>
      <c r="J18" s="70">
        <v>0.85199999999999998</v>
      </c>
      <c r="K18" s="70">
        <v>0.873</v>
      </c>
      <c r="L18" s="70">
        <v>0.76900000000000002</v>
      </c>
      <c r="M18" s="70">
        <v>0.76200000000000001</v>
      </c>
      <c r="N18" s="70">
        <v>0.78</v>
      </c>
      <c r="V18" s="59"/>
      <c r="W18" s="59"/>
      <c r="X18" s="59"/>
      <c r="Y18" s="59"/>
      <c r="Z18" s="59"/>
      <c r="AA18" s="59"/>
      <c r="AB18" s="59"/>
      <c r="AC18" s="59"/>
      <c r="AD18" s="59"/>
      <c r="AE18" s="59"/>
      <c r="AF18" s="59"/>
    </row>
    <row r="19" spans="1:32" x14ac:dyDescent="0.25">
      <c r="A19" s="71" t="s">
        <v>64</v>
      </c>
      <c r="B19" s="72" t="s">
        <v>30</v>
      </c>
      <c r="C19" s="49">
        <v>1.0229999999999999</v>
      </c>
      <c r="D19" s="49">
        <v>1.0549999999999999</v>
      </c>
      <c r="E19" s="49">
        <v>1.0569999999999999</v>
      </c>
      <c r="F19" s="70">
        <v>1.0289999999999999</v>
      </c>
      <c r="G19" s="70">
        <v>1.036</v>
      </c>
      <c r="H19" s="70">
        <v>1.0409999999999999</v>
      </c>
      <c r="I19" s="70">
        <v>1.0569999999999999</v>
      </c>
      <c r="J19" s="70">
        <v>1.0740000000000001</v>
      </c>
      <c r="K19" s="70">
        <v>1.0169999999999999</v>
      </c>
      <c r="L19" s="70">
        <v>1.3109999999999999</v>
      </c>
      <c r="M19" s="70">
        <v>1.3520000000000001</v>
      </c>
      <c r="N19" s="70">
        <v>1.351</v>
      </c>
      <c r="V19" s="59"/>
      <c r="W19" s="59"/>
      <c r="X19" s="59"/>
      <c r="Y19" s="59"/>
      <c r="Z19" s="59"/>
      <c r="AA19" s="59"/>
      <c r="AB19" s="59"/>
      <c r="AC19" s="59"/>
      <c r="AD19" s="59"/>
      <c r="AE19" s="59"/>
      <c r="AF19" s="59"/>
    </row>
    <row r="20" spans="1:32" x14ac:dyDescent="0.25">
      <c r="A20" s="71" t="s">
        <v>64</v>
      </c>
      <c r="B20" s="72" t="s">
        <v>31</v>
      </c>
      <c r="C20" s="49">
        <v>1.371</v>
      </c>
      <c r="D20" s="49">
        <v>1.367</v>
      </c>
      <c r="E20" s="49">
        <v>1.343</v>
      </c>
      <c r="F20" s="70">
        <v>1.2889999999999999</v>
      </c>
      <c r="G20" s="70">
        <v>1.244</v>
      </c>
      <c r="H20" s="70">
        <v>1.276</v>
      </c>
      <c r="I20" s="49"/>
      <c r="J20" s="49"/>
      <c r="K20" s="49"/>
      <c r="L20" s="49"/>
      <c r="M20" s="49"/>
      <c r="N20" s="49"/>
      <c r="O20">
        <v>0</v>
      </c>
      <c r="P20" s="49">
        <v>0.06</v>
      </c>
      <c r="Q20">
        <f>STDEV(P20:P28)</f>
        <v>7.4498322128756702E-3</v>
      </c>
      <c r="V20" s="59"/>
      <c r="W20" s="59"/>
      <c r="X20" s="59"/>
      <c r="Y20" s="59"/>
      <c r="Z20" s="59"/>
      <c r="AA20" s="59"/>
      <c r="AB20" s="59"/>
      <c r="AC20" s="59"/>
      <c r="AD20" s="59"/>
      <c r="AE20" s="59"/>
      <c r="AF20" s="59"/>
    </row>
    <row r="21" spans="1:32" x14ac:dyDescent="0.25">
      <c r="A21" s="71" t="s">
        <v>64</v>
      </c>
      <c r="B21" s="72" t="s">
        <v>32</v>
      </c>
      <c r="C21" s="49"/>
      <c r="D21" s="49"/>
      <c r="E21" s="49"/>
      <c r="F21" s="49"/>
      <c r="G21" s="49"/>
      <c r="H21" s="49"/>
      <c r="I21" s="49"/>
      <c r="J21" s="49"/>
      <c r="K21" s="49"/>
      <c r="L21" s="49"/>
      <c r="M21" s="49"/>
      <c r="N21" s="49"/>
      <c r="O21">
        <v>0</v>
      </c>
      <c r="P21" s="49">
        <v>5.7000000000000002E-2</v>
      </c>
      <c r="T21" s="49"/>
      <c r="U21" s="49"/>
      <c r="V21" s="59"/>
      <c r="W21" s="70"/>
      <c r="X21" s="70"/>
      <c r="Y21" s="70"/>
      <c r="Z21" s="70"/>
      <c r="AA21" s="70"/>
      <c r="AB21" s="70"/>
      <c r="AC21" s="59"/>
      <c r="AD21" s="59"/>
      <c r="AE21" s="59"/>
      <c r="AF21" s="59"/>
    </row>
    <row r="22" spans="1:32" x14ac:dyDescent="0.25">
      <c r="A22" s="71" t="s">
        <v>64</v>
      </c>
      <c r="B22" s="72" t="s">
        <v>33</v>
      </c>
      <c r="C22" s="49"/>
      <c r="D22" s="49"/>
      <c r="E22" s="49"/>
      <c r="F22" s="49"/>
      <c r="G22" s="49"/>
      <c r="H22" s="49"/>
      <c r="I22" s="49"/>
      <c r="J22" s="49"/>
      <c r="K22" s="49"/>
      <c r="L22" s="49"/>
      <c r="M22" s="49"/>
      <c r="N22" s="49"/>
      <c r="O22">
        <v>0</v>
      </c>
      <c r="P22" s="49">
        <v>5.8000000000000003E-2</v>
      </c>
      <c r="V22" s="59"/>
      <c r="W22" s="59"/>
      <c r="X22" s="59"/>
      <c r="Y22" s="59"/>
      <c r="Z22" s="59"/>
      <c r="AA22" s="59"/>
      <c r="AB22" s="59"/>
      <c r="AC22" s="70"/>
      <c r="AD22" s="70"/>
      <c r="AE22" s="70"/>
      <c r="AF22" s="59"/>
    </row>
    <row r="23" spans="1:32" x14ac:dyDescent="0.25">
      <c r="A23" s="71" t="s">
        <v>64</v>
      </c>
      <c r="B23" s="72" t="s">
        <v>34</v>
      </c>
      <c r="C23" s="49"/>
      <c r="D23" s="49"/>
      <c r="E23" s="49"/>
      <c r="F23" s="49"/>
      <c r="G23" s="49"/>
      <c r="H23" s="49"/>
      <c r="I23" s="49"/>
      <c r="J23" s="49"/>
      <c r="K23" s="49"/>
      <c r="L23" s="49"/>
      <c r="M23" s="49"/>
      <c r="N23" s="49"/>
      <c r="O23">
        <v>0</v>
      </c>
      <c r="P23" s="70">
        <v>4.8000000000000001E-2</v>
      </c>
      <c r="V23" s="59"/>
      <c r="W23" s="59"/>
      <c r="X23" s="59"/>
      <c r="Y23" s="59"/>
      <c r="Z23" s="59"/>
      <c r="AA23" s="59"/>
      <c r="AB23" s="59"/>
      <c r="AC23" s="70"/>
      <c r="AD23" s="70"/>
      <c r="AE23" s="70"/>
      <c r="AF23" s="59"/>
    </row>
    <row r="24" spans="1:32" x14ac:dyDescent="0.25">
      <c r="O24">
        <v>0</v>
      </c>
      <c r="P24" s="70">
        <v>4.5999999999999999E-2</v>
      </c>
      <c r="V24" s="59"/>
      <c r="W24" s="59"/>
      <c r="X24" s="59"/>
      <c r="Y24" s="59"/>
      <c r="Z24" s="59"/>
      <c r="AA24" s="59"/>
      <c r="AB24" s="59"/>
      <c r="AC24" s="59"/>
      <c r="AD24" s="59"/>
      <c r="AE24" s="59"/>
      <c r="AF24" s="59"/>
    </row>
    <row r="25" spans="1:32" x14ac:dyDescent="0.25">
      <c r="O25">
        <v>0</v>
      </c>
      <c r="P25" s="70">
        <v>4.7E-2</v>
      </c>
      <c r="T25" s="49"/>
      <c r="U25" s="49"/>
      <c r="V25" s="59"/>
      <c r="W25" s="70"/>
      <c r="X25" s="59"/>
      <c r="Y25" s="70"/>
      <c r="Z25" s="70"/>
      <c r="AA25" s="70"/>
      <c r="AB25" s="70"/>
      <c r="AC25" s="70"/>
      <c r="AD25" s="70"/>
      <c r="AE25" s="70"/>
      <c r="AF25" s="59"/>
    </row>
    <row r="26" spans="1:32" x14ac:dyDescent="0.25">
      <c r="O26">
        <v>0</v>
      </c>
      <c r="P26" s="70">
        <v>6.3E-2</v>
      </c>
      <c r="V26" s="59"/>
      <c r="W26" s="59"/>
      <c r="X26" s="59"/>
      <c r="Y26" s="59"/>
      <c r="Z26" s="70"/>
      <c r="AA26" s="70"/>
      <c r="AB26" s="70"/>
      <c r="AC26" s="70"/>
      <c r="AD26" s="70"/>
      <c r="AE26" s="70"/>
      <c r="AF26" s="59"/>
    </row>
    <row r="27" spans="1:32" x14ac:dyDescent="0.25">
      <c r="O27">
        <v>0</v>
      </c>
      <c r="P27" s="70">
        <v>6.3E-2</v>
      </c>
      <c r="V27" s="59"/>
      <c r="W27" s="59"/>
      <c r="X27" s="59"/>
      <c r="Y27" s="59"/>
      <c r="Z27" s="59"/>
      <c r="AA27" s="59"/>
      <c r="AB27" s="59"/>
      <c r="AC27" s="59"/>
      <c r="AD27" s="59"/>
      <c r="AE27" s="59"/>
      <c r="AF27" s="59"/>
    </row>
    <row r="28" spans="1:32" x14ac:dyDescent="0.25">
      <c r="C28" t="s">
        <v>89</v>
      </c>
      <c r="D28" s="70">
        <v>5.6000000000000001E-2</v>
      </c>
      <c r="E28" s="70">
        <v>5.5E-2</v>
      </c>
      <c r="F28" s="70">
        <v>5.6000000000000001E-2</v>
      </c>
      <c r="G28" s="70">
        <v>0.56499999999999995</v>
      </c>
      <c r="H28" s="70">
        <v>0.55200000000000005</v>
      </c>
      <c r="I28" s="70">
        <v>0.57999999999999996</v>
      </c>
      <c r="O28">
        <v>0</v>
      </c>
      <c r="P28" s="70">
        <v>6.5000000000000002E-2</v>
      </c>
      <c r="V28" s="59"/>
      <c r="W28" s="59"/>
      <c r="X28" s="59"/>
      <c r="Y28" s="59"/>
      <c r="Z28" s="59"/>
      <c r="AA28" s="59"/>
      <c r="AB28" s="59"/>
      <c r="AC28" s="59"/>
      <c r="AD28" s="59"/>
      <c r="AE28" s="59"/>
      <c r="AF28" s="59"/>
    </row>
    <row r="29" spans="1:32" x14ac:dyDescent="0.25">
      <c r="O29">
        <v>15</v>
      </c>
      <c r="P29" s="70">
        <v>0.31</v>
      </c>
      <c r="Q29" s="49">
        <f>STDEV(P29:P37)</f>
        <v>3.8057339779747575E-2</v>
      </c>
      <c r="V29" s="59"/>
      <c r="W29" s="59"/>
      <c r="X29" s="59"/>
      <c r="Y29" s="59"/>
      <c r="Z29" s="59"/>
      <c r="AA29" s="59"/>
      <c r="AB29" s="59"/>
      <c r="AC29" s="59"/>
      <c r="AD29" s="59"/>
      <c r="AE29" s="59"/>
      <c r="AF29" s="59"/>
    </row>
    <row r="30" spans="1:32" x14ac:dyDescent="0.25">
      <c r="O30" s="49">
        <v>15</v>
      </c>
      <c r="P30" s="70">
        <v>0.32500000000000001</v>
      </c>
    </row>
    <row r="31" spans="1:32" x14ac:dyDescent="0.25">
      <c r="O31" s="49">
        <v>15</v>
      </c>
      <c r="P31" s="70">
        <v>0.32300000000000001</v>
      </c>
    </row>
    <row r="32" spans="1:32" x14ac:dyDescent="0.25">
      <c r="O32" s="49">
        <v>15</v>
      </c>
      <c r="P32" s="49">
        <v>0.39500000000000002</v>
      </c>
    </row>
    <row r="33" spans="15:17" x14ac:dyDescent="0.25">
      <c r="O33" s="49">
        <v>15</v>
      </c>
      <c r="P33" s="49">
        <v>0.39600000000000002</v>
      </c>
    </row>
    <row r="34" spans="15:17" x14ac:dyDescent="0.25">
      <c r="O34" s="49">
        <v>15</v>
      </c>
      <c r="P34" s="49">
        <v>0.38900000000000001</v>
      </c>
    </row>
    <row r="35" spans="15:17" x14ac:dyDescent="0.25">
      <c r="O35" s="49">
        <v>15</v>
      </c>
      <c r="P35" s="70">
        <v>0.312</v>
      </c>
    </row>
    <row r="36" spans="15:17" x14ac:dyDescent="0.25">
      <c r="O36" s="49">
        <v>15</v>
      </c>
      <c r="P36" s="70">
        <v>0.32300000000000001</v>
      </c>
    </row>
    <row r="37" spans="15:17" x14ac:dyDescent="0.25">
      <c r="O37" s="49">
        <v>15</v>
      </c>
      <c r="P37" s="70">
        <v>0.315</v>
      </c>
    </row>
    <row r="38" spans="15:17" x14ac:dyDescent="0.25">
      <c r="O38">
        <v>30</v>
      </c>
      <c r="P38" s="70">
        <v>0.59</v>
      </c>
      <c r="Q38" s="49">
        <f>STDEV(P38:P46)</f>
        <v>7.4068286810963302E-3</v>
      </c>
    </row>
    <row r="39" spans="15:17" x14ac:dyDescent="0.25">
      <c r="O39" s="49">
        <v>30</v>
      </c>
      <c r="P39" s="70">
        <v>0.57999999999999996</v>
      </c>
    </row>
    <row r="40" spans="15:17" x14ac:dyDescent="0.25">
      <c r="O40" s="49">
        <v>30</v>
      </c>
      <c r="P40" s="70">
        <v>0.59099999999999997</v>
      </c>
    </row>
    <row r="41" spans="15:17" x14ac:dyDescent="0.25">
      <c r="O41" s="49">
        <v>30</v>
      </c>
      <c r="P41" s="70">
        <v>0.59399999999999997</v>
      </c>
    </row>
    <row r="42" spans="15:17" x14ac:dyDescent="0.25">
      <c r="O42" s="49">
        <v>30</v>
      </c>
      <c r="P42" s="70">
        <v>0.58599999999999997</v>
      </c>
    </row>
    <row r="43" spans="15:17" x14ac:dyDescent="0.25">
      <c r="O43" s="49">
        <v>30</v>
      </c>
      <c r="P43" s="70">
        <v>0.58199999999999996</v>
      </c>
    </row>
    <row r="44" spans="15:17" x14ac:dyDescent="0.25">
      <c r="O44" s="49">
        <v>30</v>
      </c>
      <c r="P44" s="49">
        <v>0.56899999999999995</v>
      </c>
    </row>
    <row r="45" spans="15:17" x14ac:dyDescent="0.25">
      <c r="O45" s="49">
        <v>30</v>
      </c>
      <c r="P45" s="49">
        <v>0.58199999999999996</v>
      </c>
    </row>
    <row r="46" spans="15:17" x14ac:dyDescent="0.25">
      <c r="O46" s="49">
        <v>30</v>
      </c>
      <c r="P46" s="49">
        <v>0.58299999999999996</v>
      </c>
    </row>
    <row r="47" spans="15:17" x14ac:dyDescent="0.25">
      <c r="O47">
        <v>45</v>
      </c>
      <c r="P47" s="70">
        <v>0.81</v>
      </c>
      <c r="Q47" s="49">
        <f>STDEV(P47:P55)</f>
        <v>4.0745483730647292E-2</v>
      </c>
    </row>
    <row r="48" spans="15:17" x14ac:dyDescent="0.25">
      <c r="O48" s="49">
        <v>45</v>
      </c>
      <c r="P48" s="70">
        <v>0.83799999999999997</v>
      </c>
    </row>
    <row r="49" spans="15:17" x14ac:dyDescent="0.25">
      <c r="O49" s="49">
        <v>45</v>
      </c>
      <c r="P49" s="70">
        <v>0.84599999999999997</v>
      </c>
    </row>
    <row r="50" spans="15:17" x14ac:dyDescent="0.25">
      <c r="O50" s="49">
        <v>45</v>
      </c>
      <c r="P50" s="70">
        <v>0.84799999999999998</v>
      </c>
    </row>
    <row r="51" spans="15:17" x14ac:dyDescent="0.25">
      <c r="O51" s="49">
        <v>45</v>
      </c>
      <c r="P51" s="70">
        <v>0.85199999999999998</v>
      </c>
    </row>
    <row r="52" spans="15:17" x14ac:dyDescent="0.25">
      <c r="O52" s="49">
        <v>45</v>
      </c>
      <c r="P52" s="70">
        <v>0.873</v>
      </c>
    </row>
    <row r="53" spans="15:17" x14ac:dyDescent="0.25">
      <c r="O53" s="49">
        <v>45</v>
      </c>
      <c r="P53" s="70">
        <v>0.76900000000000002</v>
      </c>
    </row>
    <row r="54" spans="15:17" x14ac:dyDescent="0.25">
      <c r="O54" s="49">
        <v>45</v>
      </c>
      <c r="P54" s="70">
        <v>0.76200000000000001</v>
      </c>
    </row>
    <row r="55" spans="15:17" x14ac:dyDescent="0.25">
      <c r="O55" s="49">
        <v>45</v>
      </c>
      <c r="P55" s="70">
        <v>0.78</v>
      </c>
    </row>
    <row r="56" spans="15:17" x14ac:dyDescent="0.25">
      <c r="O56">
        <v>60</v>
      </c>
      <c r="P56" s="49">
        <v>1.0229999999999999</v>
      </c>
      <c r="Q56" s="49">
        <f>STDEV(P56:P64)</f>
        <v>1.8780160927011402E-2</v>
      </c>
    </row>
    <row r="57" spans="15:17" x14ac:dyDescent="0.25">
      <c r="O57" s="49">
        <v>60</v>
      </c>
      <c r="P57" s="49">
        <v>1.0549999999999999</v>
      </c>
    </row>
    <row r="58" spans="15:17" x14ac:dyDescent="0.25">
      <c r="O58" s="49">
        <v>60</v>
      </c>
      <c r="P58" s="49">
        <v>1.0569999999999999</v>
      </c>
    </row>
    <row r="59" spans="15:17" x14ac:dyDescent="0.25">
      <c r="O59" s="49">
        <v>60</v>
      </c>
      <c r="P59" s="70">
        <v>1.0289999999999999</v>
      </c>
    </row>
    <row r="60" spans="15:17" x14ac:dyDescent="0.25">
      <c r="O60" s="49">
        <v>60</v>
      </c>
      <c r="P60" s="70">
        <v>1.036</v>
      </c>
    </row>
    <row r="61" spans="15:17" x14ac:dyDescent="0.25">
      <c r="O61" s="49">
        <v>60</v>
      </c>
      <c r="P61" s="70">
        <v>1.0409999999999999</v>
      </c>
    </row>
    <row r="62" spans="15:17" x14ac:dyDescent="0.25">
      <c r="O62" s="49">
        <v>60</v>
      </c>
      <c r="P62" s="70">
        <v>1.0569999999999999</v>
      </c>
    </row>
    <row r="63" spans="15:17" x14ac:dyDescent="0.25">
      <c r="O63" s="49">
        <v>60</v>
      </c>
      <c r="P63" s="70">
        <v>1.0740000000000001</v>
      </c>
    </row>
    <row r="64" spans="15:17" x14ac:dyDescent="0.25">
      <c r="O64" s="49">
        <v>60</v>
      </c>
      <c r="P64" s="70">
        <v>1.0169999999999999</v>
      </c>
    </row>
    <row r="65" spans="15:17" x14ac:dyDescent="0.25">
      <c r="O65">
        <v>75</v>
      </c>
      <c r="P65" s="70">
        <v>1.3109999999999999</v>
      </c>
      <c r="Q65" s="49">
        <f>STDEV(P65:P73)</f>
        <v>4.4740920866696531E-2</v>
      </c>
    </row>
    <row r="66" spans="15:17" x14ac:dyDescent="0.25">
      <c r="O66" s="49">
        <v>75</v>
      </c>
      <c r="P66" s="70">
        <v>1.3520000000000001</v>
      </c>
    </row>
    <row r="67" spans="15:17" x14ac:dyDescent="0.25">
      <c r="O67" s="49">
        <v>75</v>
      </c>
      <c r="P67" s="70">
        <v>1.351</v>
      </c>
    </row>
    <row r="68" spans="15:17" x14ac:dyDescent="0.25">
      <c r="O68" s="49">
        <v>75</v>
      </c>
      <c r="P68" s="49">
        <v>1.371</v>
      </c>
    </row>
    <row r="69" spans="15:17" x14ac:dyDescent="0.25">
      <c r="O69" s="49">
        <v>75</v>
      </c>
      <c r="P69" s="49">
        <v>1.367</v>
      </c>
    </row>
    <row r="70" spans="15:17" x14ac:dyDescent="0.25">
      <c r="O70" s="49">
        <v>75</v>
      </c>
      <c r="P70" s="49">
        <v>1.343</v>
      </c>
    </row>
    <row r="71" spans="15:17" x14ac:dyDescent="0.25">
      <c r="O71" s="49">
        <v>75</v>
      </c>
      <c r="P71" s="70">
        <v>1.2889999999999999</v>
      </c>
    </row>
    <row r="72" spans="15:17" x14ac:dyDescent="0.25">
      <c r="O72" s="49">
        <v>75</v>
      </c>
      <c r="P72" s="70">
        <v>1.244</v>
      </c>
    </row>
    <row r="73" spans="15:17" x14ac:dyDescent="0.25">
      <c r="O73" s="49">
        <v>75</v>
      </c>
      <c r="P73" s="70">
        <v>1.276</v>
      </c>
    </row>
  </sheetData>
  <conditionalFormatting sqref="AO2:AO10">
    <cfRule type="cellIs" dxfId="155" priority="2" operator="lessThan">
      <formula>0</formula>
    </cfRule>
  </conditionalFormatting>
  <conditionalFormatting sqref="AO2:AO10">
    <cfRule type="cellIs" dxfId="154" priority="1" operator="between">
      <formula>0</formula>
      <formula>0.005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Carb 1</vt:lpstr>
      <vt:lpstr>Carb 4</vt:lpstr>
      <vt:lpstr>Carb 2</vt:lpstr>
      <vt:lpstr>Carb 3</vt:lpstr>
      <vt:lpstr>Carb 5</vt:lpstr>
      <vt:lpstr>Carb 6</vt:lpstr>
      <vt:lpstr>Carb 7</vt:lpstr>
      <vt:lpstr>Carb 8</vt:lpstr>
      <vt:lpstr>Carb 9</vt:lpstr>
      <vt:lpstr>Carb 10</vt:lpstr>
      <vt:lpstr>Prot 1</vt:lpstr>
      <vt:lpstr>Prot 2</vt:lpstr>
      <vt:lpstr>Prot 3</vt:lpstr>
      <vt:lpstr>Prot 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D Lawton</dc:creator>
  <cp:lastModifiedBy>Douglas D Lawton</cp:lastModifiedBy>
  <dcterms:created xsi:type="dcterms:W3CDTF">2017-04-27T21:40:49Z</dcterms:created>
  <dcterms:modified xsi:type="dcterms:W3CDTF">2017-06-19T23:33:00Z</dcterms:modified>
</cp:coreProperties>
</file>