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uelmarcosuch/Documents/Asignaturas/STI/2017-2018/Prácticas/Práctica 1/"/>
    </mc:Choice>
  </mc:AlternateContent>
  <bookViews>
    <workbookView xWindow="240" yWindow="460" windowWidth="20120" windowHeight="8000"/>
  </bookViews>
  <sheets>
    <sheet name="PRODUCTOS" sheetId="1" r:id="rId1"/>
    <sheet name="IVA Y DESCUENTOS" sheetId="2" r:id="rId2"/>
    <sheet name="FICHA PRODUCTO" sheetId="6" r:id="rId3"/>
    <sheet name="FACTURACION" sheetId="3" r:id="rId4"/>
    <sheet name="TABLA DINÁMICA" sheetId="5" r:id="rId5"/>
    <sheet name="GRÁFICO" sheetId="4" r:id="rId6"/>
    <sheet name="PUNTUACIÓN" sheetId="7" r:id="rId7"/>
  </sheets>
  <calcPr calcId="150001" concurrentCalc="0"/>
  <pivotCaches>
    <pivotCache cacheId="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3" l="1"/>
  <c r="H3" i="3"/>
  <c r="H4" i="3"/>
  <c r="H2" i="3"/>
  <c r="Y3" i="7"/>
  <c r="F8" i="6"/>
  <c r="F7" i="6"/>
  <c r="C11" i="3"/>
  <c r="C14" i="3"/>
  <c r="C17" i="3"/>
  <c r="C20" i="3"/>
  <c r="F5" i="3"/>
  <c r="I5" i="3"/>
  <c r="G5" i="3"/>
  <c r="F4" i="3"/>
  <c r="G4" i="3"/>
  <c r="G3" i="3"/>
  <c r="F3" i="3"/>
  <c r="I3" i="3"/>
  <c r="G2" i="3"/>
  <c r="F2" i="3"/>
  <c r="I2" i="3"/>
  <c r="J2" i="3"/>
  <c r="K2" i="3"/>
  <c r="I4" i="3"/>
  <c r="J4" i="3"/>
  <c r="K4" i="3"/>
  <c r="J5" i="3"/>
  <c r="K5" i="3"/>
  <c r="J3" i="3"/>
  <c r="K3" i="3"/>
  <c r="K6" i="3"/>
</calcChain>
</file>

<file path=xl/sharedStrings.xml><?xml version="1.0" encoding="utf-8"?>
<sst xmlns="http://schemas.openxmlformats.org/spreadsheetml/2006/main" count="108" uniqueCount="88">
  <si>
    <t>PRODUCTOS</t>
  </si>
  <si>
    <t>IVA</t>
  </si>
  <si>
    <t>DESCUENTOS</t>
  </si>
  <si>
    <t>%</t>
  </si>
  <si>
    <t>REFERENCIA</t>
  </si>
  <si>
    <t>DESCRIPCIÓN</t>
  </si>
  <si>
    <t>PRECIO</t>
  </si>
  <si>
    <t>DISCO DURO 150 MB</t>
  </si>
  <si>
    <t>DISCO DURO 250 MB</t>
  </si>
  <si>
    <t>HD250</t>
  </si>
  <si>
    <t>HD150</t>
  </si>
  <si>
    <t>HD500</t>
  </si>
  <si>
    <t>DISCO DURO 500 MB</t>
  </si>
  <si>
    <t>HD1T</t>
  </si>
  <si>
    <t>DISCO DURO 1TERA</t>
  </si>
  <si>
    <t>HM15</t>
  </si>
  <si>
    <t>HM17</t>
  </si>
  <si>
    <t>HM20</t>
  </si>
  <si>
    <t>HM25</t>
  </si>
  <si>
    <t>MONITOR 15"</t>
  </si>
  <si>
    <t>MONITOR 17"</t>
  </si>
  <si>
    <t>MONITOR 20"</t>
  </si>
  <si>
    <t>MONITOR 25"</t>
  </si>
  <si>
    <t>CLIENTE</t>
  </si>
  <si>
    <t>ARTÍCULO</t>
  </si>
  <si>
    <t>CANTIDAD</t>
  </si>
  <si>
    <t>PRECIO UNITARIO</t>
  </si>
  <si>
    <t>DESCUENTO</t>
  </si>
  <si>
    <t>BASE</t>
  </si>
  <si>
    <t>TOTAL</t>
  </si>
  <si>
    <t>NOMBRE</t>
  </si>
  <si>
    <t>11111111A</t>
  </si>
  <si>
    <t>22222222B</t>
  </si>
  <si>
    <t>MANUEL MARCO SUCH</t>
  </si>
  <si>
    <t>PEDRO PASTOR</t>
  </si>
  <si>
    <t>Nº PRODUCTOS CON PRECIO MAYOR DE 300 EUROS</t>
  </si>
  <si>
    <t>33333333C</t>
  </si>
  <si>
    <t>MARIANGELES VALDÉS</t>
  </si>
  <si>
    <t>44444444D</t>
  </si>
  <si>
    <t>RAFAEL ROMERO</t>
  </si>
  <si>
    <t>Nº DE PRODUCTOS</t>
  </si>
  <si>
    <t>SWIN7</t>
  </si>
  <si>
    <t>S.O. WINDOWS 7</t>
  </si>
  <si>
    <t>SWIN8</t>
  </si>
  <si>
    <t>S.O. WINDOWS 8</t>
  </si>
  <si>
    <t>SAND4.2</t>
  </si>
  <si>
    <t>S.O. ANDROID 4.2-INSTALACIÓN</t>
  </si>
  <si>
    <t>SAND4.4</t>
  </si>
  <si>
    <t>S.O. ANDROID 4.4-INSTALACIÓN</t>
  </si>
  <si>
    <t>Nº PRODUCTOS CON PRECIO SUPERIOR AL PRECIO MEDIO</t>
  </si>
  <si>
    <t>MOM</t>
  </si>
  <si>
    <t>MANO OBRA MONTAJE HW</t>
  </si>
  <si>
    <t>MOS</t>
  </si>
  <si>
    <t>MANO OBRA INSTALACIÓN SW</t>
  </si>
  <si>
    <t>PRECIO MÁXIMO</t>
  </si>
  <si>
    <t>TOTAL GENERAL</t>
  </si>
  <si>
    <t>MES FACTURA</t>
  </si>
  <si>
    <t>ENERO</t>
  </si>
  <si>
    <t>FEBRERO</t>
  </si>
  <si>
    <t>MARZO</t>
  </si>
  <si>
    <t>CÓDIGO DE PRODUCTO</t>
  </si>
  <si>
    <t>FICHA DEL PRODUCTO</t>
  </si>
  <si>
    <t>TOTAL MENSUAL</t>
  </si>
  <si>
    <t>TOTAL GLOBAL</t>
  </si>
  <si>
    <t>RESUMEN DE FACTURACIÓN MENSUAL</t>
  </si>
  <si>
    <t>Etiquetas de columna</t>
  </si>
  <si>
    <t>FICHA</t>
  </si>
  <si>
    <t>FACTURACIÓN</t>
  </si>
  <si>
    <t>T.DINAMICA</t>
  </si>
  <si>
    <t>GRÁFICO</t>
  </si>
  <si>
    <t>(Aspecto)</t>
  </si>
  <si>
    <t>BV1</t>
  </si>
  <si>
    <t>BV2</t>
  </si>
  <si>
    <t>Descrip</t>
  </si>
  <si>
    <t>Pvp</t>
  </si>
  <si>
    <t>Dto</t>
  </si>
  <si>
    <t>Base</t>
  </si>
  <si>
    <t>Iva</t>
  </si>
  <si>
    <t>Tot</t>
  </si>
  <si>
    <t>Tot Gral</t>
  </si>
  <si>
    <t>NºProd</t>
  </si>
  <si>
    <t>Max</t>
  </si>
  <si>
    <t>Nº &gt; Media</t>
  </si>
  <si>
    <t>Mayor</t>
  </si>
  <si>
    <t>Formato</t>
  </si>
  <si>
    <t>Tabla</t>
  </si>
  <si>
    <t>Grafico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</si>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</sst>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6" tint="-0.499984740745262"/>
      <name val="Calibri"/>
      <family val="2"/>
      <scheme val="minor"/>
    </font>
    <font>
      <b/>
      <i/>
      <sz val="14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9" fontId="0" fillId="2" borderId="0" xfId="1" applyFont="1" applyFill="1"/>
    <xf numFmtId="0" fontId="2" fillId="3" borderId="0" xfId="0" applyFont="1" applyFill="1"/>
    <xf numFmtId="9" fontId="2" fillId="3" borderId="0" xfId="1" applyFont="1" applyFill="1" applyAlignment="1">
      <alignment horizontal="center"/>
    </xf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0" fillId="7" borderId="0" xfId="0" applyFill="1"/>
    <xf numFmtId="0" fontId="4" fillId="5" borderId="0" xfId="0" applyFont="1" applyFill="1"/>
    <xf numFmtId="0" fontId="0" fillId="2" borderId="0" xfId="0" applyFill="1" applyAlignment="1">
      <alignment horizontal="right"/>
    </xf>
    <xf numFmtId="10" fontId="0" fillId="0" borderId="0" xfId="0" applyNumberFormat="1"/>
    <xf numFmtId="0" fontId="3" fillId="8" borderId="0" xfId="0" applyFont="1" applyFill="1"/>
    <xf numFmtId="10" fontId="3" fillId="8" borderId="0" xfId="0" applyNumberFormat="1" applyFont="1" applyFill="1"/>
    <xf numFmtId="0" fontId="0" fillId="9" borderId="0" xfId="0" applyFill="1"/>
    <xf numFmtId="10" fontId="0" fillId="9" borderId="0" xfId="0" applyNumberFormat="1" applyFill="1"/>
    <xf numFmtId="4" fontId="3" fillId="8" borderId="0" xfId="0" applyNumberFormat="1" applyFont="1" applyFill="1"/>
    <xf numFmtId="4" fontId="0" fillId="9" borderId="0" xfId="0" applyNumberFormat="1" applyFill="1"/>
    <xf numFmtId="4" fontId="0" fillId="0" borderId="0" xfId="0" applyNumberFormat="1"/>
    <xf numFmtId="4" fontId="0" fillId="0" borderId="0" xfId="0" applyNumberFormat="1" applyAlignment="1">
      <alignment horizontal="center"/>
    </xf>
    <xf numFmtId="4" fontId="5" fillId="11" borderId="0" xfId="0" applyNumberFormat="1" applyFont="1" applyFill="1"/>
    <xf numFmtId="0" fontId="3" fillId="3" borderId="0" xfId="0" applyFont="1" applyFill="1" applyAlignment="1">
      <alignment horizontal="center"/>
    </xf>
    <xf numFmtId="0" fontId="0" fillId="0" borderId="0" xfId="0" pivotButton="1" applyAlignment="1">
      <alignment horizontal="center"/>
    </xf>
    <xf numFmtId="0" fontId="8" fillId="0" borderId="0" xfId="0" applyFont="1"/>
    <xf numFmtId="4" fontId="8" fillId="0" borderId="0" xfId="0" applyNumberFormat="1" applyFont="1"/>
    <xf numFmtId="0" fontId="3" fillId="15" borderId="0" xfId="0" applyFont="1" applyFill="1"/>
    <xf numFmtId="0" fontId="9" fillId="16" borderId="0" xfId="0" applyFont="1" applyFill="1"/>
    <xf numFmtId="0" fontId="9" fillId="6" borderId="0" xfId="0" applyFont="1" applyFill="1"/>
    <xf numFmtId="0" fontId="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6" fillId="14" borderId="11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0" fontId="5" fillId="11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4">
    <dxf>
      <alignment horizontal="center" readingOrder="0"/>
    </dxf>
    <dxf>
      <alignment horizontal="center" readingOrder="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[PRAC_EXCEL_SOL.xlsx]TABLA DINÁMICA!Tabla dinámica1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FACTURACIÓN</a:t>
            </a:r>
            <a:r>
              <a:rPr lang="en-US" baseline="0"/>
              <a:t> MENSUAL 2014</a:t>
            </a:r>
          </a:p>
        </c:rich>
      </c:tx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>
          <a:noFill/>
        </a:ln>
        <a:effectLst>
          <a:outerShdw blurRad="152400" dist="317500" dir="5400000" sx="90000" sy="-19000" rotWithShape="0">
            <a:schemeClr val="accent5">
              <a:lumMod val="40000"/>
              <a:lumOff val="60000"/>
              <a:alpha val="15000"/>
            </a:schemeClr>
          </a:outerShdw>
        </a:effectLst>
      </c:sp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DINÁMICA'!$C$4:$C$5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Ref>
              <c:f>'TABLA DINÁMICA'!$B$6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'TABLA DINÁMICA'!$C$6</c:f>
              <c:numCache>
                <c:formatCode>#,##0.00</c:formatCode>
                <c:ptCount val="1"/>
                <c:pt idx="0">
                  <c:v>16060.6446</c:v>
                </c:pt>
              </c:numCache>
            </c:numRef>
          </c:val>
        </c:ser>
        <c:ser>
          <c:idx val="1"/>
          <c:order val="1"/>
          <c:tx>
            <c:strRef>
              <c:f>'TABLA DINÁMICA'!$D$4:$D$5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'TABLA DINÁMICA'!$B$6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'TABLA DINÁMICA'!$D$6</c:f>
              <c:numCache>
                <c:formatCode>#,##0.00</c:formatCode>
                <c:ptCount val="1"/>
                <c:pt idx="0">
                  <c:v>1401.9544</c:v>
                </c:pt>
              </c:numCache>
            </c:numRef>
          </c:val>
        </c:ser>
        <c:ser>
          <c:idx val="2"/>
          <c:order val="2"/>
          <c:tx>
            <c:strRef>
              <c:f>'TABLA DINÁMICA'!$E$4:$E$5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'TABLA DINÁMICA'!$B$6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'TABLA DINÁMICA'!$E$6</c:f>
              <c:numCache>
                <c:formatCode>#,##0.00</c:formatCode>
                <c:ptCount val="1"/>
                <c:pt idx="0">
                  <c:v>847.0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8234224"/>
        <c:axId val="-2138231200"/>
        <c:axId val="0"/>
      </c:bar3DChart>
      <c:catAx>
        <c:axId val="-213823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8231200"/>
        <c:crosses val="autoZero"/>
        <c:auto val="1"/>
        <c:lblAlgn val="ctr"/>
        <c:lblOffset val="100"/>
        <c:noMultiLvlLbl val="0"/>
      </c:catAx>
      <c:valAx>
        <c:axId val="-21382312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-213823422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14287</xdr:rowOff>
    </xdr:from>
    <xdr:to>
      <xdr:col>9</xdr:col>
      <xdr:colOff>0</xdr:colOff>
      <xdr:row>17</xdr:row>
      <xdr:rowOff>90487</xdr:rowOff>
    </xdr:to>
    <xdr:graphicFrame macro="">
      <xdr:nvGraphicFramePr>
        <xdr:cNvPr id="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la" refreshedDate="41896.764388773146" createdVersion="4" refreshedVersion="4" minRefreshableVersion="3" recordCount="4">
  <cacheSource type="worksheet">
    <worksheetSource ref="A1:K5" sheet="FACTURACION"/>
  </cacheSource>
  <cacheFields count="11">
    <cacheField name="MES FACTURA" numFmtId="0">
      <sharedItems count="3">
        <s v="ENERO"/>
        <s v="FEBRERO"/>
        <s v="MARZO"/>
      </sharedItems>
    </cacheField>
    <cacheField name="CLIENTE" numFmtId="0">
      <sharedItems/>
    </cacheField>
    <cacheField name="NOMBRE" numFmtId="0">
      <sharedItems/>
    </cacheField>
    <cacheField name="ARTÍCULO" numFmtId="0">
      <sharedItems/>
    </cacheField>
    <cacheField name="CANTIDAD" numFmtId="0">
      <sharedItems containsSemiMixedTypes="0" containsString="0" containsNumber="1" containsInteger="1" minValue="2" maxValue="60"/>
    </cacheField>
    <cacheField name="PRECIO UNITARIO" numFmtId="4">
      <sharedItems containsSemiMixedTypes="0" containsString="0" containsNumber="1" minValue="150.65" maxValue="579.32000000000005"/>
    </cacheField>
    <cacheField name="DESCRIPCIÓN" numFmtId="0">
      <sharedItems/>
    </cacheField>
    <cacheField name="DESCUENTO" numFmtId="10">
      <sharedItems containsSemiMixedTypes="0" containsString="0" containsNumber="1" minValue="0" maxValue="0.15"/>
    </cacheField>
    <cacheField name="BASE" numFmtId="4">
      <sharedItems containsSemiMixedTypes="0" containsString="0" containsNumber="1" minValue="700" maxValue="10200"/>
    </cacheField>
    <cacheField name="IVA" numFmtId="4">
      <sharedItems containsSemiMixedTypes="0" containsString="0" containsNumber="1" minValue="147" maxValue="2142"/>
    </cacheField>
    <cacheField name="TOTAL" numFmtId="4">
      <sharedItems containsSemiMixedTypes="0" containsString="0" containsNumber="1" minValue="847" maxValue="12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11111111A"/>
    <s v="MANUEL MARCO SUCH"/>
    <s v="HD150"/>
    <n v="24"/>
    <n v="150.65"/>
    <s v="DISCO DURO 150 MB"/>
    <n v="0.15"/>
    <n v="3073.26"/>
    <n v="645.38459999999998"/>
    <n v="3718.6446000000001"/>
  </r>
  <r>
    <x v="1"/>
    <s v="22222222B"/>
    <s v="PEDRO PASTOR"/>
    <s v="HD1T"/>
    <n v="2"/>
    <n v="579.32000000000005"/>
    <s v="DISCO DURO 1TERA"/>
    <n v="0"/>
    <n v="1158.6400000000001"/>
    <n v="243.31440000000001"/>
    <n v="1401.9544000000001"/>
  </r>
  <r>
    <x v="0"/>
    <s v="33333333C"/>
    <s v="MARIANGELES VALDÉS"/>
    <s v="HM17"/>
    <n v="60"/>
    <n v="170"/>
    <s v="MONITOR 17&quot;"/>
    <n v="0"/>
    <n v="10200"/>
    <n v="2142"/>
    <n v="12342"/>
  </r>
  <r>
    <x v="2"/>
    <s v="44444444D"/>
    <s v="RAFAEL ROMERO"/>
    <s v="HM25"/>
    <n v="2"/>
    <n v="350"/>
    <s v="MONITOR 25&quot;"/>
    <n v="0"/>
    <n v="700"/>
    <n v="147"/>
    <n v="8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grandTotalCaption="TOTAL GLOBAL" updatedVersion="4" minRefreshableVersion="3" useAutoFormatting="1" itemPrintTitles="1" createdVersion="4" indent="0" outline="1" outlineData="1" multipleFieldFilters="0" chartFormat="5" rowHeaderCaption="MES">
  <location ref="B4:F6" firstHeaderRow="1" firstDataRow="2" firstDataCol="1"/>
  <pivotFields count="11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4" showAll="0"/>
    <pivotField showAll="0"/>
    <pivotField numFmtId="10" showAll="0"/>
    <pivotField numFmtId="4" showAll="0"/>
    <pivotField numFmtId="4" showAll="0"/>
    <pivotField dataField="1" numFmtId="4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TOTAL MENSUAL" fld="10" baseField="0" baseItem="0" numFmtId="4"/>
  </dataFields>
  <formats count="4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Col" fieldPosition="0"/>
    </format>
    <format dxfId="0">
      <pivotArea dataOnly="0" labelOnly="1" outline="0" axis="axisValues" fieldPosition="0"/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3" sqref="A3"/>
    </sheetView>
  </sheetViews>
  <sheetFormatPr baseColWidth="10" defaultRowHeight="15" x14ac:dyDescent="0.2"/>
  <cols>
    <col min="1" max="1" width="14" customWidth="1"/>
    <col min="2" max="2" width="29.5" bestFit="1" customWidth="1"/>
    <col min="3" max="3" width="10" customWidth="1"/>
  </cols>
  <sheetData>
    <row r="1" spans="1:3" ht="16" x14ac:dyDescent="0.2">
      <c r="A1" s="10" t="s">
        <v>0</v>
      </c>
      <c r="B1" s="6"/>
      <c r="C1" s="6"/>
    </row>
    <row r="2" spans="1:3" x14ac:dyDescent="0.2">
      <c r="A2" s="6"/>
      <c r="B2" s="6"/>
      <c r="C2" s="6"/>
    </row>
    <row r="3" spans="1:3" x14ac:dyDescent="0.2">
      <c r="A3" s="7" t="s">
        <v>4</v>
      </c>
      <c r="B3" s="8" t="s">
        <v>5</v>
      </c>
      <c r="C3" s="7" t="s">
        <v>6</v>
      </c>
    </row>
    <row r="4" spans="1:3" x14ac:dyDescent="0.2">
      <c r="A4" s="9"/>
      <c r="B4" s="9"/>
      <c r="C4" s="9"/>
    </row>
    <row r="5" spans="1:3" x14ac:dyDescent="0.2">
      <c r="A5" s="9" t="s">
        <v>10</v>
      </c>
      <c r="B5" s="9" t="s">
        <v>7</v>
      </c>
      <c r="C5" s="9">
        <v>150.65</v>
      </c>
    </row>
    <row r="6" spans="1:3" x14ac:dyDescent="0.2">
      <c r="A6" s="9" t="s">
        <v>9</v>
      </c>
      <c r="B6" s="9" t="s">
        <v>8</v>
      </c>
      <c r="C6" s="9">
        <v>230.43</v>
      </c>
    </row>
    <row r="7" spans="1:3" x14ac:dyDescent="0.2">
      <c r="A7" s="9" t="s">
        <v>11</v>
      </c>
      <c r="B7" s="9" t="s">
        <v>12</v>
      </c>
      <c r="C7" s="9">
        <v>480.87</v>
      </c>
    </row>
    <row r="8" spans="1:3" x14ac:dyDescent="0.2">
      <c r="A8" s="9" t="s">
        <v>13</v>
      </c>
      <c r="B8" s="9" t="s">
        <v>14</v>
      </c>
      <c r="C8" s="9">
        <v>579.32000000000005</v>
      </c>
    </row>
    <row r="9" spans="1:3" x14ac:dyDescent="0.2">
      <c r="A9" s="9" t="s">
        <v>15</v>
      </c>
      <c r="B9" s="9" t="s">
        <v>19</v>
      </c>
      <c r="C9" s="9">
        <v>140</v>
      </c>
    </row>
    <row r="10" spans="1:3" x14ac:dyDescent="0.2">
      <c r="A10" s="9" t="s">
        <v>16</v>
      </c>
      <c r="B10" s="9" t="s">
        <v>20</v>
      </c>
      <c r="C10" s="9">
        <v>170</v>
      </c>
    </row>
    <row r="11" spans="1:3" x14ac:dyDescent="0.2">
      <c r="A11" s="9" t="s">
        <v>17</v>
      </c>
      <c r="B11" s="9" t="s">
        <v>21</v>
      </c>
      <c r="C11" s="9">
        <v>240</v>
      </c>
    </row>
    <row r="12" spans="1:3" x14ac:dyDescent="0.2">
      <c r="A12" s="9" t="s">
        <v>18</v>
      </c>
      <c r="B12" s="9" t="s">
        <v>22</v>
      </c>
      <c r="C12" s="9">
        <v>350</v>
      </c>
    </row>
    <row r="13" spans="1:3" x14ac:dyDescent="0.2">
      <c r="A13" s="9" t="s">
        <v>41</v>
      </c>
      <c r="B13" s="9" t="s">
        <v>42</v>
      </c>
      <c r="C13" s="9">
        <v>250</v>
      </c>
    </row>
    <row r="14" spans="1:3" x14ac:dyDescent="0.2">
      <c r="A14" s="9" t="s">
        <v>43</v>
      </c>
      <c r="B14" s="9" t="s">
        <v>44</v>
      </c>
      <c r="C14" s="9">
        <v>300</v>
      </c>
    </row>
    <row r="15" spans="1:3" x14ac:dyDescent="0.2">
      <c r="A15" s="9" t="s">
        <v>45</v>
      </c>
      <c r="B15" s="9" t="s">
        <v>46</v>
      </c>
      <c r="C15" s="9">
        <v>20</v>
      </c>
    </row>
    <row r="16" spans="1:3" x14ac:dyDescent="0.2">
      <c r="A16" s="9" t="s">
        <v>47</v>
      </c>
      <c r="B16" s="9" t="s">
        <v>48</v>
      </c>
      <c r="C16" s="9">
        <v>20</v>
      </c>
    </row>
    <row r="17" spans="1:3" x14ac:dyDescent="0.2">
      <c r="A17" s="9" t="s">
        <v>50</v>
      </c>
      <c r="B17" s="9" t="s">
        <v>51</v>
      </c>
      <c r="C17" s="9">
        <v>20</v>
      </c>
    </row>
    <row r="18" spans="1:3" x14ac:dyDescent="0.2">
      <c r="A18" s="9" t="s">
        <v>52</v>
      </c>
      <c r="B18" s="9" t="s">
        <v>53</v>
      </c>
      <c r="C18" s="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3"/>
  <sheetViews>
    <sheetView topLeftCell="B1" workbookViewId="0">
      <selection activeCell="D14" sqref="D14"/>
    </sheetView>
  </sheetViews>
  <sheetFormatPr baseColWidth="10" defaultRowHeight="15" x14ac:dyDescent="0.2"/>
  <cols>
    <col min="3" max="3" width="13.33203125" bestFit="1" customWidth="1"/>
    <col min="4" max="4" width="10" bestFit="1" customWidth="1"/>
  </cols>
  <sheetData>
    <row r="5" spans="3:5" x14ac:dyDescent="0.2">
      <c r="C5" s="5" t="s">
        <v>1</v>
      </c>
      <c r="D5" s="4">
        <v>0.21</v>
      </c>
    </row>
    <row r="8" spans="3:5" x14ac:dyDescent="0.2">
      <c r="D8" s="22" t="s">
        <v>25</v>
      </c>
      <c r="E8" s="22" t="s">
        <v>3</v>
      </c>
    </row>
    <row r="9" spans="3:5" x14ac:dyDescent="0.2">
      <c r="C9" s="5" t="s">
        <v>2</v>
      </c>
      <c r="D9" s="1">
        <v>5</v>
      </c>
      <c r="E9" s="2">
        <v>0.02</v>
      </c>
    </row>
    <row r="10" spans="3:5" x14ac:dyDescent="0.2">
      <c r="C10" s="3"/>
      <c r="D10" s="1">
        <v>10</v>
      </c>
      <c r="E10" s="2">
        <v>0.04</v>
      </c>
    </row>
    <row r="11" spans="3:5" x14ac:dyDescent="0.2">
      <c r="C11" s="3"/>
      <c r="D11" s="1">
        <v>15</v>
      </c>
      <c r="E11" s="2">
        <v>0.06</v>
      </c>
    </row>
    <row r="12" spans="3:5" x14ac:dyDescent="0.2">
      <c r="C12" s="3"/>
      <c r="D12" s="1">
        <v>20</v>
      </c>
      <c r="E12" s="2">
        <v>0.08</v>
      </c>
    </row>
    <row r="13" spans="3:5" x14ac:dyDescent="0.2">
      <c r="C13" s="3"/>
      <c r="D13" s="11">
        <v>25</v>
      </c>
      <c r="E13" s="2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8"/>
  <sheetViews>
    <sheetView workbookViewId="0">
      <selection activeCell="F7" sqref="F7:G7"/>
    </sheetView>
  </sheetViews>
  <sheetFormatPr baseColWidth="10" defaultRowHeight="15" x14ac:dyDescent="0.2"/>
  <cols>
    <col min="5" max="5" width="12.83203125" bestFit="1" customWidth="1"/>
    <col min="7" max="7" width="18.83203125" bestFit="1" customWidth="1"/>
  </cols>
  <sheetData>
    <row r="2" spans="4:7" ht="16" thickBot="1" x14ac:dyDescent="0.25"/>
    <row r="3" spans="4:7" ht="15" customHeight="1" thickBot="1" x14ac:dyDescent="0.3">
      <c r="D3" s="30" t="s">
        <v>61</v>
      </c>
      <c r="E3" s="31"/>
      <c r="F3" s="31"/>
      <c r="G3" s="32"/>
    </row>
    <row r="5" spans="4:7" ht="16" thickBot="1" x14ac:dyDescent="0.25"/>
    <row r="6" spans="4:7" x14ac:dyDescent="0.2">
      <c r="D6" s="35" t="s">
        <v>60</v>
      </c>
      <c r="E6" s="36"/>
      <c r="F6" s="33" t="s">
        <v>9</v>
      </c>
      <c r="G6" s="34"/>
    </row>
    <row r="7" spans="4:7" x14ac:dyDescent="0.2">
      <c r="D7" s="41" t="s">
        <v>5</v>
      </c>
      <c r="E7" s="42"/>
      <c r="F7" s="37" t="str">
        <f>VLOOKUP($F$6,PRODUCTOS!$A$5:$C$1048576,2,FALSE)</f>
        <v>DISCO DURO 250 MB</v>
      </c>
      <c r="G7" s="38"/>
    </row>
    <row r="8" spans="4:7" ht="16" thickBot="1" x14ac:dyDescent="0.25">
      <c r="D8" s="43" t="s">
        <v>6</v>
      </c>
      <c r="E8" s="44"/>
      <c r="F8" s="39">
        <f>VLOOKUP($F$6,PRODUCTOS!$A$5:$C$1048576,3,FALSE)</f>
        <v>230.43</v>
      </c>
      <c r="G8" s="40"/>
    </row>
  </sheetData>
  <mergeCells count="7">
    <mergeCell ref="D3:G3"/>
    <mergeCell ref="F6:G6"/>
    <mergeCell ref="D6:E6"/>
    <mergeCell ref="F7:G7"/>
    <mergeCell ref="F8:G8"/>
    <mergeCell ref="D7:E7"/>
    <mergeCell ref="D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baseColWidth="10" defaultRowHeight="15" x14ac:dyDescent="0.2"/>
  <cols>
    <col min="1" max="1" width="14.1640625" bestFit="1" customWidth="1"/>
    <col min="2" max="2" width="10.33203125" bestFit="1" customWidth="1"/>
    <col min="3" max="3" width="21" bestFit="1" customWidth="1"/>
    <col min="4" max="4" width="10.5" bestFit="1" customWidth="1"/>
    <col min="5" max="5" width="10.83203125" bestFit="1" customWidth="1"/>
    <col min="6" max="6" width="17.5" style="19" bestFit="1" customWidth="1"/>
    <col min="7" max="7" width="23.5" customWidth="1"/>
    <col min="8" max="8" width="12.33203125" style="12" bestFit="1" customWidth="1"/>
    <col min="9" max="11" width="11.33203125" style="19" customWidth="1"/>
  </cols>
  <sheetData>
    <row r="1" spans="1:11" x14ac:dyDescent="0.2">
      <c r="A1" s="13" t="s">
        <v>56</v>
      </c>
      <c r="B1" s="13" t="s">
        <v>23</v>
      </c>
      <c r="C1" s="13" t="s">
        <v>30</v>
      </c>
      <c r="D1" s="13" t="s">
        <v>24</v>
      </c>
      <c r="E1" s="13" t="s">
        <v>25</v>
      </c>
      <c r="F1" s="17" t="s">
        <v>26</v>
      </c>
      <c r="G1" s="13" t="s">
        <v>5</v>
      </c>
      <c r="H1" s="14" t="s">
        <v>27</v>
      </c>
      <c r="I1" s="17" t="s">
        <v>28</v>
      </c>
      <c r="J1" s="17" t="s">
        <v>1</v>
      </c>
      <c r="K1" s="17" t="s">
        <v>29</v>
      </c>
    </row>
    <row r="2" spans="1:11" x14ac:dyDescent="0.2">
      <c r="A2" t="s">
        <v>57</v>
      </c>
      <c r="B2" t="s">
        <v>31</v>
      </c>
      <c r="C2" t="s">
        <v>33</v>
      </c>
      <c r="D2" t="s">
        <v>10</v>
      </c>
      <c r="E2">
        <v>24</v>
      </c>
      <c r="F2" s="18">
        <f>VLOOKUP(D2,PRODUCTOS!$A$5:$C$12,3,FALSE)</f>
        <v>150.65</v>
      </c>
      <c r="G2" s="15" t="str">
        <f>VLOOKUP(D2,PRODUCTOS!$A$5:$C$12,2,FALSE)</f>
        <v>DISCO DURO 150 MB</v>
      </c>
      <c r="H2" s="16">
        <f>IF(E2&lt;'IVA Y DESCUENTOS'!$D$9,0,IF(AND(E2&gt;='IVA Y DESCUENTOS'!$D$9,E2&lt;'IVA Y DESCUENTOS'!$D$10),'IVA Y DESCUENTOS'!$E$9,IF(AND(E2&gt;='IVA Y DESCUENTOS'!$D$10,E2&lt;'IVA Y DESCUENTOS'!$D$11),'IVA Y DESCUENTOS'!$E$10,IF(AND(E2&gt;='IVA Y DESCUENTOS'!$D$11,E2&lt;'IVA Y DESCUENTOS'!$D$12),'IVA Y DESCUENTOS'!$E$11,IF(AND(E2&gt;='IVA Y DESCUENTOS'!$D$12,E2&lt;'IVA Y DESCUENTOS'!$D$13),'IVA Y DESCUENTOS'!$E$12,'IVA Y DESCUENTOS'!$E$13)))))</f>
        <v>0.08</v>
      </c>
      <c r="I2" s="18">
        <f>(F2*E2)-(E2*F2*H2)</f>
        <v>3326.3520000000003</v>
      </c>
      <c r="J2" s="18">
        <f>I2*'IVA Y DESCUENTOS'!$D$5</f>
        <v>698.53392000000008</v>
      </c>
      <c r="K2" s="18">
        <f>I2+J2</f>
        <v>4024.8859200000006</v>
      </c>
    </row>
    <row r="3" spans="1:11" x14ac:dyDescent="0.2">
      <c r="A3" t="s">
        <v>58</v>
      </c>
      <c r="B3" t="s">
        <v>32</v>
      </c>
      <c r="C3" t="s">
        <v>34</v>
      </c>
      <c r="D3" t="s">
        <v>13</v>
      </c>
      <c r="E3">
        <v>2</v>
      </c>
      <c r="F3" s="18">
        <f>VLOOKUP(D3,PRODUCTOS!$A$5:$C$12,3,FALSE)</f>
        <v>579.32000000000005</v>
      </c>
      <c r="G3" s="15" t="str">
        <f>VLOOKUP(D3,PRODUCTOS!$A$5:$C$12,2,FALSE)</f>
        <v>DISCO DURO 1TERA</v>
      </c>
      <c r="H3" s="16">
        <f>IF(E3&lt;'IVA Y DESCUENTOS'!$D$9,0,IF(AND(E3&gt;='IVA Y DESCUENTOS'!$D$9,E3&lt;'IVA Y DESCUENTOS'!$D$10),'IVA Y DESCUENTOS'!$E$9,IF(AND(E3&gt;='IVA Y DESCUENTOS'!$D$10,E3&lt;'IVA Y DESCUENTOS'!$D$11),'IVA Y DESCUENTOS'!$E$10,IF(AND(E3&gt;='IVA Y DESCUENTOS'!$D$11,E3&lt;'IVA Y DESCUENTOS'!$D$12),'IVA Y DESCUENTOS'!$E$11,IF(AND(E3&gt;='IVA Y DESCUENTOS'!$D$12,E3&lt;'IVA Y DESCUENTOS'!$D$13),'IVA Y DESCUENTOS'!$E$12,'IVA Y DESCUENTOS'!$E$13)))))</f>
        <v>0</v>
      </c>
      <c r="I3" s="18">
        <f>(F3*E3)-(E3*F3*H3)</f>
        <v>1158.6400000000001</v>
      </c>
      <c r="J3" s="18">
        <f>I3*'IVA Y DESCUENTOS'!$D$5</f>
        <v>243.31440000000001</v>
      </c>
      <c r="K3" s="18">
        <f>I3+J3</f>
        <v>1401.9544000000001</v>
      </c>
    </row>
    <row r="4" spans="1:11" x14ac:dyDescent="0.2">
      <c r="A4" t="s">
        <v>57</v>
      </c>
      <c r="B4" t="s">
        <v>36</v>
      </c>
      <c r="C4" t="s">
        <v>37</v>
      </c>
      <c r="D4" t="s">
        <v>16</v>
      </c>
      <c r="E4">
        <v>60</v>
      </c>
      <c r="F4" s="18">
        <f>VLOOKUP(D4,PRODUCTOS!$A$5:$C$12,3,FALSE)</f>
        <v>170</v>
      </c>
      <c r="G4" s="15" t="str">
        <f>VLOOKUP(D4,PRODUCTOS!$A$5:$C$12,2,FALSE)</f>
        <v>MONITOR 17"</v>
      </c>
      <c r="H4" s="16">
        <f>IF(E4&lt;'IVA Y DESCUENTOS'!$D$9,0,IF(AND(E4&gt;='IVA Y DESCUENTOS'!$D$9,E4&lt;'IVA Y DESCUENTOS'!$D$10),'IVA Y DESCUENTOS'!$E$9,IF(AND(E4&gt;='IVA Y DESCUENTOS'!$D$10,E4&lt;'IVA Y DESCUENTOS'!$D$11),'IVA Y DESCUENTOS'!$E$10,IF(AND(E4&gt;='IVA Y DESCUENTOS'!$D$11,E4&lt;'IVA Y DESCUENTOS'!$D$12),'IVA Y DESCUENTOS'!$E$11,IF(AND(E4&gt;='IVA Y DESCUENTOS'!$D$12,E4&lt;'IVA Y DESCUENTOS'!$D$13),'IVA Y DESCUENTOS'!$E$12,'IVA Y DESCUENTOS'!$E$13)))))</f>
        <v>0.15</v>
      </c>
      <c r="I4" s="18">
        <f>(F4*E4)-(E4*F4*H4)</f>
        <v>8670</v>
      </c>
      <c r="J4" s="18">
        <f>I4*'IVA Y DESCUENTOS'!$D$5</f>
        <v>1820.7</v>
      </c>
      <c r="K4" s="18">
        <f>I4+J4</f>
        <v>10490.7</v>
      </c>
    </row>
    <row r="5" spans="1:11" x14ac:dyDescent="0.2">
      <c r="A5" t="s">
        <v>59</v>
      </c>
      <c r="B5" t="s">
        <v>38</v>
      </c>
      <c r="C5" t="s">
        <v>39</v>
      </c>
      <c r="D5" t="s">
        <v>18</v>
      </c>
      <c r="E5">
        <v>8</v>
      </c>
      <c r="F5" s="18">
        <f>VLOOKUP(D5,PRODUCTOS!$A$5:$C$12,3,FALSE)</f>
        <v>350</v>
      </c>
      <c r="G5" s="15" t="str">
        <f>VLOOKUP(D5,PRODUCTOS!$A$5:$C$12,2,FALSE)</f>
        <v>MONITOR 25"</v>
      </c>
      <c r="H5" s="16">
        <f>IF(E5&lt;'IVA Y DESCUENTOS'!$D$9,0,IF(AND(E5&gt;='IVA Y DESCUENTOS'!$D$9,E5&lt;'IVA Y DESCUENTOS'!$D$10),'IVA Y DESCUENTOS'!$E$9,IF(AND(E5&gt;='IVA Y DESCUENTOS'!$D$10,E5&lt;'IVA Y DESCUENTOS'!$D$11),'IVA Y DESCUENTOS'!$E$10,IF(AND(E5&gt;='IVA Y DESCUENTOS'!$D$11,E5&lt;'IVA Y DESCUENTOS'!$D$12),'IVA Y DESCUENTOS'!$E$11,IF(AND(E5&gt;='IVA Y DESCUENTOS'!$D$12,E5&lt;'IVA Y DESCUENTOS'!$D$13),'IVA Y DESCUENTOS'!$E$12,'IVA Y DESCUENTOS'!$E$13)))))</f>
        <v>0.02</v>
      </c>
      <c r="I5" s="18">
        <f>(F5*E5)-(E5*F5*H5)</f>
        <v>2744</v>
      </c>
      <c r="J5" s="18">
        <f>I5*'IVA Y DESCUENTOS'!$D$5</f>
        <v>576.24</v>
      </c>
      <c r="K5" s="18">
        <f>I5+J5</f>
        <v>3320.24</v>
      </c>
    </row>
    <row r="6" spans="1:11" x14ac:dyDescent="0.2">
      <c r="H6" s="47" t="s">
        <v>55</v>
      </c>
      <c r="I6" s="47"/>
      <c r="J6" s="47"/>
      <c r="K6" s="21">
        <f>SUM(K2:K5)</f>
        <v>19237.780320000002</v>
      </c>
    </row>
    <row r="10" spans="1:11" x14ac:dyDescent="0.2">
      <c r="C10" s="45" t="s">
        <v>40</v>
      </c>
      <c r="D10" s="45"/>
      <c r="E10" s="45"/>
      <c r="F10" s="45"/>
      <c r="G10" s="45"/>
    </row>
    <row r="11" spans="1:11" x14ac:dyDescent="0.2">
      <c r="C11" s="46">
        <f>COUNTA(PRODUCTOS!A5:A1048576)</f>
        <v>14</v>
      </c>
      <c r="D11" s="46"/>
      <c r="E11" s="46"/>
      <c r="F11" s="46"/>
      <c r="G11" s="46"/>
    </row>
    <row r="12" spans="1:11" x14ac:dyDescent="0.2">
      <c r="F12"/>
    </row>
    <row r="13" spans="1:11" x14ac:dyDescent="0.2">
      <c r="C13" s="45" t="s">
        <v>35</v>
      </c>
      <c r="D13" s="45"/>
      <c r="E13" s="45"/>
      <c r="F13" s="45"/>
      <c r="G13" s="45"/>
    </row>
    <row r="14" spans="1:11" x14ac:dyDescent="0.2">
      <c r="C14" s="46">
        <f>COUNTIF(PRODUCTOS!C5:C1048576,"&gt;300")</f>
        <v>3</v>
      </c>
      <c r="D14" s="46"/>
      <c r="E14" s="46"/>
      <c r="F14" s="46"/>
      <c r="G14" s="46"/>
    </row>
    <row r="15" spans="1:11" x14ac:dyDescent="0.2">
      <c r="F15"/>
    </row>
    <row r="16" spans="1:11" x14ac:dyDescent="0.2">
      <c r="C16" s="45" t="s">
        <v>49</v>
      </c>
      <c r="D16" s="45"/>
      <c r="E16" s="45"/>
      <c r="F16" s="45"/>
      <c r="G16" s="45"/>
    </row>
    <row r="17" spans="3:7" x14ac:dyDescent="0.2">
      <c r="C17" s="46">
        <f>COUNTIF(PRODUCTOS!C5:C18,"&gt;"&amp;AVERAGE(PRODUCTOS!C5:C18))</f>
        <v>7</v>
      </c>
      <c r="D17" s="46"/>
      <c r="E17" s="46"/>
      <c r="F17" s="46"/>
      <c r="G17" s="46"/>
    </row>
    <row r="18" spans="3:7" x14ac:dyDescent="0.2">
      <c r="F18"/>
    </row>
    <row r="19" spans="3:7" x14ac:dyDescent="0.2">
      <c r="C19" s="45" t="s">
        <v>54</v>
      </c>
      <c r="D19" s="45"/>
      <c r="E19" s="45"/>
      <c r="F19" s="45"/>
      <c r="G19" s="45"/>
    </row>
    <row r="20" spans="3:7" x14ac:dyDescent="0.2">
      <c r="C20" s="46">
        <f>MAX(PRODUCTOS!C5:C1048576)</f>
        <v>579.32000000000005</v>
      </c>
      <c r="D20" s="46"/>
      <c r="E20" s="46"/>
      <c r="F20" s="46"/>
      <c r="G20" s="46"/>
    </row>
  </sheetData>
  <mergeCells count="9">
    <mergeCell ref="C19:G19"/>
    <mergeCell ref="C20:G20"/>
    <mergeCell ref="H6:J6"/>
    <mergeCell ref="C10:G10"/>
    <mergeCell ref="C13:G13"/>
    <mergeCell ref="C16:G16"/>
    <mergeCell ref="C17:G17"/>
    <mergeCell ref="C14:G14"/>
    <mergeCell ref="C11:G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B4" sqref="B4"/>
    </sheetView>
  </sheetViews>
  <sheetFormatPr baseColWidth="10" defaultRowHeight="15" x14ac:dyDescent="0.2"/>
  <cols>
    <col min="2" max="2" width="15.83203125" customWidth="1"/>
    <col min="3" max="3" width="24.6640625" style="19" customWidth="1"/>
    <col min="4" max="4" width="8.83203125" customWidth="1"/>
    <col min="5" max="5" width="7.6640625" customWidth="1"/>
    <col min="6" max="6" width="14" bestFit="1" customWidth="1"/>
  </cols>
  <sheetData>
    <row r="2" spans="2:6" ht="19" x14ac:dyDescent="0.25">
      <c r="B2" s="24" t="s">
        <v>64</v>
      </c>
      <c r="C2" s="25"/>
      <c r="D2" s="24"/>
    </row>
    <row r="4" spans="2:6" x14ac:dyDescent="0.2">
      <c r="C4" s="23" t="s">
        <v>65</v>
      </c>
    </row>
    <row r="5" spans="2:6" x14ac:dyDescent="0.2">
      <c r="C5" t="s">
        <v>57</v>
      </c>
      <c r="D5" t="s">
        <v>58</v>
      </c>
      <c r="E5" t="s">
        <v>59</v>
      </c>
      <c r="F5" t="s">
        <v>63</v>
      </c>
    </row>
    <row r="6" spans="2:6" x14ac:dyDescent="0.2">
      <c r="B6" s="20" t="s">
        <v>62</v>
      </c>
      <c r="C6" s="19">
        <v>16060.6446</v>
      </c>
      <c r="D6" s="19">
        <v>1401.9544000000001</v>
      </c>
      <c r="E6" s="19">
        <v>847</v>
      </c>
      <c r="F6" s="19">
        <v>18309.598999999998</v>
      </c>
    </row>
    <row r="7" spans="2:6" x14ac:dyDescent="0.2">
      <c r="C7"/>
    </row>
    <row r="8" spans="2:6" x14ac:dyDescent="0.2">
      <c r="C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3"/>
  <sheetViews>
    <sheetView workbookViewId="0">
      <selection activeCell="A10" sqref="A10"/>
    </sheetView>
  </sheetViews>
  <sheetFormatPr baseColWidth="10" defaultRowHeight="15" x14ac:dyDescent="0.2"/>
  <cols>
    <col min="3" max="3" width="14.1640625" customWidth="1"/>
    <col min="4" max="4" width="11.1640625" customWidth="1"/>
    <col min="8" max="8" width="14.5" bestFit="1" customWidth="1"/>
  </cols>
  <sheetData>
    <row r="1" spans="3:25" x14ac:dyDescent="0.2">
      <c r="C1" s="26" t="s">
        <v>0</v>
      </c>
      <c r="D1" s="26" t="s">
        <v>1</v>
      </c>
      <c r="E1" s="26" t="s">
        <v>66</v>
      </c>
      <c r="H1" s="26" t="s">
        <v>67</v>
      </c>
      <c r="T1" s="26" t="s">
        <v>68</v>
      </c>
      <c r="V1" s="26" t="s">
        <v>69</v>
      </c>
      <c r="X1" s="26" t="s">
        <v>87</v>
      </c>
    </row>
    <row r="2" spans="3:25" s="29" customFormat="1" ht="11" x14ac:dyDescent="0.15">
      <c r="C2" s="27" t="s">
        <v>70</v>
      </c>
      <c r="D2" s="28" t="s">
        <v>70</v>
      </c>
      <c r="E2" s="27" t="s">
        <v>71</v>
      </c>
      <c r="F2" s="27" t="s">
        <v>72</v>
      </c>
      <c r="G2" s="27" t="s">
        <v>70</v>
      </c>
      <c r="H2" s="28" t="s">
        <v>74</v>
      </c>
      <c r="I2" s="28" t="s">
        <v>73</v>
      </c>
      <c r="J2" s="28" t="s">
        <v>75</v>
      </c>
      <c r="K2" s="28" t="s">
        <v>76</v>
      </c>
      <c r="L2" s="28" t="s">
        <v>77</v>
      </c>
      <c r="M2" s="28" t="s">
        <v>78</v>
      </c>
      <c r="N2" s="28" t="s">
        <v>79</v>
      </c>
      <c r="O2" s="28" t="s">
        <v>80</v>
      </c>
      <c r="P2" s="28" t="s">
        <v>83</v>
      </c>
      <c r="Q2" s="28" t="s">
        <v>82</v>
      </c>
      <c r="R2" s="28" t="s">
        <v>81</v>
      </c>
      <c r="S2" s="28" t="s">
        <v>84</v>
      </c>
      <c r="T2" s="27" t="s">
        <v>85</v>
      </c>
      <c r="U2" s="27" t="s">
        <v>84</v>
      </c>
      <c r="V2" s="28" t="s">
        <v>86</v>
      </c>
      <c r="W2" s="28" t="s">
        <v>84</v>
      </c>
      <c r="X2" s="27"/>
    </row>
    <row r="3" spans="3:25" s="29" customFormat="1" ht="11" x14ac:dyDescent="0.15">
      <c r="C3" s="29">
        <v>0.125</v>
      </c>
      <c r="D3" s="29">
        <v>0.125</v>
      </c>
      <c r="E3" s="29">
        <v>0.875</v>
      </c>
      <c r="F3" s="29">
        <v>0.875</v>
      </c>
      <c r="G3" s="29">
        <v>0.25</v>
      </c>
      <c r="H3" s="29">
        <v>0.5</v>
      </c>
      <c r="I3" s="29">
        <v>0.5</v>
      </c>
      <c r="J3" s="29">
        <v>1</v>
      </c>
      <c r="K3" s="29">
        <v>0.25</v>
      </c>
      <c r="L3" s="29">
        <v>0.25</v>
      </c>
      <c r="M3" s="29">
        <v>0.125</v>
      </c>
      <c r="N3" s="29">
        <v>0.125</v>
      </c>
      <c r="O3" s="29">
        <v>0.25</v>
      </c>
      <c r="P3" s="29">
        <v>0.25</v>
      </c>
      <c r="Q3" s="29">
        <v>0.5</v>
      </c>
      <c r="R3" s="29">
        <v>0.25</v>
      </c>
      <c r="S3" s="29">
        <v>0.25</v>
      </c>
      <c r="T3" s="29">
        <v>0.75</v>
      </c>
      <c r="U3" s="29">
        <v>0.25</v>
      </c>
      <c r="V3" s="29">
        <v>0.5</v>
      </c>
      <c r="W3" s="29">
        <v>0.5</v>
      </c>
      <c r="X3" s="29">
        <v>1.5</v>
      </c>
      <c r="Y3" s="29">
        <f>SUM(C3:X3)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PRODUCTOS</vt:lpstr>
      <vt:lpstr>IVA Y DESCUENTOS</vt:lpstr>
      <vt:lpstr>FICHA PRODUCTO</vt:lpstr>
      <vt:lpstr>FACTURACION</vt:lpstr>
      <vt:lpstr>TABLA DINÁMICA</vt:lpstr>
      <vt:lpstr>GRÁFICO</vt:lpstr>
      <vt:lpstr>PUNTUACIÓN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</dc:creator>
  <cp:lastModifiedBy>Usuario de Microsoft Office</cp:lastModifiedBy>
  <dcterms:created xsi:type="dcterms:W3CDTF">2014-09-04T16:44:38Z</dcterms:created>
  <dcterms:modified xsi:type="dcterms:W3CDTF">2017-09-22T12:19:52Z</dcterms:modified>
</cp:coreProperties>
</file>