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dpat\OneDrive\Desktop\1_Analysis Project\Crowd Funding Analysis\"/>
    </mc:Choice>
  </mc:AlternateContent>
  <xr:revisionPtr revIDLastSave="0" documentId="13_ncr:1_{289269F1-A564-4EA2-8BBA-7834CC17C10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2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Kickstarter!$A$1:$T$4115</definedName>
    <definedName name="Goal" comment="Range of pledge">'Outcomes Based on Goals'!$A$2:$A$13</definedName>
    <definedName name="Goals">'Outcomes Based on Goals'!$A$2:$A$13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" i="13" l="1"/>
  <c r="D12" i="13"/>
  <c r="C12" i="13"/>
  <c r="B12" i="13"/>
  <c r="D11" i="13"/>
  <c r="C11" i="13"/>
  <c r="B11" i="13"/>
  <c r="D10" i="13"/>
  <c r="B10" i="13"/>
  <c r="C10" i="13"/>
  <c r="C9" i="13"/>
  <c r="B9" i="13"/>
  <c r="D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B3" i="13"/>
  <c r="C3" i="13"/>
  <c r="D13" i="13"/>
  <c r="C13" i="13"/>
  <c r="B13" i="13"/>
  <c r="B2" i="13"/>
  <c r="D2" i="13"/>
  <c r="C2" i="13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R23" i="2"/>
  <c r="T23" i="2" s="1"/>
  <c r="R24" i="2"/>
  <c r="T24" i="2" s="1"/>
  <c r="R25" i="2"/>
  <c r="T25" i="2" s="1"/>
  <c r="R26" i="2"/>
  <c r="T26" i="2" s="1"/>
  <c r="R27" i="2"/>
  <c r="T27" i="2" s="1"/>
  <c r="R28" i="2"/>
  <c r="T28" i="2" s="1"/>
  <c r="R29" i="2"/>
  <c r="T29" i="2" s="1"/>
  <c r="R30" i="2"/>
  <c r="T30" i="2" s="1"/>
  <c r="R31" i="2"/>
  <c r="T31" i="2" s="1"/>
  <c r="R32" i="2"/>
  <c r="T32" i="2" s="1"/>
  <c r="R33" i="2"/>
  <c r="T33" i="2" s="1"/>
  <c r="R34" i="2"/>
  <c r="T34" i="2" s="1"/>
  <c r="R35" i="2"/>
  <c r="T35" i="2" s="1"/>
  <c r="R36" i="2"/>
  <c r="T36" i="2" s="1"/>
  <c r="R37" i="2"/>
  <c r="T37" i="2" s="1"/>
  <c r="R38" i="2"/>
  <c r="T38" i="2" s="1"/>
  <c r="R39" i="2"/>
  <c r="T39" i="2" s="1"/>
  <c r="R40" i="2"/>
  <c r="T40" i="2" s="1"/>
  <c r="R41" i="2"/>
  <c r="T41" i="2" s="1"/>
  <c r="R42" i="2"/>
  <c r="T42" i="2" s="1"/>
  <c r="R43" i="2"/>
  <c r="T43" i="2" s="1"/>
  <c r="R44" i="2"/>
  <c r="T44" i="2" s="1"/>
  <c r="R45" i="2"/>
  <c r="T45" i="2" s="1"/>
  <c r="R46" i="2"/>
  <c r="T46" i="2" s="1"/>
  <c r="R47" i="2"/>
  <c r="T47" i="2" s="1"/>
  <c r="R48" i="2"/>
  <c r="T48" i="2" s="1"/>
  <c r="R49" i="2"/>
  <c r="T49" i="2" s="1"/>
  <c r="R50" i="2"/>
  <c r="T50" i="2" s="1"/>
  <c r="R51" i="2"/>
  <c r="T51" i="2" s="1"/>
  <c r="R52" i="2"/>
  <c r="T52" i="2" s="1"/>
  <c r="R53" i="2"/>
  <c r="T53" i="2" s="1"/>
  <c r="R54" i="2"/>
  <c r="T54" i="2" s="1"/>
  <c r="R55" i="2"/>
  <c r="T55" i="2" s="1"/>
  <c r="R56" i="2"/>
  <c r="T56" i="2" s="1"/>
  <c r="R57" i="2"/>
  <c r="T57" i="2" s="1"/>
  <c r="R58" i="2"/>
  <c r="T58" i="2" s="1"/>
  <c r="R59" i="2"/>
  <c r="T59" i="2" s="1"/>
  <c r="R60" i="2"/>
  <c r="T60" i="2" s="1"/>
  <c r="R61" i="2"/>
  <c r="T61" i="2" s="1"/>
  <c r="R62" i="2"/>
  <c r="T62" i="2" s="1"/>
  <c r="R63" i="2"/>
  <c r="T63" i="2" s="1"/>
  <c r="R64" i="2"/>
  <c r="T64" i="2" s="1"/>
  <c r="R65" i="2"/>
  <c r="T65" i="2" s="1"/>
  <c r="R66" i="2"/>
  <c r="T66" i="2" s="1"/>
  <c r="R67" i="2"/>
  <c r="T67" i="2" s="1"/>
  <c r="R68" i="2"/>
  <c r="T68" i="2" s="1"/>
  <c r="R69" i="2"/>
  <c r="T69" i="2" s="1"/>
  <c r="R70" i="2"/>
  <c r="T70" i="2" s="1"/>
  <c r="R71" i="2"/>
  <c r="T71" i="2" s="1"/>
  <c r="R72" i="2"/>
  <c r="T72" i="2" s="1"/>
  <c r="R73" i="2"/>
  <c r="T73" i="2" s="1"/>
  <c r="R74" i="2"/>
  <c r="T74" i="2" s="1"/>
  <c r="R75" i="2"/>
  <c r="T75" i="2" s="1"/>
  <c r="R76" i="2"/>
  <c r="T76" i="2" s="1"/>
  <c r="R77" i="2"/>
  <c r="T77" i="2" s="1"/>
  <c r="R78" i="2"/>
  <c r="T78" i="2" s="1"/>
  <c r="R79" i="2"/>
  <c r="T79" i="2" s="1"/>
  <c r="R80" i="2"/>
  <c r="T80" i="2" s="1"/>
  <c r="R81" i="2"/>
  <c r="T81" i="2" s="1"/>
  <c r="R82" i="2"/>
  <c r="T82" i="2" s="1"/>
  <c r="R83" i="2"/>
  <c r="T83" i="2" s="1"/>
  <c r="R84" i="2"/>
  <c r="T84" i="2" s="1"/>
  <c r="R85" i="2"/>
  <c r="T85" i="2" s="1"/>
  <c r="R86" i="2"/>
  <c r="T86" i="2" s="1"/>
  <c r="R87" i="2"/>
  <c r="T87" i="2" s="1"/>
  <c r="R88" i="2"/>
  <c r="T88" i="2" s="1"/>
  <c r="R89" i="2"/>
  <c r="T89" i="2" s="1"/>
  <c r="R90" i="2"/>
  <c r="T90" i="2" s="1"/>
  <c r="R91" i="2"/>
  <c r="T91" i="2" s="1"/>
  <c r="R92" i="2"/>
  <c r="T92" i="2" s="1"/>
  <c r="R93" i="2"/>
  <c r="T93" i="2" s="1"/>
  <c r="R94" i="2"/>
  <c r="T94" i="2" s="1"/>
  <c r="R95" i="2"/>
  <c r="T95" i="2" s="1"/>
  <c r="R96" i="2"/>
  <c r="T96" i="2" s="1"/>
  <c r="R97" i="2"/>
  <c r="T97" i="2" s="1"/>
  <c r="R98" i="2"/>
  <c r="T98" i="2" s="1"/>
  <c r="R99" i="2"/>
  <c r="T99" i="2" s="1"/>
  <c r="R100" i="2"/>
  <c r="T100" i="2" s="1"/>
  <c r="R101" i="2"/>
  <c r="T101" i="2" s="1"/>
  <c r="R102" i="2"/>
  <c r="T102" i="2" s="1"/>
  <c r="R103" i="2"/>
  <c r="T103" i="2" s="1"/>
  <c r="R104" i="2"/>
  <c r="T104" i="2" s="1"/>
  <c r="R105" i="2"/>
  <c r="T105" i="2" s="1"/>
  <c r="R106" i="2"/>
  <c r="T106" i="2" s="1"/>
  <c r="R107" i="2"/>
  <c r="T107" i="2" s="1"/>
  <c r="R108" i="2"/>
  <c r="T108" i="2" s="1"/>
  <c r="R109" i="2"/>
  <c r="T109" i="2" s="1"/>
  <c r="R110" i="2"/>
  <c r="T110" i="2" s="1"/>
  <c r="R111" i="2"/>
  <c r="T111" i="2" s="1"/>
  <c r="R112" i="2"/>
  <c r="T112" i="2" s="1"/>
  <c r="R113" i="2"/>
  <c r="T113" i="2" s="1"/>
  <c r="R114" i="2"/>
  <c r="T114" i="2" s="1"/>
  <c r="R115" i="2"/>
  <c r="T115" i="2" s="1"/>
  <c r="R116" i="2"/>
  <c r="T116" i="2" s="1"/>
  <c r="R117" i="2"/>
  <c r="T117" i="2" s="1"/>
  <c r="R118" i="2"/>
  <c r="T118" i="2" s="1"/>
  <c r="R119" i="2"/>
  <c r="T119" i="2" s="1"/>
  <c r="R120" i="2"/>
  <c r="T120" i="2" s="1"/>
  <c r="R121" i="2"/>
  <c r="T121" i="2" s="1"/>
  <c r="R122" i="2"/>
  <c r="T122" i="2" s="1"/>
  <c r="R123" i="2"/>
  <c r="T123" i="2" s="1"/>
  <c r="R124" i="2"/>
  <c r="T124" i="2" s="1"/>
  <c r="R125" i="2"/>
  <c r="T125" i="2" s="1"/>
  <c r="R126" i="2"/>
  <c r="T126" i="2" s="1"/>
  <c r="R127" i="2"/>
  <c r="T127" i="2" s="1"/>
  <c r="R128" i="2"/>
  <c r="T128" i="2" s="1"/>
  <c r="R129" i="2"/>
  <c r="T129" i="2" s="1"/>
  <c r="R130" i="2"/>
  <c r="T130" i="2" s="1"/>
  <c r="R131" i="2"/>
  <c r="T131" i="2" s="1"/>
  <c r="R132" i="2"/>
  <c r="T132" i="2" s="1"/>
  <c r="R133" i="2"/>
  <c r="T133" i="2" s="1"/>
  <c r="R134" i="2"/>
  <c r="T134" i="2" s="1"/>
  <c r="R135" i="2"/>
  <c r="T135" i="2" s="1"/>
  <c r="R136" i="2"/>
  <c r="T136" i="2" s="1"/>
  <c r="R137" i="2"/>
  <c r="T137" i="2" s="1"/>
  <c r="R138" i="2"/>
  <c r="T138" i="2" s="1"/>
  <c r="R139" i="2"/>
  <c r="T139" i="2" s="1"/>
  <c r="R140" i="2"/>
  <c r="T140" i="2" s="1"/>
  <c r="R141" i="2"/>
  <c r="T141" i="2" s="1"/>
  <c r="R142" i="2"/>
  <c r="T142" i="2" s="1"/>
  <c r="R143" i="2"/>
  <c r="T143" i="2" s="1"/>
  <c r="R144" i="2"/>
  <c r="T144" i="2" s="1"/>
  <c r="R145" i="2"/>
  <c r="T145" i="2" s="1"/>
  <c r="R146" i="2"/>
  <c r="T146" i="2" s="1"/>
  <c r="R147" i="2"/>
  <c r="T147" i="2" s="1"/>
  <c r="R148" i="2"/>
  <c r="T148" i="2" s="1"/>
  <c r="R149" i="2"/>
  <c r="T149" i="2" s="1"/>
  <c r="R150" i="2"/>
  <c r="T150" i="2" s="1"/>
  <c r="R151" i="2"/>
  <c r="T151" i="2" s="1"/>
  <c r="R152" i="2"/>
  <c r="T152" i="2" s="1"/>
  <c r="R153" i="2"/>
  <c r="T153" i="2" s="1"/>
  <c r="R154" i="2"/>
  <c r="T154" i="2" s="1"/>
  <c r="R155" i="2"/>
  <c r="T155" i="2" s="1"/>
  <c r="R156" i="2"/>
  <c r="T156" i="2" s="1"/>
  <c r="R157" i="2"/>
  <c r="T157" i="2" s="1"/>
  <c r="R158" i="2"/>
  <c r="T158" i="2" s="1"/>
  <c r="R159" i="2"/>
  <c r="T159" i="2" s="1"/>
  <c r="R160" i="2"/>
  <c r="T160" i="2" s="1"/>
  <c r="R161" i="2"/>
  <c r="T161" i="2" s="1"/>
  <c r="R162" i="2"/>
  <c r="T162" i="2" s="1"/>
  <c r="R163" i="2"/>
  <c r="T163" i="2" s="1"/>
  <c r="R164" i="2"/>
  <c r="T164" i="2" s="1"/>
  <c r="R165" i="2"/>
  <c r="T165" i="2" s="1"/>
  <c r="R166" i="2"/>
  <c r="T166" i="2" s="1"/>
  <c r="R167" i="2"/>
  <c r="T167" i="2" s="1"/>
  <c r="R168" i="2"/>
  <c r="T168" i="2" s="1"/>
  <c r="R169" i="2"/>
  <c r="T169" i="2" s="1"/>
  <c r="R170" i="2"/>
  <c r="T170" i="2" s="1"/>
  <c r="R171" i="2"/>
  <c r="T171" i="2" s="1"/>
  <c r="R172" i="2"/>
  <c r="T172" i="2" s="1"/>
  <c r="R173" i="2"/>
  <c r="T173" i="2" s="1"/>
  <c r="R174" i="2"/>
  <c r="T174" i="2" s="1"/>
  <c r="R175" i="2"/>
  <c r="T175" i="2" s="1"/>
  <c r="R176" i="2"/>
  <c r="T176" i="2" s="1"/>
  <c r="R177" i="2"/>
  <c r="T177" i="2" s="1"/>
  <c r="R178" i="2"/>
  <c r="T178" i="2" s="1"/>
  <c r="R179" i="2"/>
  <c r="T179" i="2" s="1"/>
  <c r="R180" i="2"/>
  <c r="T180" i="2" s="1"/>
  <c r="R181" i="2"/>
  <c r="T181" i="2" s="1"/>
  <c r="R182" i="2"/>
  <c r="T182" i="2" s="1"/>
  <c r="R183" i="2"/>
  <c r="T183" i="2" s="1"/>
  <c r="R184" i="2"/>
  <c r="T184" i="2" s="1"/>
  <c r="R185" i="2"/>
  <c r="T185" i="2" s="1"/>
  <c r="R186" i="2"/>
  <c r="T186" i="2" s="1"/>
  <c r="R187" i="2"/>
  <c r="T187" i="2" s="1"/>
  <c r="R188" i="2"/>
  <c r="T188" i="2" s="1"/>
  <c r="R189" i="2"/>
  <c r="T189" i="2" s="1"/>
  <c r="R190" i="2"/>
  <c r="T190" i="2" s="1"/>
  <c r="R191" i="2"/>
  <c r="T191" i="2" s="1"/>
  <c r="R192" i="2"/>
  <c r="T192" i="2" s="1"/>
  <c r="R193" i="2"/>
  <c r="T193" i="2" s="1"/>
  <c r="R194" i="2"/>
  <c r="T194" i="2" s="1"/>
  <c r="R195" i="2"/>
  <c r="T195" i="2" s="1"/>
  <c r="R196" i="2"/>
  <c r="T196" i="2" s="1"/>
  <c r="R197" i="2"/>
  <c r="T197" i="2" s="1"/>
  <c r="R198" i="2"/>
  <c r="T198" i="2" s="1"/>
  <c r="R199" i="2"/>
  <c r="T199" i="2" s="1"/>
  <c r="R200" i="2"/>
  <c r="T200" i="2" s="1"/>
  <c r="R201" i="2"/>
  <c r="T201" i="2" s="1"/>
  <c r="R202" i="2"/>
  <c r="T202" i="2" s="1"/>
  <c r="R203" i="2"/>
  <c r="T203" i="2" s="1"/>
  <c r="R204" i="2"/>
  <c r="T204" i="2" s="1"/>
  <c r="R205" i="2"/>
  <c r="T205" i="2" s="1"/>
  <c r="R206" i="2"/>
  <c r="T206" i="2" s="1"/>
  <c r="R207" i="2"/>
  <c r="T207" i="2" s="1"/>
  <c r="R208" i="2"/>
  <c r="T208" i="2" s="1"/>
  <c r="R209" i="2"/>
  <c r="T209" i="2" s="1"/>
  <c r="R210" i="2"/>
  <c r="T210" i="2" s="1"/>
  <c r="R211" i="2"/>
  <c r="T211" i="2" s="1"/>
  <c r="R212" i="2"/>
  <c r="T212" i="2" s="1"/>
  <c r="R213" i="2"/>
  <c r="T213" i="2" s="1"/>
  <c r="R214" i="2"/>
  <c r="T214" i="2" s="1"/>
  <c r="R215" i="2"/>
  <c r="T215" i="2" s="1"/>
  <c r="R216" i="2"/>
  <c r="T216" i="2" s="1"/>
  <c r="R217" i="2"/>
  <c r="T217" i="2" s="1"/>
  <c r="R218" i="2"/>
  <c r="T218" i="2" s="1"/>
  <c r="R219" i="2"/>
  <c r="T219" i="2" s="1"/>
  <c r="R220" i="2"/>
  <c r="T220" i="2" s="1"/>
  <c r="R221" i="2"/>
  <c r="T221" i="2" s="1"/>
  <c r="R222" i="2"/>
  <c r="T222" i="2" s="1"/>
  <c r="R223" i="2"/>
  <c r="T223" i="2" s="1"/>
  <c r="R224" i="2"/>
  <c r="T224" i="2" s="1"/>
  <c r="R225" i="2"/>
  <c r="T225" i="2" s="1"/>
  <c r="R226" i="2"/>
  <c r="T226" i="2" s="1"/>
  <c r="R227" i="2"/>
  <c r="T227" i="2" s="1"/>
  <c r="R228" i="2"/>
  <c r="T228" i="2" s="1"/>
  <c r="R229" i="2"/>
  <c r="T229" i="2" s="1"/>
  <c r="R230" i="2"/>
  <c r="T230" i="2" s="1"/>
  <c r="R231" i="2"/>
  <c r="T231" i="2" s="1"/>
  <c r="R232" i="2"/>
  <c r="T232" i="2" s="1"/>
  <c r="R233" i="2"/>
  <c r="T233" i="2" s="1"/>
  <c r="R234" i="2"/>
  <c r="T234" i="2" s="1"/>
  <c r="R235" i="2"/>
  <c r="T235" i="2" s="1"/>
  <c r="R236" i="2"/>
  <c r="T236" i="2" s="1"/>
  <c r="R237" i="2"/>
  <c r="T237" i="2" s="1"/>
  <c r="R238" i="2"/>
  <c r="T238" i="2" s="1"/>
  <c r="R239" i="2"/>
  <c r="T239" i="2" s="1"/>
  <c r="R240" i="2"/>
  <c r="T240" i="2" s="1"/>
  <c r="R241" i="2"/>
  <c r="T241" i="2" s="1"/>
  <c r="R242" i="2"/>
  <c r="T242" i="2" s="1"/>
  <c r="R243" i="2"/>
  <c r="T243" i="2" s="1"/>
  <c r="R244" i="2"/>
  <c r="T244" i="2" s="1"/>
  <c r="R245" i="2"/>
  <c r="T245" i="2" s="1"/>
  <c r="R246" i="2"/>
  <c r="T246" i="2" s="1"/>
  <c r="R247" i="2"/>
  <c r="T247" i="2" s="1"/>
  <c r="R248" i="2"/>
  <c r="T248" i="2" s="1"/>
  <c r="R249" i="2"/>
  <c r="T249" i="2" s="1"/>
  <c r="R250" i="2"/>
  <c r="T250" i="2" s="1"/>
  <c r="R251" i="2"/>
  <c r="T251" i="2" s="1"/>
  <c r="R252" i="2"/>
  <c r="T252" i="2" s="1"/>
  <c r="R253" i="2"/>
  <c r="T253" i="2" s="1"/>
  <c r="R254" i="2"/>
  <c r="T254" i="2" s="1"/>
  <c r="R255" i="2"/>
  <c r="T255" i="2" s="1"/>
  <c r="R256" i="2"/>
  <c r="T256" i="2" s="1"/>
  <c r="R257" i="2"/>
  <c r="T257" i="2" s="1"/>
  <c r="R258" i="2"/>
  <c r="T258" i="2" s="1"/>
  <c r="R259" i="2"/>
  <c r="T259" i="2" s="1"/>
  <c r="R260" i="2"/>
  <c r="T260" i="2" s="1"/>
  <c r="R261" i="2"/>
  <c r="T261" i="2" s="1"/>
  <c r="R262" i="2"/>
  <c r="T262" i="2" s="1"/>
  <c r="R263" i="2"/>
  <c r="T263" i="2" s="1"/>
  <c r="R264" i="2"/>
  <c r="T264" i="2" s="1"/>
  <c r="R265" i="2"/>
  <c r="T265" i="2" s="1"/>
  <c r="R266" i="2"/>
  <c r="T266" i="2" s="1"/>
  <c r="R267" i="2"/>
  <c r="T267" i="2" s="1"/>
  <c r="R268" i="2"/>
  <c r="T268" i="2" s="1"/>
  <c r="R269" i="2"/>
  <c r="T269" i="2" s="1"/>
  <c r="R270" i="2"/>
  <c r="T270" i="2" s="1"/>
  <c r="R271" i="2"/>
  <c r="T271" i="2" s="1"/>
  <c r="R272" i="2"/>
  <c r="T272" i="2" s="1"/>
  <c r="R273" i="2"/>
  <c r="T273" i="2" s="1"/>
  <c r="R274" i="2"/>
  <c r="T274" i="2" s="1"/>
  <c r="R275" i="2"/>
  <c r="T275" i="2" s="1"/>
  <c r="R276" i="2"/>
  <c r="T276" i="2" s="1"/>
  <c r="R277" i="2"/>
  <c r="T277" i="2" s="1"/>
  <c r="R278" i="2"/>
  <c r="T278" i="2" s="1"/>
  <c r="R279" i="2"/>
  <c r="T279" i="2" s="1"/>
  <c r="R280" i="2"/>
  <c r="T280" i="2" s="1"/>
  <c r="R281" i="2"/>
  <c r="T281" i="2" s="1"/>
  <c r="R282" i="2"/>
  <c r="T282" i="2" s="1"/>
  <c r="R283" i="2"/>
  <c r="T283" i="2" s="1"/>
  <c r="R284" i="2"/>
  <c r="T284" i="2" s="1"/>
  <c r="R285" i="2"/>
  <c r="T285" i="2" s="1"/>
  <c r="R286" i="2"/>
  <c r="T286" i="2" s="1"/>
  <c r="R287" i="2"/>
  <c r="T287" i="2" s="1"/>
  <c r="R288" i="2"/>
  <c r="T288" i="2" s="1"/>
  <c r="R289" i="2"/>
  <c r="T289" i="2" s="1"/>
  <c r="R290" i="2"/>
  <c r="T290" i="2" s="1"/>
  <c r="R291" i="2"/>
  <c r="T291" i="2" s="1"/>
  <c r="R292" i="2"/>
  <c r="T292" i="2" s="1"/>
  <c r="R293" i="2"/>
  <c r="T293" i="2" s="1"/>
  <c r="R294" i="2"/>
  <c r="T294" i="2" s="1"/>
  <c r="R295" i="2"/>
  <c r="T295" i="2" s="1"/>
  <c r="R296" i="2"/>
  <c r="T296" i="2" s="1"/>
  <c r="R297" i="2"/>
  <c r="T297" i="2" s="1"/>
  <c r="R298" i="2"/>
  <c r="T298" i="2" s="1"/>
  <c r="R299" i="2"/>
  <c r="T299" i="2" s="1"/>
  <c r="R300" i="2"/>
  <c r="T300" i="2" s="1"/>
  <c r="R301" i="2"/>
  <c r="T301" i="2" s="1"/>
  <c r="R302" i="2"/>
  <c r="T302" i="2" s="1"/>
  <c r="R303" i="2"/>
  <c r="T303" i="2" s="1"/>
  <c r="R304" i="2"/>
  <c r="T304" i="2" s="1"/>
  <c r="R305" i="2"/>
  <c r="T305" i="2" s="1"/>
  <c r="R306" i="2"/>
  <c r="T306" i="2" s="1"/>
  <c r="R307" i="2"/>
  <c r="T307" i="2" s="1"/>
  <c r="R308" i="2"/>
  <c r="T308" i="2" s="1"/>
  <c r="R309" i="2"/>
  <c r="T309" i="2" s="1"/>
  <c r="R310" i="2"/>
  <c r="T310" i="2" s="1"/>
  <c r="R311" i="2"/>
  <c r="T311" i="2" s="1"/>
  <c r="R312" i="2"/>
  <c r="T312" i="2" s="1"/>
  <c r="R313" i="2"/>
  <c r="T313" i="2" s="1"/>
  <c r="R314" i="2"/>
  <c r="T314" i="2" s="1"/>
  <c r="R315" i="2"/>
  <c r="T315" i="2" s="1"/>
  <c r="R316" i="2"/>
  <c r="T316" i="2" s="1"/>
  <c r="R317" i="2"/>
  <c r="T317" i="2" s="1"/>
  <c r="R318" i="2"/>
  <c r="T318" i="2" s="1"/>
  <c r="R319" i="2"/>
  <c r="T319" i="2" s="1"/>
  <c r="R320" i="2"/>
  <c r="T320" i="2" s="1"/>
  <c r="R321" i="2"/>
  <c r="T321" i="2" s="1"/>
  <c r="R322" i="2"/>
  <c r="T322" i="2" s="1"/>
  <c r="R323" i="2"/>
  <c r="T323" i="2" s="1"/>
  <c r="R324" i="2"/>
  <c r="T324" i="2" s="1"/>
  <c r="R325" i="2"/>
  <c r="T325" i="2" s="1"/>
  <c r="R326" i="2"/>
  <c r="T326" i="2" s="1"/>
  <c r="R327" i="2"/>
  <c r="T327" i="2" s="1"/>
  <c r="R328" i="2"/>
  <c r="T328" i="2" s="1"/>
  <c r="R329" i="2"/>
  <c r="T329" i="2" s="1"/>
  <c r="R330" i="2"/>
  <c r="T330" i="2" s="1"/>
  <c r="R331" i="2"/>
  <c r="T331" i="2" s="1"/>
  <c r="R332" i="2"/>
  <c r="T332" i="2" s="1"/>
  <c r="R333" i="2"/>
  <c r="T333" i="2" s="1"/>
  <c r="R334" i="2"/>
  <c r="T334" i="2" s="1"/>
  <c r="R335" i="2"/>
  <c r="T335" i="2" s="1"/>
  <c r="R336" i="2"/>
  <c r="T336" i="2" s="1"/>
  <c r="R337" i="2"/>
  <c r="T337" i="2" s="1"/>
  <c r="R338" i="2"/>
  <c r="T338" i="2" s="1"/>
  <c r="R339" i="2"/>
  <c r="T339" i="2" s="1"/>
  <c r="R340" i="2"/>
  <c r="T340" i="2" s="1"/>
  <c r="R341" i="2"/>
  <c r="T341" i="2" s="1"/>
  <c r="R342" i="2"/>
  <c r="T342" i="2" s="1"/>
  <c r="R343" i="2"/>
  <c r="T343" i="2" s="1"/>
  <c r="R344" i="2"/>
  <c r="T344" i="2" s="1"/>
  <c r="R345" i="2"/>
  <c r="T345" i="2" s="1"/>
  <c r="R346" i="2"/>
  <c r="T346" i="2" s="1"/>
  <c r="R347" i="2"/>
  <c r="T347" i="2" s="1"/>
  <c r="R348" i="2"/>
  <c r="T348" i="2" s="1"/>
  <c r="R349" i="2"/>
  <c r="T349" i="2" s="1"/>
  <c r="R350" i="2"/>
  <c r="T350" i="2" s="1"/>
  <c r="R351" i="2"/>
  <c r="T351" i="2" s="1"/>
  <c r="R352" i="2"/>
  <c r="T352" i="2" s="1"/>
  <c r="R353" i="2"/>
  <c r="T353" i="2" s="1"/>
  <c r="R354" i="2"/>
  <c r="T354" i="2" s="1"/>
  <c r="R355" i="2"/>
  <c r="T355" i="2" s="1"/>
  <c r="R356" i="2"/>
  <c r="T356" i="2" s="1"/>
  <c r="R357" i="2"/>
  <c r="T357" i="2" s="1"/>
  <c r="R358" i="2"/>
  <c r="T358" i="2" s="1"/>
  <c r="R359" i="2"/>
  <c r="T359" i="2" s="1"/>
  <c r="R360" i="2"/>
  <c r="T360" i="2" s="1"/>
  <c r="R361" i="2"/>
  <c r="T361" i="2" s="1"/>
  <c r="R362" i="2"/>
  <c r="T362" i="2" s="1"/>
  <c r="R363" i="2"/>
  <c r="T363" i="2" s="1"/>
  <c r="R364" i="2"/>
  <c r="T364" i="2" s="1"/>
  <c r="R365" i="2"/>
  <c r="T365" i="2" s="1"/>
  <c r="R366" i="2"/>
  <c r="T366" i="2" s="1"/>
  <c r="R367" i="2"/>
  <c r="T367" i="2" s="1"/>
  <c r="R368" i="2"/>
  <c r="T368" i="2" s="1"/>
  <c r="R369" i="2"/>
  <c r="T369" i="2" s="1"/>
  <c r="R370" i="2"/>
  <c r="T370" i="2" s="1"/>
  <c r="R371" i="2"/>
  <c r="T371" i="2" s="1"/>
  <c r="R372" i="2"/>
  <c r="T372" i="2" s="1"/>
  <c r="R373" i="2"/>
  <c r="T373" i="2" s="1"/>
  <c r="R374" i="2"/>
  <c r="T374" i="2" s="1"/>
  <c r="R375" i="2"/>
  <c r="T375" i="2" s="1"/>
  <c r="R376" i="2"/>
  <c r="T376" i="2" s="1"/>
  <c r="R377" i="2"/>
  <c r="T377" i="2" s="1"/>
  <c r="R378" i="2"/>
  <c r="T378" i="2" s="1"/>
  <c r="R379" i="2"/>
  <c r="T379" i="2" s="1"/>
  <c r="R380" i="2"/>
  <c r="T380" i="2" s="1"/>
  <c r="R381" i="2"/>
  <c r="T381" i="2" s="1"/>
  <c r="R382" i="2"/>
  <c r="T382" i="2" s="1"/>
  <c r="R383" i="2"/>
  <c r="T383" i="2" s="1"/>
  <c r="R384" i="2"/>
  <c r="T384" i="2" s="1"/>
  <c r="R385" i="2"/>
  <c r="T385" i="2" s="1"/>
  <c r="R386" i="2"/>
  <c r="T386" i="2" s="1"/>
  <c r="R387" i="2"/>
  <c r="T387" i="2" s="1"/>
  <c r="R388" i="2"/>
  <c r="T388" i="2" s="1"/>
  <c r="R389" i="2"/>
  <c r="T389" i="2" s="1"/>
  <c r="R390" i="2"/>
  <c r="T390" i="2" s="1"/>
  <c r="R391" i="2"/>
  <c r="T391" i="2" s="1"/>
  <c r="R392" i="2"/>
  <c r="T392" i="2" s="1"/>
  <c r="R393" i="2"/>
  <c r="T393" i="2" s="1"/>
  <c r="R394" i="2"/>
  <c r="T394" i="2" s="1"/>
  <c r="R395" i="2"/>
  <c r="T395" i="2" s="1"/>
  <c r="R396" i="2"/>
  <c r="T396" i="2" s="1"/>
  <c r="R397" i="2"/>
  <c r="T397" i="2" s="1"/>
  <c r="R398" i="2"/>
  <c r="T398" i="2" s="1"/>
  <c r="R399" i="2"/>
  <c r="T399" i="2" s="1"/>
  <c r="R400" i="2"/>
  <c r="T400" i="2" s="1"/>
  <c r="R401" i="2"/>
  <c r="T401" i="2" s="1"/>
  <c r="R402" i="2"/>
  <c r="T402" i="2" s="1"/>
  <c r="R403" i="2"/>
  <c r="T403" i="2" s="1"/>
  <c r="R404" i="2"/>
  <c r="T404" i="2" s="1"/>
  <c r="R405" i="2"/>
  <c r="T405" i="2" s="1"/>
  <c r="R406" i="2"/>
  <c r="T406" i="2" s="1"/>
  <c r="R407" i="2"/>
  <c r="T407" i="2" s="1"/>
  <c r="R408" i="2"/>
  <c r="T408" i="2" s="1"/>
  <c r="R409" i="2"/>
  <c r="T409" i="2" s="1"/>
  <c r="R410" i="2"/>
  <c r="T410" i="2" s="1"/>
  <c r="R411" i="2"/>
  <c r="T411" i="2" s="1"/>
  <c r="R412" i="2"/>
  <c r="T412" i="2" s="1"/>
  <c r="R413" i="2"/>
  <c r="T413" i="2" s="1"/>
  <c r="R414" i="2"/>
  <c r="T414" i="2" s="1"/>
  <c r="R415" i="2"/>
  <c r="T415" i="2" s="1"/>
  <c r="R416" i="2"/>
  <c r="T416" i="2" s="1"/>
  <c r="R417" i="2"/>
  <c r="T417" i="2" s="1"/>
  <c r="R418" i="2"/>
  <c r="T418" i="2" s="1"/>
  <c r="R419" i="2"/>
  <c r="T419" i="2" s="1"/>
  <c r="R420" i="2"/>
  <c r="T420" i="2" s="1"/>
  <c r="R421" i="2"/>
  <c r="T421" i="2" s="1"/>
  <c r="R422" i="2"/>
  <c r="T422" i="2" s="1"/>
  <c r="R423" i="2"/>
  <c r="T423" i="2" s="1"/>
  <c r="R424" i="2"/>
  <c r="T424" i="2" s="1"/>
  <c r="R425" i="2"/>
  <c r="T425" i="2" s="1"/>
  <c r="R426" i="2"/>
  <c r="T426" i="2" s="1"/>
  <c r="R427" i="2"/>
  <c r="T427" i="2" s="1"/>
  <c r="R428" i="2"/>
  <c r="T428" i="2" s="1"/>
  <c r="R429" i="2"/>
  <c r="T429" i="2" s="1"/>
  <c r="R430" i="2"/>
  <c r="T430" i="2" s="1"/>
  <c r="R431" i="2"/>
  <c r="T431" i="2" s="1"/>
  <c r="R432" i="2"/>
  <c r="T432" i="2" s="1"/>
  <c r="R433" i="2"/>
  <c r="T433" i="2" s="1"/>
  <c r="R434" i="2"/>
  <c r="T434" i="2" s="1"/>
  <c r="R435" i="2"/>
  <c r="T435" i="2" s="1"/>
  <c r="R436" i="2"/>
  <c r="T436" i="2" s="1"/>
  <c r="R437" i="2"/>
  <c r="T437" i="2" s="1"/>
  <c r="R438" i="2"/>
  <c r="T438" i="2" s="1"/>
  <c r="R439" i="2"/>
  <c r="T439" i="2" s="1"/>
  <c r="R440" i="2"/>
  <c r="T440" i="2" s="1"/>
  <c r="R441" i="2"/>
  <c r="T441" i="2" s="1"/>
  <c r="R442" i="2"/>
  <c r="T442" i="2" s="1"/>
  <c r="R443" i="2"/>
  <c r="T443" i="2" s="1"/>
  <c r="R444" i="2"/>
  <c r="T444" i="2" s="1"/>
  <c r="R445" i="2"/>
  <c r="T445" i="2" s="1"/>
  <c r="R446" i="2"/>
  <c r="T446" i="2" s="1"/>
  <c r="R447" i="2"/>
  <c r="T447" i="2" s="1"/>
  <c r="R448" i="2"/>
  <c r="T448" i="2" s="1"/>
  <c r="R449" i="2"/>
  <c r="T449" i="2" s="1"/>
  <c r="R450" i="2"/>
  <c r="T450" i="2" s="1"/>
  <c r="R451" i="2"/>
  <c r="T451" i="2" s="1"/>
  <c r="R452" i="2"/>
  <c r="T452" i="2" s="1"/>
  <c r="R453" i="2"/>
  <c r="T453" i="2" s="1"/>
  <c r="R454" i="2"/>
  <c r="T454" i="2" s="1"/>
  <c r="R455" i="2"/>
  <c r="T455" i="2" s="1"/>
  <c r="R456" i="2"/>
  <c r="T456" i="2" s="1"/>
  <c r="R457" i="2"/>
  <c r="T457" i="2" s="1"/>
  <c r="R458" i="2"/>
  <c r="T458" i="2" s="1"/>
  <c r="R459" i="2"/>
  <c r="T459" i="2" s="1"/>
  <c r="R460" i="2"/>
  <c r="T460" i="2" s="1"/>
  <c r="R461" i="2"/>
  <c r="T461" i="2" s="1"/>
  <c r="R462" i="2"/>
  <c r="T462" i="2" s="1"/>
  <c r="R463" i="2"/>
  <c r="T463" i="2" s="1"/>
  <c r="R464" i="2"/>
  <c r="T464" i="2" s="1"/>
  <c r="R465" i="2"/>
  <c r="T465" i="2" s="1"/>
  <c r="R466" i="2"/>
  <c r="T466" i="2" s="1"/>
  <c r="R467" i="2"/>
  <c r="T467" i="2" s="1"/>
  <c r="R468" i="2"/>
  <c r="T468" i="2" s="1"/>
  <c r="R469" i="2"/>
  <c r="T469" i="2" s="1"/>
  <c r="R470" i="2"/>
  <c r="T470" i="2" s="1"/>
  <c r="R471" i="2"/>
  <c r="T471" i="2" s="1"/>
  <c r="R472" i="2"/>
  <c r="T472" i="2" s="1"/>
  <c r="R473" i="2"/>
  <c r="T473" i="2" s="1"/>
  <c r="R474" i="2"/>
  <c r="T474" i="2" s="1"/>
  <c r="R475" i="2"/>
  <c r="T475" i="2" s="1"/>
  <c r="R476" i="2"/>
  <c r="T476" i="2" s="1"/>
  <c r="R477" i="2"/>
  <c r="T477" i="2" s="1"/>
  <c r="R478" i="2"/>
  <c r="T478" i="2" s="1"/>
  <c r="R479" i="2"/>
  <c r="T479" i="2" s="1"/>
  <c r="R480" i="2"/>
  <c r="T480" i="2" s="1"/>
  <c r="R481" i="2"/>
  <c r="T481" i="2" s="1"/>
  <c r="R482" i="2"/>
  <c r="T482" i="2" s="1"/>
  <c r="R483" i="2"/>
  <c r="T483" i="2" s="1"/>
  <c r="R484" i="2"/>
  <c r="T484" i="2" s="1"/>
  <c r="R485" i="2"/>
  <c r="T485" i="2" s="1"/>
  <c r="R486" i="2"/>
  <c r="T486" i="2" s="1"/>
  <c r="R487" i="2"/>
  <c r="T487" i="2" s="1"/>
  <c r="R488" i="2"/>
  <c r="T488" i="2" s="1"/>
  <c r="R489" i="2"/>
  <c r="T489" i="2" s="1"/>
  <c r="R490" i="2"/>
  <c r="T490" i="2" s="1"/>
  <c r="R491" i="2"/>
  <c r="T491" i="2" s="1"/>
  <c r="R492" i="2"/>
  <c r="T492" i="2" s="1"/>
  <c r="R493" i="2"/>
  <c r="T493" i="2" s="1"/>
  <c r="R494" i="2"/>
  <c r="T494" i="2" s="1"/>
  <c r="R495" i="2"/>
  <c r="T495" i="2" s="1"/>
  <c r="R496" i="2"/>
  <c r="T496" i="2" s="1"/>
  <c r="R497" i="2"/>
  <c r="T497" i="2" s="1"/>
  <c r="R498" i="2"/>
  <c r="T498" i="2" s="1"/>
  <c r="R499" i="2"/>
  <c r="T499" i="2" s="1"/>
  <c r="R500" i="2"/>
  <c r="T500" i="2" s="1"/>
  <c r="R501" i="2"/>
  <c r="T501" i="2" s="1"/>
  <c r="R502" i="2"/>
  <c r="T502" i="2" s="1"/>
  <c r="R503" i="2"/>
  <c r="T503" i="2" s="1"/>
  <c r="R504" i="2"/>
  <c r="T504" i="2" s="1"/>
  <c r="R505" i="2"/>
  <c r="T505" i="2" s="1"/>
  <c r="R506" i="2"/>
  <c r="T506" i="2" s="1"/>
  <c r="R507" i="2"/>
  <c r="T507" i="2" s="1"/>
  <c r="R508" i="2"/>
  <c r="T508" i="2" s="1"/>
  <c r="R509" i="2"/>
  <c r="T509" i="2" s="1"/>
  <c r="R510" i="2"/>
  <c r="T510" i="2" s="1"/>
  <c r="R511" i="2"/>
  <c r="T511" i="2" s="1"/>
  <c r="R512" i="2"/>
  <c r="T512" i="2" s="1"/>
  <c r="R513" i="2"/>
  <c r="T513" i="2" s="1"/>
  <c r="R514" i="2"/>
  <c r="T514" i="2" s="1"/>
  <c r="R515" i="2"/>
  <c r="T515" i="2" s="1"/>
  <c r="R516" i="2"/>
  <c r="T516" i="2" s="1"/>
  <c r="R517" i="2"/>
  <c r="T517" i="2" s="1"/>
  <c r="R518" i="2"/>
  <c r="T518" i="2" s="1"/>
  <c r="R519" i="2"/>
  <c r="T519" i="2" s="1"/>
  <c r="R520" i="2"/>
  <c r="T520" i="2" s="1"/>
  <c r="R521" i="2"/>
  <c r="T521" i="2" s="1"/>
  <c r="R522" i="2"/>
  <c r="T522" i="2" s="1"/>
  <c r="R523" i="2"/>
  <c r="T523" i="2" s="1"/>
  <c r="R524" i="2"/>
  <c r="T524" i="2" s="1"/>
  <c r="R525" i="2"/>
  <c r="T525" i="2" s="1"/>
  <c r="R526" i="2"/>
  <c r="T526" i="2" s="1"/>
  <c r="R527" i="2"/>
  <c r="T527" i="2" s="1"/>
  <c r="R528" i="2"/>
  <c r="T528" i="2" s="1"/>
  <c r="R529" i="2"/>
  <c r="T529" i="2" s="1"/>
  <c r="R530" i="2"/>
  <c r="T530" i="2" s="1"/>
  <c r="R531" i="2"/>
  <c r="T531" i="2" s="1"/>
  <c r="R532" i="2"/>
  <c r="T532" i="2" s="1"/>
  <c r="R533" i="2"/>
  <c r="T533" i="2" s="1"/>
  <c r="R534" i="2"/>
  <c r="T534" i="2" s="1"/>
  <c r="R535" i="2"/>
  <c r="T535" i="2" s="1"/>
  <c r="R536" i="2"/>
  <c r="T536" i="2" s="1"/>
  <c r="R537" i="2"/>
  <c r="T537" i="2" s="1"/>
  <c r="R538" i="2"/>
  <c r="T538" i="2" s="1"/>
  <c r="R539" i="2"/>
  <c r="T539" i="2" s="1"/>
  <c r="R540" i="2"/>
  <c r="T540" i="2" s="1"/>
  <c r="R541" i="2"/>
  <c r="T541" i="2" s="1"/>
  <c r="R542" i="2"/>
  <c r="T542" i="2" s="1"/>
  <c r="R543" i="2"/>
  <c r="T543" i="2" s="1"/>
  <c r="R544" i="2"/>
  <c r="T544" i="2" s="1"/>
  <c r="R545" i="2"/>
  <c r="T545" i="2" s="1"/>
  <c r="R546" i="2"/>
  <c r="T546" i="2" s="1"/>
  <c r="R547" i="2"/>
  <c r="T547" i="2" s="1"/>
  <c r="R548" i="2"/>
  <c r="T548" i="2" s="1"/>
  <c r="R549" i="2"/>
  <c r="T549" i="2" s="1"/>
  <c r="R550" i="2"/>
  <c r="T550" i="2" s="1"/>
  <c r="R551" i="2"/>
  <c r="T551" i="2" s="1"/>
  <c r="R552" i="2"/>
  <c r="T552" i="2" s="1"/>
  <c r="R553" i="2"/>
  <c r="T553" i="2" s="1"/>
  <c r="R554" i="2"/>
  <c r="T554" i="2" s="1"/>
  <c r="R555" i="2"/>
  <c r="T555" i="2" s="1"/>
  <c r="R556" i="2"/>
  <c r="T556" i="2" s="1"/>
  <c r="R557" i="2"/>
  <c r="T557" i="2" s="1"/>
  <c r="R558" i="2"/>
  <c r="T558" i="2" s="1"/>
  <c r="R559" i="2"/>
  <c r="T559" i="2" s="1"/>
  <c r="R560" i="2"/>
  <c r="T560" i="2" s="1"/>
  <c r="R561" i="2"/>
  <c r="T561" i="2" s="1"/>
  <c r="R562" i="2"/>
  <c r="T562" i="2" s="1"/>
  <c r="R563" i="2"/>
  <c r="T563" i="2" s="1"/>
  <c r="R564" i="2"/>
  <c r="T564" i="2" s="1"/>
  <c r="R565" i="2"/>
  <c r="T565" i="2" s="1"/>
  <c r="R566" i="2"/>
  <c r="T566" i="2" s="1"/>
  <c r="R567" i="2"/>
  <c r="T567" i="2" s="1"/>
  <c r="R568" i="2"/>
  <c r="T568" i="2" s="1"/>
  <c r="R569" i="2"/>
  <c r="T569" i="2" s="1"/>
  <c r="R570" i="2"/>
  <c r="T570" i="2" s="1"/>
  <c r="R571" i="2"/>
  <c r="T571" i="2" s="1"/>
  <c r="R572" i="2"/>
  <c r="T572" i="2" s="1"/>
  <c r="R573" i="2"/>
  <c r="T573" i="2" s="1"/>
  <c r="R574" i="2"/>
  <c r="T574" i="2" s="1"/>
  <c r="R575" i="2"/>
  <c r="T575" i="2" s="1"/>
  <c r="R576" i="2"/>
  <c r="T576" i="2" s="1"/>
  <c r="R577" i="2"/>
  <c r="T577" i="2" s="1"/>
  <c r="R578" i="2"/>
  <c r="T578" i="2" s="1"/>
  <c r="R579" i="2"/>
  <c r="T579" i="2" s="1"/>
  <c r="R580" i="2"/>
  <c r="T580" i="2" s="1"/>
  <c r="R581" i="2"/>
  <c r="T581" i="2" s="1"/>
  <c r="R582" i="2"/>
  <c r="T582" i="2" s="1"/>
  <c r="R583" i="2"/>
  <c r="T583" i="2" s="1"/>
  <c r="R584" i="2"/>
  <c r="T584" i="2" s="1"/>
  <c r="R585" i="2"/>
  <c r="T585" i="2" s="1"/>
  <c r="R586" i="2"/>
  <c r="T586" i="2" s="1"/>
  <c r="R587" i="2"/>
  <c r="T587" i="2" s="1"/>
  <c r="R588" i="2"/>
  <c r="T588" i="2" s="1"/>
  <c r="R589" i="2"/>
  <c r="T589" i="2" s="1"/>
  <c r="R590" i="2"/>
  <c r="T590" i="2" s="1"/>
  <c r="R591" i="2"/>
  <c r="T591" i="2" s="1"/>
  <c r="R592" i="2"/>
  <c r="T592" i="2" s="1"/>
  <c r="R593" i="2"/>
  <c r="T593" i="2" s="1"/>
  <c r="R594" i="2"/>
  <c r="T594" i="2" s="1"/>
  <c r="R595" i="2"/>
  <c r="T595" i="2" s="1"/>
  <c r="R596" i="2"/>
  <c r="T596" i="2" s="1"/>
  <c r="R597" i="2"/>
  <c r="T597" i="2" s="1"/>
  <c r="R598" i="2"/>
  <c r="T598" i="2" s="1"/>
  <c r="R599" i="2"/>
  <c r="T599" i="2" s="1"/>
  <c r="R600" i="2"/>
  <c r="T600" i="2" s="1"/>
  <c r="R601" i="2"/>
  <c r="T601" i="2" s="1"/>
  <c r="R602" i="2"/>
  <c r="T602" i="2" s="1"/>
  <c r="R603" i="2"/>
  <c r="T603" i="2" s="1"/>
  <c r="R604" i="2"/>
  <c r="T604" i="2" s="1"/>
  <c r="R605" i="2"/>
  <c r="T605" i="2" s="1"/>
  <c r="R606" i="2"/>
  <c r="T606" i="2" s="1"/>
  <c r="R607" i="2"/>
  <c r="T607" i="2" s="1"/>
  <c r="R608" i="2"/>
  <c r="T608" i="2" s="1"/>
  <c r="R609" i="2"/>
  <c r="T609" i="2" s="1"/>
  <c r="R610" i="2"/>
  <c r="T610" i="2" s="1"/>
  <c r="R611" i="2"/>
  <c r="T611" i="2" s="1"/>
  <c r="R612" i="2"/>
  <c r="T612" i="2" s="1"/>
  <c r="R613" i="2"/>
  <c r="T613" i="2" s="1"/>
  <c r="R614" i="2"/>
  <c r="T614" i="2" s="1"/>
  <c r="R615" i="2"/>
  <c r="T615" i="2" s="1"/>
  <c r="R616" i="2"/>
  <c r="T616" i="2" s="1"/>
  <c r="R617" i="2"/>
  <c r="T617" i="2" s="1"/>
  <c r="R618" i="2"/>
  <c r="T618" i="2" s="1"/>
  <c r="R619" i="2"/>
  <c r="T619" i="2" s="1"/>
  <c r="R620" i="2"/>
  <c r="T620" i="2" s="1"/>
  <c r="R621" i="2"/>
  <c r="T621" i="2" s="1"/>
  <c r="R622" i="2"/>
  <c r="T622" i="2" s="1"/>
  <c r="R623" i="2"/>
  <c r="T623" i="2" s="1"/>
  <c r="R624" i="2"/>
  <c r="T624" i="2" s="1"/>
  <c r="R625" i="2"/>
  <c r="T625" i="2" s="1"/>
  <c r="R626" i="2"/>
  <c r="T626" i="2" s="1"/>
  <c r="R627" i="2"/>
  <c r="T627" i="2" s="1"/>
  <c r="R628" i="2"/>
  <c r="T628" i="2" s="1"/>
  <c r="R629" i="2"/>
  <c r="T629" i="2" s="1"/>
  <c r="R630" i="2"/>
  <c r="T630" i="2" s="1"/>
  <c r="R631" i="2"/>
  <c r="T631" i="2" s="1"/>
  <c r="R632" i="2"/>
  <c r="T632" i="2" s="1"/>
  <c r="R633" i="2"/>
  <c r="T633" i="2" s="1"/>
  <c r="R634" i="2"/>
  <c r="T634" i="2" s="1"/>
  <c r="R635" i="2"/>
  <c r="T635" i="2" s="1"/>
  <c r="R636" i="2"/>
  <c r="T636" i="2" s="1"/>
  <c r="R637" i="2"/>
  <c r="T637" i="2" s="1"/>
  <c r="R638" i="2"/>
  <c r="T638" i="2" s="1"/>
  <c r="R639" i="2"/>
  <c r="T639" i="2" s="1"/>
  <c r="R640" i="2"/>
  <c r="T640" i="2" s="1"/>
  <c r="R641" i="2"/>
  <c r="T641" i="2" s="1"/>
  <c r="R642" i="2"/>
  <c r="T642" i="2" s="1"/>
  <c r="R643" i="2"/>
  <c r="T643" i="2" s="1"/>
  <c r="R644" i="2"/>
  <c r="T644" i="2" s="1"/>
  <c r="R645" i="2"/>
  <c r="T645" i="2" s="1"/>
  <c r="R646" i="2"/>
  <c r="T646" i="2" s="1"/>
  <c r="R647" i="2"/>
  <c r="T647" i="2" s="1"/>
  <c r="R648" i="2"/>
  <c r="T648" i="2" s="1"/>
  <c r="R649" i="2"/>
  <c r="T649" i="2" s="1"/>
  <c r="R650" i="2"/>
  <c r="T650" i="2" s="1"/>
  <c r="R651" i="2"/>
  <c r="T651" i="2" s="1"/>
  <c r="R652" i="2"/>
  <c r="T652" i="2" s="1"/>
  <c r="R653" i="2"/>
  <c r="T653" i="2" s="1"/>
  <c r="R654" i="2"/>
  <c r="T654" i="2" s="1"/>
  <c r="R655" i="2"/>
  <c r="T655" i="2" s="1"/>
  <c r="R656" i="2"/>
  <c r="T656" i="2" s="1"/>
  <c r="R657" i="2"/>
  <c r="T657" i="2" s="1"/>
  <c r="R658" i="2"/>
  <c r="T658" i="2" s="1"/>
  <c r="R659" i="2"/>
  <c r="T659" i="2" s="1"/>
  <c r="R660" i="2"/>
  <c r="T660" i="2" s="1"/>
  <c r="R661" i="2"/>
  <c r="T661" i="2" s="1"/>
  <c r="R662" i="2"/>
  <c r="T662" i="2" s="1"/>
  <c r="R663" i="2"/>
  <c r="T663" i="2" s="1"/>
  <c r="R664" i="2"/>
  <c r="T664" i="2" s="1"/>
  <c r="R665" i="2"/>
  <c r="T665" i="2" s="1"/>
  <c r="R666" i="2"/>
  <c r="T666" i="2" s="1"/>
  <c r="R667" i="2"/>
  <c r="T667" i="2" s="1"/>
  <c r="R668" i="2"/>
  <c r="T668" i="2" s="1"/>
  <c r="R669" i="2"/>
  <c r="T669" i="2" s="1"/>
  <c r="R670" i="2"/>
  <c r="T670" i="2" s="1"/>
  <c r="R671" i="2"/>
  <c r="T671" i="2" s="1"/>
  <c r="R672" i="2"/>
  <c r="T672" i="2" s="1"/>
  <c r="R673" i="2"/>
  <c r="T673" i="2" s="1"/>
  <c r="R674" i="2"/>
  <c r="T674" i="2" s="1"/>
  <c r="R675" i="2"/>
  <c r="T675" i="2" s="1"/>
  <c r="R676" i="2"/>
  <c r="T676" i="2" s="1"/>
  <c r="R677" i="2"/>
  <c r="T677" i="2" s="1"/>
  <c r="R678" i="2"/>
  <c r="T678" i="2" s="1"/>
  <c r="R679" i="2"/>
  <c r="T679" i="2" s="1"/>
  <c r="R680" i="2"/>
  <c r="T680" i="2" s="1"/>
  <c r="R681" i="2"/>
  <c r="T681" i="2" s="1"/>
  <c r="R682" i="2"/>
  <c r="T682" i="2" s="1"/>
  <c r="R683" i="2"/>
  <c r="T683" i="2" s="1"/>
  <c r="R684" i="2"/>
  <c r="T684" i="2" s="1"/>
  <c r="R685" i="2"/>
  <c r="T685" i="2" s="1"/>
  <c r="R686" i="2"/>
  <c r="T686" i="2" s="1"/>
  <c r="R687" i="2"/>
  <c r="T687" i="2" s="1"/>
  <c r="R688" i="2"/>
  <c r="T688" i="2" s="1"/>
  <c r="R689" i="2"/>
  <c r="T689" i="2" s="1"/>
  <c r="R690" i="2"/>
  <c r="T690" i="2" s="1"/>
  <c r="R691" i="2"/>
  <c r="T691" i="2" s="1"/>
  <c r="R692" i="2"/>
  <c r="T692" i="2" s="1"/>
  <c r="R693" i="2"/>
  <c r="T693" i="2" s="1"/>
  <c r="R694" i="2"/>
  <c r="T694" i="2" s="1"/>
  <c r="R695" i="2"/>
  <c r="T695" i="2" s="1"/>
  <c r="R696" i="2"/>
  <c r="T696" i="2" s="1"/>
  <c r="R697" i="2"/>
  <c r="T697" i="2" s="1"/>
  <c r="R698" i="2"/>
  <c r="T698" i="2" s="1"/>
  <c r="R699" i="2"/>
  <c r="T699" i="2" s="1"/>
  <c r="R700" i="2"/>
  <c r="T700" i="2" s="1"/>
  <c r="R701" i="2"/>
  <c r="T701" i="2" s="1"/>
  <c r="R702" i="2"/>
  <c r="T702" i="2" s="1"/>
  <c r="R703" i="2"/>
  <c r="T703" i="2" s="1"/>
  <c r="R704" i="2"/>
  <c r="T704" i="2" s="1"/>
  <c r="R705" i="2"/>
  <c r="T705" i="2" s="1"/>
  <c r="R706" i="2"/>
  <c r="T706" i="2" s="1"/>
  <c r="R707" i="2"/>
  <c r="T707" i="2" s="1"/>
  <c r="R708" i="2"/>
  <c r="T708" i="2" s="1"/>
  <c r="R709" i="2"/>
  <c r="T709" i="2" s="1"/>
  <c r="R710" i="2"/>
  <c r="T710" i="2" s="1"/>
  <c r="R711" i="2"/>
  <c r="T711" i="2" s="1"/>
  <c r="R712" i="2"/>
  <c r="T712" i="2" s="1"/>
  <c r="R713" i="2"/>
  <c r="T713" i="2" s="1"/>
  <c r="R714" i="2"/>
  <c r="T714" i="2" s="1"/>
  <c r="R715" i="2"/>
  <c r="T715" i="2" s="1"/>
  <c r="R716" i="2"/>
  <c r="T716" i="2" s="1"/>
  <c r="R717" i="2"/>
  <c r="T717" i="2" s="1"/>
  <c r="R718" i="2"/>
  <c r="T718" i="2" s="1"/>
  <c r="R719" i="2"/>
  <c r="T719" i="2" s="1"/>
  <c r="R720" i="2"/>
  <c r="T720" i="2" s="1"/>
  <c r="R721" i="2"/>
  <c r="T721" i="2" s="1"/>
  <c r="R722" i="2"/>
  <c r="T722" i="2" s="1"/>
  <c r="R723" i="2"/>
  <c r="T723" i="2" s="1"/>
  <c r="R724" i="2"/>
  <c r="T724" i="2" s="1"/>
  <c r="R725" i="2"/>
  <c r="T725" i="2" s="1"/>
  <c r="R726" i="2"/>
  <c r="T726" i="2" s="1"/>
  <c r="R727" i="2"/>
  <c r="T727" i="2" s="1"/>
  <c r="R728" i="2"/>
  <c r="T728" i="2" s="1"/>
  <c r="R729" i="2"/>
  <c r="T729" i="2" s="1"/>
  <c r="R730" i="2"/>
  <c r="T730" i="2" s="1"/>
  <c r="R731" i="2"/>
  <c r="T731" i="2" s="1"/>
  <c r="R732" i="2"/>
  <c r="T732" i="2" s="1"/>
  <c r="R733" i="2"/>
  <c r="T733" i="2" s="1"/>
  <c r="R734" i="2"/>
  <c r="T734" i="2" s="1"/>
  <c r="R735" i="2"/>
  <c r="T735" i="2" s="1"/>
  <c r="R736" i="2"/>
  <c r="T736" i="2" s="1"/>
  <c r="R737" i="2"/>
  <c r="T737" i="2" s="1"/>
  <c r="R738" i="2"/>
  <c r="T738" i="2" s="1"/>
  <c r="R739" i="2"/>
  <c r="T739" i="2" s="1"/>
  <c r="R740" i="2"/>
  <c r="T740" i="2" s="1"/>
  <c r="R741" i="2"/>
  <c r="T741" i="2" s="1"/>
  <c r="R742" i="2"/>
  <c r="T742" i="2" s="1"/>
  <c r="R743" i="2"/>
  <c r="T743" i="2" s="1"/>
  <c r="R744" i="2"/>
  <c r="T744" i="2" s="1"/>
  <c r="R745" i="2"/>
  <c r="T745" i="2" s="1"/>
  <c r="R746" i="2"/>
  <c r="T746" i="2" s="1"/>
  <c r="R747" i="2"/>
  <c r="T747" i="2" s="1"/>
  <c r="R748" i="2"/>
  <c r="T748" i="2" s="1"/>
  <c r="R749" i="2"/>
  <c r="T749" i="2" s="1"/>
  <c r="R750" i="2"/>
  <c r="T750" i="2" s="1"/>
  <c r="R751" i="2"/>
  <c r="T751" i="2" s="1"/>
  <c r="R752" i="2"/>
  <c r="T752" i="2" s="1"/>
  <c r="R753" i="2"/>
  <c r="T753" i="2" s="1"/>
  <c r="R754" i="2"/>
  <c r="T754" i="2" s="1"/>
  <c r="R755" i="2"/>
  <c r="T755" i="2" s="1"/>
  <c r="R756" i="2"/>
  <c r="T756" i="2" s="1"/>
  <c r="R757" i="2"/>
  <c r="T757" i="2" s="1"/>
  <c r="R758" i="2"/>
  <c r="T758" i="2" s="1"/>
  <c r="R759" i="2"/>
  <c r="T759" i="2" s="1"/>
  <c r="R760" i="2"/>
  <c r="T760" i="2" s="1"/>
  <c r="R761" i="2"/>
  <c r="T761" i="2" s="1"/>
  <c r="R762" i="2"/>
  <c r="T762" i="2" s="1"/>
  <c r="R763" i="2"/>
  <c r="T763" i="2" s="1"/>
  <c r="R764" i="2"/>
  <c r="T764" i="2" s="1"/>
  <c r="R765" i="2"/>
  <c r="T765" i="2" s="1"/>
  <c r="R766" i="2"/>
  <c r="T766" i="2" s="1"/>
  <c r="R767" i="2"/>
  <c r="T767" i="2" s="1"/>
  <c r="R768" i="2"/>
  <c r="T768" i="2" s="1"/>
  <c r="R769" i="2"/>
  <c r="T769" i="2" s="1"/>
  <c r="R770" i="2"/>
  <c r="T770" i="2" s="1"/>
  <c r="R771" i="2"/>
  <c r="T771" i="2" s="1"/>
  <c r="R772" i="2"/>
  <c r="T772" i="2" s="1"/>
  <c r="R773" i="2"/>
  <c r="T773" i="2" s="1"/>
  <c r="R774" i="2"/>
  <c r="T774" i="2" s="1"/>
  <c r="R775" i="2"/>
  <c r="T775" i="2" s="1"/>
  <c r="R776" i="2"/>
  <c r="T776" i="2" s="1"/>
  <c r="R777" i="2"/>
  <c r="T777" i="2" s="1"/>
  <c r="R778" i="2"/>
  <c r="T778" i="2" s="1"/>
  <c r="R779" i="2"/>
  <c r="T779" i="2" s="1"/>
  <c r="R780" i="2"/>
  <c r="T780" i="2" s="1"/>
  <c r="R781" i="2"/>
  <c r="T781" i="2" s="1"/>
  <c r="R782" i="2"/>
  <c r="T782" i="2" s="1"/>
  <c r="R783" i="2"/>
  <c r="T783" i="2" s="1"/>
  <c r="R784" i="2"/>
  <c r="T784" i="2" s="1"/>
  <c r="R785" i="2"/>
  <c r="T785" i="2" s="1"/>
  <c r="R786" i="2"/>
  <c r="T786" i="2" s="1"/>
  <c r="R787" i="2"/>
  <c r="T787" i="2" s="1"/>
  <c r="R788" i="2"/>
  <c r="T788" i="2" s="1"/>
  <c r="R789" i="2"/>
  <c r="T789" i="2" s="1"/>
  <c r="R790" i="2"/>
  <c r="T790" i="2" s="1"/>
  <c r="R791" i="2"/>
  <c r="T791" i="2" s="1"/>
  <c r="R792" i="2"/>
  <c r="T792" i="2" s="1"/>
  <c r="R793" i="2"/>
  <c r="T793" i="2" s="1"/>
  <c r="R794" i="2"/>
  <c r="T794" i="2" s="1"/>
  <c r="R795" i="2"/>
  <c r="T795" i="2" s="1"/>
  <c r="R796" i="2"/>
  <c r="T796" i="2" s="1"/>
  <c r="R797" i="2"/>
  <c r="T797" i="2" s="1"/>
  <c r="R798" i="2"/>
  <c r="T798" i="2" s="1"/>
  <c r="R799" i="2"/>
  <c r="T799" i="2" s="1"/>
  <c r="R800" i="2"/>
  <c r="T800" i="2" s="1"/>
  <c r="R801" i="2"/>
  <c r="T801" i="2" s="1"/>
  <c r="R802" i="2"/>
  <c r="T802" i="2" s="1"/>
  <c r="R803" i="2"/>
  <c r="T803" i="2" s="1"/>
  <c r="R804" i="2"/>
  <c r="T804" i="2" s="1"/>
  <c r="R805" i="2"/>
  <c r="T805" i="2" s="1"/>
  <c r="R806" i="2"/>
  <c r="T806" i="2" s="1"/>
  <c r="R807" i="2"/>
  <c r="T807" i="2" s="1"/>
  <c r="R808" i="2"/>
  <c r="T808" i="2" s="1"/>
  <c r="R809" i="2"/>
  <c r="T809" i="2" s="1"/>
  <c r="R810" i="2"/>
  <c r="T810" i="2" s="1"/>
  <c r="R811" i="2"/>
  <c r="T811" i="2" s="1"/>
  <c r="R812" i="2"/>
  <c r="T812" i="2" s="1"/>
  <c r="R813" i="2"/>
  <c r="T813" i="2" s="1"/>
  <c r="R814" i="2"/>
  <c r="T814" i="2" s="1"/>
  <c r="R815" i="2"/>
  <c r="T815" i="2" s="1"/>
  <c r="R816" i="2"/>
  <c r="T816" i="2" s="1"/>
  <c r="R817" i="2"/>
  <c r="T817" i="2" s="1"/>
  <c r="R818" i="2"/>
  <c r="T818" i="2" s="1"/>
  <c r="R819" i="2"/>
  <c r="T819" i="2" s="1"/>
  <c r="R820" i="2"/>
  <c r="T820" i="2" s="1"/>
  <c r="R821" i="2"/>
  <c r="T821" i="2" s="1"/>
  <c r="R822" i="2"/>
  <c r="T822" i="2" s="1"/>
  <c r="R823" i="2"/>
  <c r="T823" i="2" s="1"/>
  <c r="R824" i="2"/>
  <c r="T824" i="2" s="1"/>
  <c r="R825" i="2"/>
  <c r="T825" i="2" s="1"/>
  <c r="R826" i="2"/>
  <c r="T826" i="2" s="1"/>
  <c r="R827" i="2"/>
  <c r="T827" i="2" s="1"/>
  <c r="R828" i="2"/>
  <c r="T828" i="2" s="1"/>
  <c r="R829" i="2"/>
  <c r="T829" i="2" s="1"/>
  <c r="R830" i="2"/>
  <c r="T830" i="2" s="1"/>
  <c r="R831" i="2"/>
  <c r="T831" i="2" s="1"/>
  <c r="R832" i="2"/>
  <c r="T832" i="2" s="1"/>
  <c r="R833" i="2"/>
  <c r="T833" i="2" s="1"/>
  <c r="R834" i="2"/>
  <c r="T834" i="2" s="1"/>
  <c r="R835" i="2"/>
  <c r="T835" i="2" s="1"/>
  <c r="R836" i="2"/>
  <c r="T836" i="2" s="1"/>
  <c r="R837" i="2"/>
  <c r="T837" i="2" s="1"/>
  <c r="R838" i="2"/>
  <c r="T838" i="2" s="1"/>
  <c r="R839" i="2"/>
  <c r="T839" i="2" s="1"/>
  <c r="R840" i="2"/>
  <c r="T840" i="2" s="1"/>
  <c r="R841" i="2"/>
  <c r="T841" i="2" s="1"/>
  <c r="R842" i="2"/>
  <c r="T842" i="2" s="1"/>
  <c r="R843" i="2"/>
  <c r="T843" i="2" s="1"/>
  <c r="R844" i="2"/>
  <c r="T844" i="2" s="1"/>
  <c r="R845" i="2"/>
  <c r="T845" i="2" s="1"/>
  <c r="R846" i="2"/>
  <c r="T846" i="2" s="1"/>
  <c r="R847" i="2"/>
  <c r="T847" i="2" s="1"/>
  <c r="R848" i="2"/>
  <c r="T848" i="2" s="1"/>
  <c r="R849" i="2"/>
  <c r="T849" i="2" s="1"/>
  <c r="R850" i="2"/>
  <c r="T850" i="2" s="1"/>
  <c r="R851" i="2"/>
  <c r="T851" i="2" s="1"/>
  <c r="R852" i="2"/>
  <c r="T852" i="2" s="1"/>
  <c r="R853" i="2"/>
  <c r="T853" i="2" s="1"/>
  <c r="R854" i="2"/>
  <c r="T854" i="2" s="1"/>
  <c r="R855" i="2"/>
  <c r="T855" i="2" s="1"/>
  <c r="R856" i="2"/>
  <c r="T856" i="2" s="1"/>
  <c r="R857" i="2"/>
  <c r="T857" i="2" s="1"/>
  <c r="R858" i="2"/>
  <c r="T858" i="2" s="1"/>
  <c r="R859" i="2"/>
  <c r="T859" i="2" s="1"/>
  <c r="R860" i="2"/>
  <c r="T860" i="2" s="1"/>
  <c r="R861" i="2"/>
  <c r="T861" i="2" s="1"/>
  <c r="R862" i="2"/>
  <c r="T862" i="2" s="1"/>
  <c r="R863" i="2"/>
  <c r="T863" i="2" s="1"/>
  <c r="R864" i="2"/>
  <c r="T864" i="2" s="1"/>
  <c r="R865" i="2"/>
  <c r="T865" i="2" s="1"/>
  <c r="R866" i="2"/>
  <c r="T866" i="2" s="1"/>
  <c r="R867" i="2"/>
  <c r="T867" i="2" s="1"/>
  <c r="R868" i="2"/>
  <c r="T868" i="2" s="1"/>
  <c r="R869" i="2"/>
  <c r="T869" i="2" s="1"/>
  <c r="R870" i="2"/>
  <c r="T870" i="2" s="1"/>
  <c r="R871" i="2"/>
  <c r="T871" i="2" s="1"/>
  <c r="R872" i="2"/>
  <c r="T872" i="2" s="1"/>
  <c r="R873" i="2"/>
  <c r="T873" i="2" s="1"/>
  <c r="R874" i="2"/>
  <c r="T874" i="2" s="1"/>
  <c r="R875" i="2"/>
  <c r="T875" i="2" s="1"/>
  <c r="R876" i="2"/>
  <c r="T876" i="2" s="1"/>
  <c r="R877" i="2"/>
  <c r="T877" i="2" s="1"/>
  <c r="R878" i="2"/>
  <c r="T878" i="2" s="1"/>
  <c r="R879" i="2"/>
  <c r="T879" i="2" s="1"/>
  <c r="R880" i="2"/>
  <c r="T880" i="2" s="1"/>
  <c r="R881" i="2"/>
  <c r="T881" i="2" s="1"/>
  <c r="R882" i="2"/>
  <c r="T882" i="2" s="1"/>
  <c r="R883" i="2"/>
  <c r="T883" i="2" s="1"/>
  <c r="R884" i="2"/>
  <c r="T884" i="2" s="1"/>
  <c r="R885" i="2"/>
  <c r="T885" i="2" s="1"/>
  <c r="R886" i="2"/>
  <c r="T886" i="2" s="1"/>
  <c r="R887" i="2"/>
  <c r="T887" i="2" s="1"/>
  <c r="R888" i="2"/>
  <c r="T888" i="2" s="1"/>
  <c r="R889" i="2"/>
  <c r="T889" i="2" s="1"/>
  <c r="R890" i="2"/>
  <c r="T890" i="2" s="1"/>
  <c r="R891" i="2"/>
  <c r="T891" i="2" s="1"/>
  <c r="R892" i="2"/>
  <c r="T892" i="2" s="1"/>
  <c r="R893" i="2"/>
  <c r="T893" i="2" s="1"/>
  <c r="R894" i="2"/>
  <c r="T894" i="2" s="1"/>
  <c r="R895" i="2"/>
  <c r="T895" i="2" s="1"/>
  <c r="R896" i="2"/>
  <c r="T896" i="2" s="1"/>
  <c r="R897" i="2"/>
  <c r="T897" i="2" s="1"/>
  <c r="R898" i="2"/>
  <c r="T898" i="2" s="1"/>
  <c r="R899" i="2"/>
  <c r="T899" i="2" s="1"/>
  <c r="R900" i="2"/>
  <c r="T900" i="2" s="1"/>
  <c r="R901" i="2"/>
  <c r="T901" i="2" s="1"/>
  <c r="R902" i="2"/>
  <c r="T902" i="2" s="1"/>
  <c r="R903" i="2"/>
  <c r="T903" i="2" s="1"/>
  <c r="R904" i="2"/>
  <c r="T904" i="2" s="1"/>
  <c r="R905" i="2"/>
  <c r="T905" i="2" s="1"/>
  <c r="R906" i="2"/>
  <c r="T906" i="2" s="1"/>
  <c r="R907" i="2"/>
  <c r="T907" i="2" s="1"/>
  <c r="R908" i="2"/>
  <c r="T908" i="2" s="1"/>
  <c r="R909" i="2"/>
  <c r="T909" i="2" s="1"/>
  <c r="R910" i="2"/>
  <c r="T910" i="2" s="1"/>
  <c r="R911" i="2"/>
  <c r="T911" i="2" s="1"/>
  <c r="R912" i="2"/>
  <c r="T912" i="2" s="1"/>
  <c r="R913" i="2"/>
  <c r="T913" i="2" s="1"/>
  <c r="R914" i="2"/>
  <c r="T914" i="2" s="1"/>
  <c r="R915" i="2"/>
  <c r="T915" i="2" s="1"/>
  <c r="R916" i="2"/>
  <c r="T916" i="2" s="1"/>
  <c r="R917" i="2"/>
  <c r="T917" i="2" s="1"/>
  <c r="R918" i="2"/>
  <c r="T918" i="2" s="1"/>
  <c r="R919" i="2"/>
  <c r="T919" i="2" s="1"/>
  <c r="R920" i="2"/>
  <c r="T920" i="2" s="1"/>
  <c r="R921" i="2"/>
  <c r="T921" i="2" s="1"/>
  <c r="R922" i="2"/>
  <c r="T922" i="2" s="1"/>
  <c r="R923" i="2"/>
  <c r="T923" i="2" s="1"/>
  <c r="R924" i="2"/>
  <c r="T924" i="2" s="1"/>
  <c r="R925" i="2"/>
  <c r="T925" i="2" s="1"/>
  <c r="R926" i="2"/>
  <c r="T926" i="2" s="1"/>
  <c r="R927" i="2"/>
  <c r="T927" i="2" s="1"/>
  <c r="R928" i="2"/>
  <c r="T928" i="2" s="1"/>
  <c r="R929" i="2"/>
  <c r="T929" i="2" s="1"/>
  <c r="R930" i="2"/>
  <c r="T930" i="2" s="1"/>
  <c r="R931" i="2"/>
  <c r="T931" i="2" s="1"/>
  <c r="R932" i="2"/>
  <c r="T932" i="2" s="1"/>
  <c r="R933" i="2"/>
  <c r="T933" i="2" s="1"/>
  <c r="R934" i="2"/>
  <c r="T934" i="2" s="1"/>
  <c r="R935" i="2"/>
  <c r="T935" i="2" s="1"/>
  <c r="R936" i="2"/>
  <c r="T936" i="2" s="1"/>
  <c r="R937" i="2"/>
  <c r="T937" i="2" s="1"/>
  <c r="R938" i="2"/>
  <c r="T938" i="2" s="1"/>
  <c r="R939" i="2"/>
  <c r="T939" i="2" s="1"/>
  <c r="R940" i="2"/>
  <c r="T940" i="2" s="1"/>
  <c r="R941" i="2"/>
  <c r="T941" i="2" s="1"/>
  <c r="R942" i="2"/>
  <c r="T942" i="2" s="1"/>
  <c r="R943" i="2"/>
  <c r="T943" i="2" s="1"/>
  <c r="R944" i="2"/>
  <c r="T944" i="2" s="1"/>
  <c r="R945" i="2"/>
  <c r="T945" i="2" s="1"/>
  <c r="R946" i="2"/>
  <c r="T946" i="2" s="1"/>
  <c r="R947" i="2"/>
  <c r="T947" i="2" s="1"/>
  <c r="R948" i="2"/>
  <c r="T948" i="2" s="1"/>
  <c r="R949" i="2"/>
  <c r="T949" i="2" s="1"/>
  <c r="R950" i="2"/>
  <c r="T950" i="2" s="1"/>
  <c r="R951" i="2"/>
  <c r="T951" i="2" s="1"/>
  <c r="R952" i="2"/>
  <c r="T952" i="2" s="1"/>
  <c r="R953" i="2"/>
  <c r="T953" i="2" s="1"/>
  <c r="R954" i="2"/>
  <c r="T954" i="2" s="1"/>
  <c r="R955" i="2"/>
  <c r="T955" i="2" s="1"/>
  <c r="R956" i="2"/>
  <c r="T956" i="2" s="1"/>
  <c r="R957" i="2"/>
  <c r="T957" i="2" s="1"/>
  <c r="R958" i="2"/>
  <c r="T958" i="2" s="1"/>
  <c r="R959" i="2"/>
  <c r="T959" i="2" s="1"/>
  <c r="R960" i="2"/>
  <c r="T960" i="2" s="1"/>
  <c r="R961" i="2"/>
  <c r="T961" i="2" s="1"/>
  <c r="R962" i="2"/>
  <c r="T962" i="2" s="1"/>
  <c r="R963" i="2"/>
  <c r="T963" i="2" s="1"/>
  <c r="R964" i="2"/>
  <c r="T964" i="2" s="1"/>
  <c r="R965" i="2"/>
  <c r="T965" i="2" s="1"/>
  <c r="R966" i="2"/>
  <c r="T966" i="2" s="1"/>
  <c r="R967" i="2"/>
  <c r="T967" i="2" s="1"/>
  <c r="R968" i="2"/>
  <c r="T968" i="2" s="1"/>
  <c r="R969" i="2"/>
  <c r="T969" i="2" s="1"/>
  <c r="R970" i="2"/>
  <c r="T970" i="2" s="1"/>
  <c r="R971" i="2"/>
  <c r="T971" i="2" s="1"/>
  <c r="R972" i="2"/>
  <c r="T972" i="2" s="1"/>
  <c r="R973" i="2"/>
  <c r="T973" i="2" s="1"/>
  <c r="R974" i="2"/>
  <c r="T974" i="2" s="1"/>
  <c r="R975" i="2"/>
  <c r="T975" i="2" s="1"/>
  <c r="R976" i="2"/>
  <c r="T976" i="2" s="1"/>
  <c r="R977" i="2"/>
  <c r="T977" i="2" s="1"/>
  <c r="R978" i="2"/>
  <c r="T978" i="2" s="1"/>
  <c r="R979" i="2"/>
  <c r="T979" i="2" s="1"/>
  <c r="R980" i="2"/>
  <c r="T980" i="2" s="1"/>
  <c r="R981" i="2"/>
  <c r="T981" i="2" s="1"/>
  <c r="R982" i="2"/>
  <c r="T982" i="2" s="1"/>
  <c r="R983" i="2"/>
  <c r="T983" i="2" s="1"/>
  <c r="R984" i="2"/>
  <c r="T984" i="2" s="1"/>
  <c r="R985" i="2"/>
  <c r="T985" i="2" s="1"/>
  <c r="R986" i="2"/>
  <c r="T986" i="2" s="1"/>
  <c r="R987" i="2"/>
  <c r="T987" i="2" s="1"/>
  <c r="R988" i="2"/>
  <c r="T988" i="2" s="1"/>
  <c r="R989" i="2"/>
  <c r="T989" i="2" s="1"/>
  <c r="R990" i="2"/>
  <c r="T990" i="2" s="1"/>
  <c r="R991" i="2"/>
  <c r="T991" i="2" s="1"/>
  <c r="R992" i="2"/>
  <c r="T992" i="2" s="1"/>
  <c r="R993" i="2"/>
  <c r="T993" i="2" s="1"/>
  <c r="R994" i="2"/>
  <c r="T994" i="2" s="1"/>
  <c r="R995" i="2"/>
  <c r="T995" i="2" s="1"/>
  <c r="R996" i="2"/>
  <c r="T996" i="2" s="1"/>
  <c r="R997" i="2"/>
  <c r="T997" i="2" s="1"/>
  <c r="R998" i="2"/>
  <c r="T998" i="2" s="1"/>
  <c r="R999" i="2"/>
  <c r="T999" i="2" s="1"/>
  <c r="R1000" i="2"/>
  <c r="T1000" i="2" s="1"/>
  <c r="R1001" i="2"/>
  <c r="T1001" i="2" s="1"/>
  <c r="R1002" i="2"/>
  <c r="T1002" i="2" s="1"/>
  <c r="R1003" i="2"/>
  <c r="T1003" i="2" s="1"/>
  <c r="R1004" i="2"/>
  <c r="T1004" i="2" s="1"/>
  <c r="R1005" i="2"/>
  <c r="T1005" i="2" s="1"/>
  <c r="R1006" i="2"/>
  <c r="T1006" i="2" s="1"/>
  <c r="R1007" i="2"/>
  <c r="T1007" i="2" s="1"/>
  <c r="R1008" i="2"/>
  <c r="T1008" i="2" s="1"/>
  <c r="R1009" i="2"/>
  <c r="T1009" i="2" s="1"/>
  <c r="R1010" i="2"/>
  <c r="T1010" i="2" s="1"/>
  <c r="R1011" i="2"/>
  <c r="T1011" i="2" s="1"/>
  <c r="R1012" i="2"/>
  <c r="T1012" i="2" s="1"/>
  <c r="R1013" i="2"/>
  <c r="T1013" i="2" s="1"/>
  <c r="R1014" i="2"/>
  <c r="T1014" i="2" s="1"/>
  <c r="R1015" i="2"/>
  <c r="T1015" i="2" s="1"/>
  <c r="R1016" i="2"/>
  <c r="T1016" i="2" s="1"/>
  <c r="R1017" i="2"/>
  <c r="T1017" i="2" s="1"/>
  <c r="R1018" i="2"/>
  <c r="T1018" i="2" s="1"/>
  <c r="R1019" i="2"/>
  <c r="T1019" i="2" s="1"/>
  <c r="R1020" i="2"/>
  <c r="T1020" i="2" s="1"/>
  <c r="R1021" i="2"/>
  <c r="T1021" i="2" s="1"/>
  <c r="R1022" i="2"/>
  <c r="T1022" i="2" s="1"/>
  <c r="R1023" i="2"/>
  <c r="T1023" i="2" s="1"/>
  <c r="R1024" i="2"/>
  <c r="T1024" i="2" s="1"/>
  <c r="R1025" i="2"/>
  <c r="T1025" i="2" s="1"/>
  <c r="R1026" i="2"/>
  <c r="T1026" i="2" s="1"/>
  <c r="R1027" i="2"/>
  <c r="T1027" i="2" s="1"/>
  <c r="R1028" i="2"/>
  <c r="T1028" i="2" s="1"/>
  <c r="R1029" i="2"/>
  <c r="T1029" i="2" s="1"/>
  <c r="R1030" i="2"/>
  <c r="T1030" i="2" s="1"/>
  <c r="R1031" i="2"/>
  <c r="T1031" i="2" s="1"/>
  <c r="R1032" i="2"/>
  <c r="T1032" i="2" s="1"/>
  <c r="R1033" i="2"/>
  <c r="T1033" i="2" s="1"/>
  <c r="R1034" i="2"/>
  <c r="T1034" i="2" s="1"/>
  <c r="R1035" i="2"/>
  <c r="T1035" i="2" s="1"/>
  <c r="R1036" i="2"/>
  <c r="T1036" i="2" s="1"/>
  <c r="R1037" i="2"/>
  <c r="T1037" i="2" s="1"/>
  <c r="R1038" i="2"/>
  <c r="T1038" i="2" s="1"/>
  <c r="R1039" i="2"/>
  <c r="T1039" i="2" s="1"/>
  <c r="R1040" i="2"/>
  <c r="T1040" i="2" s="1"/>
  <c r="R1041" i="2"/>
  <c r="T1041" i="2" s="1"/>
  <c r="R1042" i="2"/>
  <c r="T1042" i="2" s="1"/>
  <c r="R1043" i="2"/>
  <c r="T1043" i="2" s="1"/>
  <c r="R1044" i="2"/>
  <c r="T1044" i="2" s="1"/>
  <c r="R1045" i="2"/>
  <c r="T1045" i="2" s="1"/>
  <c r="R1046" i="2"/>
  <c r="T1046" i="2" s="1"/>
  <c r="R1047" i="2"/>
  <c r="T1047" i="2" s="1"/>
  <c r="R1048" i="2"/>
  <c r="T1048" i="2" s="1"/>
  <c r="R1049" i="2"/>
  <c r="T1049" i="2" s="1"/>
  <c r="R1050" i="2"/>
  <c r="T1050" i="2" s="1"/>
  <c r="R1051" i="2"/>
  <c r="T1051" i="2" s="1"/>
  <c r="R1052" i="2"/>
  <c r="T1052" i="2" s="1"/>
  <c r="R1053" i="2"/>
  <c r="T1053" i="2" s="1"/>
  <c r="R1054" i="2"/>
  <c r="T1054" i="2" s="1"/>
  <c r="R1055" i="2"/>
  <c r="T1055" i="2" s="1"/>
  <c r="R1056" i="2"/>
  <c r="T1056" i="2" s="1"/>
  <c r="R1057" i="2"/>
  <c r="T1057" i="2" s="1"/>
  <c r="R1058" i="2"/>
  <c r="T1058" i="2" s="1"/>
  <c r="R1059" i="2"/>
  <c r="T1059" i="2" s="1"/>
  <c r="R1060" i="2"/>
  <c r="T1060" i="2" s="1"/>
  <c r="R1061" i="2"/>
  <c r="T1061" i="2" s="1"/>
  <c r="R1062" i="2"/>
  <c r="T1062" i="2" s="1"/>
  <c r="R1063" i="2"/>
  <c r="T1063" i="2" s="1"/>
  <c r="R1064" i="2"/>
  <c r="T1064" i="2" s="1"/>
  <c r="R1065" i="2"/>
  <c r="T1065" i="2" s="1"/>
  <c r="R1066" i="2"/>
  <c r="T1066" i="2" s="1"/>
  <c r="R1067" i="2"/>
  <c r="T1067" i="2" s="1"/>
  <c r="R1068" i="2"/>
  <c r="T1068" i="2" s="1"/>
  <c r="R1069" i="2"/>
  <c r="T1069" i="2" s="1"/>
  <c r="R1070" i="2"/>
  <c r="T1070" i="2" s="1"/>
  <c r="R1071" i="2"/>
  <c r="T1071" i="2" s="1"/>
  <c r="R1072" i="2"/>
  <c r="T1072" i="2" s="1"/>
  <c r="R1073" i="2"/>
  <c r="T1073" i="2" s="1"/>
  <c r="R1074" i="2"/>
  <c r="T1074" i="2" s="1"/>
  <c r="R1075" i="2"/>
  <c r="T1075" i="2" s="1"/>
  <c r="R1076" i="2"/>
  <c r="T1076" i="2" s="1"/>
  <c r="R1077" i="2"/>
  <c r="T1077" i="2" s="1"/>
  <c r="R1078" i="2"/>
  <c r="T1078" i="2" s="1"/>
  <c r="R1079" i="2"/>
  <c r="T1079" i="2" s="1"/>
  <c r="R1080" i="2"/>
  <c r="T1080" i="2" s="1"/>
  <c r="R1081" i="2"/>
  <c r="T1081" i="2" s="1"/>
  <c r="R1082" i="2"/>
  <c r="T1082" i="2" s="1"/>
  <c r="R1083" i="2"/>
  <c r="T1083" i="2" s="1"/>
  <c r="R1084" i="2"/>
  <c r="T1084" i="2" s="1"/>
  <c r="R1085" i="2"/>
  <c r="T1085" i="2" s="1"/>
  <c r="R1086" i="2"/>
  <c r="T1086" i="2" s="1"/>
  <c r="R1087" i="2"/>
  <c r="T1087" i="2" s="1"/>
  <c r="R1088" i="2"/>
  <c r="T1088" i="2" s="1"/>
  <c r="R1089" i="2"/>
  <c r="T1089" i="2" s="1"/>
  <c r="R1090" i="2"/>
  <c r="T1090" i="2" s="1"/>
  <c r="R1091" i="2"/>
  <c r="T1091" i="2" s="1"/>
  <c r="R1092" i="2"/>
  <c r="T1092" i="2" s="1"/>
  <c r="R1093" i="2"/>
  <c r="T1093" i="2" s="1"/>
  <c r="R1094" i="2"/>
  <c r="T1094" i="2" s="1"/>
  <c r="R1095" i="2"/>
  <c r="T1095" i="2" s="1"/>
  <c r="R1096" i="2"/>
  <c r="T1096" i="2" s="1"/>
  <c r="R1097" i="2"/>
  <c r="T1097" i="2" s="1"/>
  <c r="R1098" i="2"/>
  <c r="T1098" i="2" s="1"/>
  <c r="R1099" i="2"/>
  <c r="T1099" i="2" s="1"/>
  <c r="R1100" i="2"/>
  <c r="T1100" i="2" s="1"/>
  <c r="R1101" i="2"/>
  <c r="T1101" i="2" s="1"/>
  <c r="R1102" i="2"/>
  <c r="T1102" i="2" s="1"/>
  <c r="R1103" i="2"/>
  <c r="T1103" i="2" s="1"/>
  <c r="R1104" i="2"/>
  <c r="T1104" i="2" s="1"/>
  <c r="R1105" i="2"/>
  <c r="T1105" i="2" s="1"/>
  <c r="R1106" i="2"/>
  <c r="T1106" i="2" s="1"/>
  <c r="R1107" i="2"/>
  <c r="T1107" i="2" s="1"/>
  <c r="R1108" i="2"/>
  <c r="T1108" i="2" s="1"/>
  <c r="R1109" i="2"/>
  <c r="T1109" i="2" s="1"/>
  <c r="R1110" i="2"/>
  <c r="T1110" i="2" s="1"/>
  <c r="R1111" i="2"/>
  <c r="T1111" i="2" s="1"/>
  <c r="R1112" i="2"/>
  <c r="T1112" i="2" s="1"/>
  <c r="R1113" i="2"/>
  <c r="T1113" i="2" s="1"/>
  <c r="R1114" i="2"/>
  <c r="T1114" i="2" s="1"/>
  <c r="R1115" i="2"/>
  <c r="T1115" i="2" s="1"/>
  <c r="R1116" i="2"/>
  <c r="T1116" i="2" s="1"/>
  <c r="R1117" i="2"/>
  <c r="T1117" i="2" s="1"/>
  <c r="R1118" i="2"/>
  <c r="T1118" i="2" s="1"/>
  <c r="R1119" i="2"/>
  <c r="T1119" i="2" s="1"/>
  <c r="R1120" i="2"/>
  <c r="T1120" i="2" s="1"/>
  <c r="R1121" i="2"/>
  <c r="T1121" i="2" s="1"/>
  <c r="R1122" i="2"/>
  <c r="T1122" i="2" s="1"/>
  <c r="R1123" i="2"/>
  <c r="T1123" i="2" s="1"/>
  <c r="R1124" i="2"/>
  <c r="T1124" i="2" s="1"/>
  <c r="R1125" i="2"/>
  <c r="T1125" i="2" s="1"/>
  <c r="R1126" i="2"/>
  <c r="T1126" i="2" s="1"/>
  <c r="R1127" i="2"/>
  <c r="T1127" i="2" s="1"/>
  <c r="R1128" i="2"/>
  <c r="T1128" i="2" s="1"/>
  <c r="R1129" i="2"/>
  <c r="T1129" i="2" s="1"/>
  <c r="R1130" i="2"/>
  <c r="T1130" i="2" s="1"/>
  <c r="R1131" i="2"/>
  <c r="T1131" i="2" s="1"/>
  <c r="R1132" i="2"/>
  <c r="T1132" i="2" s="1"/>
  <c r="R1133" i="2"/>
  <c r="T1133" i="2" s="1"/>
  <c r="R1134" i="2"/>
  <c r="T1134" i="2" s="1"/>
  <c r="R1135" i="2"/>
  <c r="T1135" i="2" s="1"/>
  <c r="R1136" i="2"/>
  <c r="T1136" i="2" s="1"/>
  <c r="R1137" i="2"/>
  <c r="T1137" i="2" s="1"/>
  <c r="R1138" i="2"/>
  <c r="T1138" i="2" s="1"/>
  <c r="R1139" i="2"/>
  <c r="T1139" i="2" s="1"/>
  <c r="R1140" i="2"/>
  <c r="T1140" i="2" s="1"/>
  <c r="R1141" i="2"/>
  <c r="T1141" i="2" s="1"/>
  <c r="R1142" i="2"/>
  <c r="T1142" i="2" s="1"/>
  <c r="R1143" i="2"/>
  <c r="T1143" i="2" s="1"/>
  <c r="R1144" i="2"/>
  <c r="T1144" i="2" s="1"/>
  <c r="R1145" i="2"/>
  <c r="T1145" i="2" s="1"/>
  <c r="R1146" i="2"/>
  <c r="T1146" i="2" s="1"/>
  <c r="R1147" i="2"/>
  <c r="T1147" i="2" s="1"/>
  <c r="R1148" i="2"/>
  <c r="T1148" i="2" s="1"/>
  <c r="R1149" i="2"/>
  <c r="T1149" i="2" s="1"/>
  <c r="R1150" i="2"/>
  <c r="T1150" i="2" s="1"/>
  <c r="R1151" i="2"/>
  <c r="T1151" i="2" s="1"/>
  <c r="R1152" i="2"/>
  <c r="T1152" i="2" s="1"/>
  <c r="R1153" i="2"/>
  <c r="T1153" i="2" s="1"/>
  <c r="R1154" i="2"/>
  <c r="T1154" i="2" s="1"/>
  <c r="R1155" i="2"/>
  <c r="T1155" i="2" s="1"/>
  <c r="R1156" i="2"/>
  <c r="T1156" i="2" s="1"/>
  <c r="R1157" i="2"/>
  <c r="T1157" i="2" s="1"/>
  <c r="R1158" i="2"/>
  <c r="T1158" i="2" s="1"/>
  <c r="R1159" i="2"/>
  <c r="T1159" i="2" s="1"/>
  <c r="R1160" i="2"/>
  <c r="T1160" i="2" s="1"/>
  <c r="R1161" i="2"/>
  <c r="T1161" i="2" s="1"/>
  <c r="R1162" i="2"/>
  <c r="T1162" i="2" s="1"/>
  <c r="R1163" i="2"/>
  <c r="T1163" i="2" s="1"/>
  <c r="R1164" i="2"/>
  <c r="T1164" i="2" s="1"/>
  <c r="R1165" i="2"/>
  <c r="T1165" i="2" s="1"/>
  <c r="R1166" i="2"/>
  <c r="T1166" i="2" s="1"/>
  <c r="R1167" i="2"/>
  <c r="T1167" i="2" s="1"/>
  <c r="R1168" i="2"/>
  <c r="T1168" i="2" s="1"/>
  <c r="R1169" i="2"/>
  <c r="T1169" i="2" s="1"/>
  <c r="R1170" i="2"/>
  <c r="T1170" i="2" s="1"/>
  <c r="R1171" i="2"/>
  <c r="T1171" i="2" s="1"/>
  <c r="R1172" i="2"/>
  <c r="T1172" i="2" s="1"/>
  <c r="R1173" i="2"/>
  <c r="T1173" i="2" s="1"/>
  <c r="R1174" i="2"/>
  <c r="T1174" i="2" s="1"/>
  <c r="R1175" i="2"/>
  <c r="T1175" i="2" s="1"/>
  <c r="R1176" i="2"/>
  <c r="T1176" i="2" s="1"/>
  <c r="R1177" i="2"/>
  <c r="T1177" i="2" s="1"/>
  <c r="R1178" i="2"/>
  <c r="T1178" i="2" s="1"/>
  <c r="R1179" i="2"/>
  <c r="T1179" i="2" s="1"/>
  <c r="R1180" i="2"/>
  <c r="T1180" i="2" s="1"/>
  <c r="R1181" i="2"/>
  <c r="T1181" i="2" s="1"/>
  <c r="R1182" i="2"/>
  <c r="T1182" i="2" s="1"/>
  <c r="R1183" i="2"/>
  <c r="T1183" i="2" s="1"/>
  <c r="R1184" i="2"/>
  <c r="T1184" i="2" s="1"/>
  <c r="R1185" i="2"/>
  <c r="T1185" i="2" s="1"/>
  <c r="R1186" i="2"/>
  <c r="T1186" i="2" s="1"/>
  <c r="R1187" i="2"/>
  <c r="T1187" i="2" s="1"/>
  <c r="R1188" i="2"/>
  <c r="T1188" i="2" s="1"/>
  <c r="R1189" i="2"/>
  <c r="T1189" i="2" s="1"/>
  <c r="R1190" i="2"/>
  <c r="T1190" i="2" s="1"/>
  <c r="R1191" i="2"/>
  <c r="T1191" i="2" s="1"/>
  <c r="R1192" i="2"/>
  <c r="T1192" i="2" s="1"/>
  <c r="R1193" i="2"/>
  <c r="T1193" i="2" s="1"/>
  <c r="R1194" i="2"/>
  <c r="T1194" i="2" s="1"/>
  <c r="R1195" i="2"/>
  <c r="T1195" i="2" s="1"/>
  <c r="R1196" i="2"/>
  <c r="T1196" i="2" s="1"/>
  <c r="R1197" i="2"/>
  <c r="T1197" i="2" s="1"/>
  <c r="R1198" i="2"/>
  <c r="T1198" i="2" s="1"/>
  <c r="R1199" i="2"/>
  <c r="T1199" i="2" s="1"/>
  <c r="R1200" i="2"/>
  <c r="T1200" i="2" s="1"/>
  <c r="R1201" i="2"/>
  <c r="T1201" i="2" s="1"/>
  <c r="R1202" i="2"/>
  <c r="T1202" i="2" s="1"/>
  <c r="R1203" i="2"/>
  <c r="T1203" i="2" s="1"/>
  <c r="R1204" i="2"/>
  <c r="T1204" i="2" s="1"/>
  <c r="R1205" i="2"/>
  <c r="T1205" i="2" s="1"/>
  <c r="R1206" i="2"/>
  <c r="T1206" i="2" s="1"/>
  <c r="R1207" i="2"/>
  <c r="T1207" i="2" s="1"/>
  <c r="R1208" i="2"/>
  <c r="T1208" i="2" s="1"/>
  <c r="R1209" i="2"/>
  <c r="T1209" i="2" s="1"/>
  <c r="R1210" i="2"/>
  <c r="T1210" i="2" s="1"/>
  <c r="R1211" i="2"/>
  <c r="T1211" i="2" s="1"/>
  <c r="R1212" i="2"/>
  <c r="T1212" i="2" s="1"/>
  <c r="R1213" i="2"/>
  <c r="T1213" i="2" s="1"/>
  <c r="R1214" i="2"/>
  <c r="T1214" i="2" s="1"/>
  <c r="R1215" i="2"/>
  <c r="T1215" i="2" s="1"/>
  <c r="R1216" i="2"/>
  <c r="T1216" i="2" s="1"/>
  <c r="R1217" i="2"/>
  <c r="T1217" i="2" s="1"/>
  <c r="R1218" i="2"/>
  <c r="T1218" i="2" s="1"/>
  <c r="R1219" i="2"/>
  <c r="T1219" i="2" s="1"/>
  <c r="R1220" i="2"/>
  <c r="T1220" i="2" s="1"/>
  <c r="R1221" i="2"/>
  <c r="T1221" i="2" s="1"/>
  <c r="R1222" i="2"/>
  <c r="T1222" i="2" s="1"/>
  <c r="R1223" i="2"/>
  <c r="T1223" i="2" s="1"/>
  <c r="R1224" i="2"/>
  <c r="T1224" i="2" s="1"/>
  <c r="R1225" i="2"/>
  <c r="T1225" i="2" s="1"/>
  <c r="R1226" i="2"/>
  <c r="T1226" i="2" s="1"/>
  <c r="R1227" i="2"/>
  <c r="T1227" i="2" s="1"/>
  <c r="R1228" i="2"/>
  <c r="T1228" i="2" s="1"/>
  <c r="R1229" i="2"/>
  <c r="T1229" i="2" s="1"/>
  <c r="R1230" i="2"/>
  <c r="T1230" i="2" s="1"/>
  <c r="R1231" i="2"/>
  <c r="T1231" i="2" s="1"/>
  <c r="R1232" i="2"/>
  <c r="T1232" i="2" s="1"/>
  <c r="R1233" i="2"/>
  <c r="T1233" i="2" s="1"/>
  <c r="R1234" i="2"/>
  <c r="T1234" i="2" s="1"/>
  <c r="R1235" i="2"/>
  <c r="T1235" i="2" s="1"/>
  <c r="R1236" i="2"/>
  <c r="T1236" i="2" s="1"/>
  <c r="R1237" i="2"/>
  <c r="T1237" i="2" s="1"/>
  <c r="R1238" i="2"/>
  <c r="T1238" i="2" s="1"/>
  <c r="R1239" i="2"/>
  <c r="T1239" i="2" s="1"/>
  <c r="R1240" i="2"/>
  <c r="T1240" i="2" s="1"/>
  <c r="R1241" i="2"/>
  <c r="T1241" i="2" s="1"/>
  <c r="R1242" i="2"/>
  <c r="T1242" i="2" s="1"/>
  <c r="R1243" i="2"/>
  <c r="T1243" i="2" s="1"/>
  <c r="R1244" i="2"/>
  <c r="T1244" i="2" s="1"/>
  <c r="R1245" i="2"/>
  <c r="T1245" i="2" s="1"/>
  <c r="R1246" i="2"/>
  <c r="T1246" i="2" s="1"/>
  <c r="R1247" i="2"/>
  <c r="T1247" i="2" s="1"/>
  <c r="R1248" i="2"/>
  <c r="T1248" i="2" s="1"/>
  <c r="R1249" i="2"/>
  <c r="T1249" i="2" s="1"/>
  <c r="R1250" i="2"/>
  <c r="T1250" i="2" s="1"/>
  <c r="R1251" i="2"/>
  <c r="T1251" i="2" s="1"/>
  <c r="R1252" i="2"/>
  <c r="T1252" i="2" s="1"/>
  <c r="R1253" i="2"/>
  <c r="T1253" i="2" s="1"/>
  <c r="R1254" i="2"/>
  <c r="T1254" i="2" s="1"/>
  <c r="R1255" i="2"/>
  <c r="T1255" i="2" s="1"/>
  <c r="R1256" i="2"/>
  <c r="T1256" i="2" s="1"/>
  <c r="R1257" i="2"/>
  <c r="T1257" i="2" s="1"/>
  <c r="R1258" i="2"/>
  <c r="T1258" i="2" s="1"/>
  <c r="R1259" i="2"/>
  <c r="T1259" i="2" s="1"/>
  <c r="R1260" i="2"/>
  <c r="T1260" i="2" s="1"/>
  <c r="R1261" i="2"/>
  <c r="T1261" i="2" s="1"/>
  <c r="R1262" i="2"/>
  <c r="T1262" i="2" s="1"/>
  <c r="R1263" i="2"/>
  <c r="T1263" i="2" s="1"/>
  <c r="R1264" i="2"/>
  <c r="T1264" i="2" s="1"/>
  <c r="R1265" i="2"/>
  <c r="T1265" i="2" s="1"/>
  <c r="R1266" i="2"/>
  <c r="T1266" i="2" s="1"/>
  <c r="R1267" i="2"/>
  <c r="T1267" i="2" s="1"/>
  <c r="R1268" i="2"/>
  <c r="T1268" i="2" s="1"/>
  <c r="R1269" i="2"/>
  <c r="T1269" i="2" s="1"/>
  <c r="R1270" i="2"/>
  <c r="T1270" i="2" s="1"/>
  <c r="R1271" i="2"/>
  <c r="T1271" i="2" s="1"/>
  <c r="R1272" i="2"/>
  <c r="T1272" i="2" s="1"/>
  <c r="R1273" i="2"/>
  <c r="T1273" i="2" s="1"/>
  <c r="R1274" i="2"/>
  <c r="T1274" i="2" s="1"/>
  <c r="R1275" i="2"/>
  <c r="T1275" i="2" s="1"/>
  <c r="R1276" i="2"/>
  <c r="T1276" i="2" s="1"/>
  <c r="R1277" i="2"/>
  <c r="T1277" i="2" s="1"/>
  <c r="R1278" i="2"/>
  <c r="T1278" i="2" s="1"/>
  <c r="R1279" i="2"/>
  <c r="T1279" i="2" s="1"/>
  <c r="R1280" i="2"/>
  <c r="T1280" i="2" s="1"/>
  <c r="R1281" i="2"/>
  <c r="T1281" i="2" s="1"/>
  <c r="R1282" i="2"/>
  <c r="T1282" i="2" s="1"/>
  <c r="R1283" i="2"/>
  <c r="T1283" i="2" s="1"/>
  <c r="R1284" i="2"/>
  <c r="T1284" i="2" s="1"/>
  <c r="R1285" i="2"/>
  <c r="T1285" i="2" s="1"/>
  <c r="R1286" i="2"/>
  <c r="T1286" i="2" s="1"/>
  <c r="R1287" i="2"/>
  <c r="T1287" i="2" s="1"/>
  <c r="R1288" i="2"/>
  <c r="T1288" i="2" s="1"/>
  <c r="R1289" i="2"/>
  <c r="T1289" i="2" s="1"/>
  <c r="R1290" i="2"/>
  <c r="T1290" i="2" s="1"/>
  <c r="R1291" i="2"/>
  <c r="T1291" i="2" s="1"/>
  <c r="R1292" i="2"/>
  <c r="T1292" i="2" s="1"/>
  <c r="R1293" i="2"/>
  <c r="T1293" i="2" s="1"/>
  <c r="R1294" i="2"/>
  <c r="T1294" i="2" s="1"/>
  <c r="R1295" i="2"/>
  <c r="T1295" i="2" s="1"/>
  <c r="R1296" i="2"/>
  <c r="T1296" i="2" s="1"/>
  <c r="R1297" i="2"/>
  <c r="T1297" i="2" s="1"/>
  <c r="R1298" i="2"/>
  <c r="T1298" i="2" s="1"/>
  <c r="R1299" i="2"/>
  <c r="T1299" i="2" s="1"/>
  <c r="R1300" i="2"/>
  <c r="T1300" i="2" s="1"/>
  <c r="R1301" i="2"/>
  <c r="T1301" i="2" s="1"/>
  <c r="R1302" i="2"/>
  <c r="T1302" i="2" s="1"/>
  <c r="R1303" i="2"/>
  <c r="T1303" i="2" s="1"/>
  <c r="R1304" i="2"/>
  <c r="T1304" i="2" s="1"/>
  <c r="R1305" i="2"/>
  <c r="T1305" i="2" s="1"/>
  <c r="R1306" i="2"/>
  <c r="T1306" i="2" s="1"/>
  <c r="R1307" i="2"/>
  <c r="T1307" i="2" s="1"/>
  <c r="R1308" i="2"/>
  <c r="T1308" i="2" s="1"/>
  <c r="R1309" i="2"/>
  <c r="T1309" i="2" s="1"/>
  <c r="R1310" i="2"/>
  <c r="T1310" i="2" s="1"/>
  <c r="R1311" i="2"/>
  <c r="T1311" i="2" s="1"/>
  <c r="R1312" i="2"/>
  <c r="T1312" i="2" s="1"/>
  <c r="R1313" i="2"/>
  <c r="T1313" i="2" s="1"/>
  <c r="R1314" i="2"/>
  <c r="T1314" i="2" s="1"/>
  <c r="R1315" i="2"/>
  <c r="T1315" i="2" s="1"/>
  <c r="R1316" i="2"/>
  <c r="T1316" i="2" s="1"/>
  <c r="R1317" i="2"/>
  <c r="T1317" i="2" s="1"/>
  <c r="R1318" i="2"/>
  <c r="T1318" i="2" s="1"/>
  <c r="R1319" i="2"/>
  <c r="T1319" i="2" s="1"/>
  <c r="R1320" i="2"/>
  <c r="T1320" i="2" s="1"/>
  <c r="R1321" i="2"/>
  <c r="T1321" i="2" s="1"/>
  <c r="R1322" i="2"/>
  <c r="T1322" i="2" s="1"/>
  <c r="R1323" i="2"/>
  <c r="T1323" i="2" s="1"/>
  <c r="R1324" i="2"/>
  <c r="T1324" i="2" s="1"/>
  <c r="R1325" i="2"/>
  <c r="T1325" i="2" s="1"/>
  <c r="R1326" i="2"/>
  <c r="T1326" i="2" s="1"/>
  <c r="R1327" i="2"/>
  <c r="T1327" i="2" s="1"/>
  <c r="R1328" i="2"/>
  <c r="T1328" i="2" s="1"/>
  <c r="R1329" i="2"/>
  <c r="T1329" i="2" s="1"/>
  <c r="R1330" i="2"/>
  <c r="T1330" i="2" s="1"/>
  <c r="R1331" i="2"/>
  <c r="T1331" i="2" s="1"/>
  <c r="R1332" i="2"/>
  <c r="T1332" i="2" s="1"/>
  <c r="R1333" i="2"/>
  <c r="T1333" i="2" s="1"/>
  <c r="R1334" i="2"/>
  <c r="T1334" i="2" s="1"/>
  <c r="R1335" i="2"/>
  <c r="T1335" i="2" s="1"/>
  <c r="R1336" i="2"/>
  <c r="T1336" i="2" s="1"/>
  <c r="R1337" i="2"/>
  <c r="T1337" i="2" s="1"/>
  <c r="R1338" i="2"/>
  <c r="T1338" i="2" s="1"/>
  <c r="R1339" i="2"/>
  <c r="T1339" i="2" s="1"/>
  <c r="R1340" i="2"/>
  <c r="T1340" i="2" s="1"/>
  <c r="R1341" i="2"/>
  <c r="T1341" i="2" s="1"/>
  <c r="R1342" i="2"/>
  <c r="T1342" i="2" s="1"/>
  <c r="R1343" i="2"/>
  <c r="T1343" i="2" s="1"/>
  <c r="R1344" i="2"/>
  <c r="T1344" i="2" s="1"/>
  <c r="R1345" i="2"/>
  <c r="T1345" i="2" s="1"/>
  <c r="R1346" i="2"/>
  <c r="T1346" i="2" s="1"/>
  <c r="R1347" i="2"/>
  <c r="T1347" i="2" s="1"/>
  <c r="R1348" i="2"/>
  <c r="T1348" i="2" s="1"/>
  <c r="R1349" i="2"/>
  <c r="T1349" i="2" s="1"/>
  <c r="R1350" i="2"/>
  <c r="T1350" i="2" s="1"/>
  <c r="R1351" i="2"/>
  <c r="T1351" i="2" s="1"/>
  <c r="R1352" i="2"/>
  <c r="T1352" i="2" s="1"/>
  <c r="R1353" i="2"/>
  <c r="T1353" i="2" s="1"/>
  <c r="R1354" i="2"/>
  <c r="T1354" i="2" s="1"/>
  <c r="R1355" i="2"/>
  <c r="T1355" i="2" s="1"/>
  <c r="R1356" i="2"/>
  <c r="T1356" i="2" s="1"/>
  <c r="R1357" i="2"/>
  <c r="T1357" i="2" s="1"/>
  <c r="R1358" i="2"/>
  <c r="T1358" i="2" s="1"/>
  <c r="R1359" i="2"/>
  <c r="T1359" i="2" s="1"/>
  <c r="R1360" i="2"/>
  <c r="T1360" i="2" s="1"/>
  <c r="R1361" i="2"/>
  <c r="T1361" i="2" s="1"/>
  <c r="R1362" i="2"/>
  <c r="T1362" i="2" s="1"/>
  <c r="R1363" i="2"/>
  <c r="T1363" i="2" s="1"/>
  <c r="R1364" i="2"/>
  <c r="T1364" i="2" s="1"/>
  <c r="R1365" i="2"/>
  <c r="T1365" i="2" s="1"/>
  <c r="R1366" i="2"/>
  <c r="T1366" i="2" s="1"/>
  <c r="R1367" i="2"/>
  <c r="T1367" i="2" s="1"/>
  <c r="R1368" i="2"/>
  <c r="T1368" i="2" s="1"/>
  <c r="R1369" i="2"/>
  <c r="T1369" i="2" s="1"/>
  <c r="R1370" i="2"/>
  <c r="T1370" i="2" s="1"/>
  <c r="R1371" i="2"/>
  <c r="T1371" i="2" s="1"/>
  <c r="R1372" i="2"/>
  <c r="T1372" i="2" s="1"/>
  <c r="R1373" i="2"/>
  <c r="T1373" i="2" s="1"/>
  <c r="R1374" i="2"/>
  <c r="T1374" i="2" s="1"/>
  <c r="R1375" i="2"/>
  <c r="T1375" i="2" s="1"/>
  <c r="R1376" i="2"/>
  <c r="T1376" i="2" s="1"/>
  <c r="R1377" i="2"/>
  <c r="T1377" i="2" s="1"/>
  <c r="R1378" i="2"/>
  <c r="T1378" i="2" s="1"/>
  <c r="R1379" i="2"/>
  <c r="T1379" i="2" s="1"/>
  <c r="R1380" i="2"/>
  <c r="T1380" i="2" s="1"/>
  <c r="R1381" i="2"/>
  <c r="T1381" i="2" s="1"/>
  <c r="R1382" i="2"/>
  <c r="T1382" i="2" s="1"/>
  <c r="R1383" i="2"/>
  <c r="T1383" i="2" s="1"/>
  <c r="R1384" i="2"/>
  <c r="T1384" i="2" s="1"/>
  <c r="R1385" i="2"/>
  <c r="T1385" i="2" s="1"/>
  <c r="R1386" i="2"/>
  <c r="T1386" i="2" s="1"/>
  <c r="R1387" i="2"/>
  <c r="T1387" i="2" s="1"/>
  <c r="R1388" i="2"/>
  <c r="T1388" i="2" s="1"/>
  <c r="R1389" i="2"/>
  <c r="T1389" i="2" s="1"/>
  <c r="R1390" i="2"/>
  <c r="T1390" i="2" s="1"/>
  <c r="R1391" i="2"/>
  <c r="T1391" i="2" s="1"/>
  <c r="R1392" i="2"/>
  <c r="T1392" i="2" s="1"/>
  <c r="R1393" i="2"/>
  <c r="T1393" i="2" s="1"/>
  <c r="R1394" i="2"/>
  <c r="T1394" i="2" s="1"/>
  <c r="R1395" i="2"/>
  <c r="T1395" i="2" s="1"/>
  <c r="R1396" i="2"/>
  <c r="T1396" i="2" s="1"/>
  <c r="R1397" i="2"/>
  <c r="T1397" i="2" s="1"/>
  <c r="R1398" i="2"/>
  <c r="T1398" i="2" s="1"/>
  <c r="R1399" i="2"/>
  <c r="T1399" i="2" s="1"/>
  <c r="R1400" i="2"/>
  <c r="T1400" i="2" s="1"/>
  <c r="R1401" i="2"/>
  <c r="T1401" i="2" s="1"/>
  <c r="R1402" i="2"/>
  <c r="T1402" i="2" s="1"/>
  <c r="R1403" i="2"/>
  <c r="T1403" i="2" s="1"/>
  <c r="R1404" i="2"/>
  <c r="T1404" i="2" s="1"/>
  <c r="R1405" i="2"/>
  <c r="T1405" i="2" s="1"/>
  <c r="R1406" i="2"/>
  <c r="T1406" i="2" s="1"/>
  <c r="R1407" i="2"/>
  <c r="T1407" i="2" s="1"/>
  <c r="R1408" i="2"/>
  <c r="T1408" i="2" s="1"/>
  <c r="R1409" i="2"/>
  <c r="T1409" i="2" s="1"/>
  <c r="R1410" i="2"/>
  <c r="T1410" i="2" s="1"/>
  <c r="R1411" i="2"/>
  <c r="T1411" i="2" s="1"/>
  <c r="R1412" i="2"/>
  <c r="T1412" i="2" s="1"/>
  <c r="R1413" i="2"/>
  <c r="T1413" i="2" s="1"/>
  <c r="R1414" i="2"/>
  <c r="T1414" i="2" s="1"/>
  <c r="R1415" i="2"/>
  <c r="T1415" i="2" s="1"/>
  <c r="R1416" i="2"/>
  <c r="T1416" i="2" s="1"/>
  <c r="R1417" i="2"/>
  <c r="T1417" i="2" s="1"/>
  <c r="R1418" i="2"/>
  <c r="T1418" i="2" s="1"/>
  <c r="R1419" i="2"/>
  <c r="T1419" i="2" s="1"/>
  <c r="R1420" i="2"/>
  <c r="T1420" i="2" s="1"/>
  <c r="R1421" i="2"/>
  <c r="T1421" i="2" s="1"/>
  <c r="R1422" i="2"/>
  <c r="T1422" i="2" s="1"/>
  <c r="R1423" i="2"/>
  <c r="T1423" i="2" s="1"/>
  <c r="R1424" i="2"/>
  <c r="T1424" i="2" s="1"/>
  <c r="R1425" i="2"/>
  <c r="T1425" i="2" s="1"/>
  <c r="R1426" i="2"/>
  <c r="T1426" i="2" s="1"/>
  <c r="R1427" i="2"/>
  <c r="T1427" i="2" s="1"/>
  <c r="R1428" i="2"/>
  <c r="T1428" i="2" s="1"/>
  <c r="R1429" i="2"/>
  <c r="T1429" i="2" s="1"/>
  <c r="R1430" i="2"/>
  <c r="T1430" i="2" s="1"/>
  <c r="R1431" i="2"/>
  <c r="T1431" i="2" s="1"/>
  <c r="R1432" i="2"/>
  <c r="T1432" i="2" s="1"/>
  <c r="R1433" i="2"/>
  <c r="T1433" i="2" s="1"/>
  <c r="R1434" i="2"/>
  <c r="T1434" i="2" s="1"/>
  <c r="R1435" i="2"/>
  <c r="T1435" i="2" s="1"/>
  <c r="R1436" i="2"/>
  <c r="T1436" i="2" s="1"/>
  <c r="R1437" i="2"/>
  <c r="T1437" i="2" s="1"/>
  <c r="R1438" i="2"/>
  <c r="T1438" i="2" s="1"/>
  <c r="R1439" i="2"/>
  <c r="T1439" i="2" s="1"/>
  <c r="R1440" i="2"/>
  <c r="T1440" i="2" s="1"/>
  <c r="R1441" i="2"/>
  <c r="T1441" i="2" s="1"/>
  <c r="R1442" i="2"/>
  <c r="T1442" i="2" s="1"/>
  <c r="R1443" i="2"/>
  <c r="T1443" i="2" s="1"/>
  <c r="R1444" i="2"/>
  <c r="T1444" i="2" s="1"/>
  <c r="R1445" i="2"/>
  <c r="T1445" i="2" s="1"/>
  <c r="R1446" i="2"/>
  <c r="T1446" i="2" s="1"/>
  <c r="R1447" i="2"/>
  <c r="T1447" i="2" s="1"/>
  <c r="R1448" i="2"/>
  <c r="T1448" i="2" s="1"/>
  <c r="R1449" i="2"/>
  <c r="T1449" i="2" s="1"/>
  <c r="R1450" i="2"/>
  <c r="T1450" i="2" s="1"/>
  <c r="R1451" i="2"/>
  <c r="T1451" i="2" s="1"/>
  <c r="R1452" i="2"/>
  <c r="T1452" i="2" s="1"/>
  <c r="R1453" i="2"/>
  <c r="T1453" i="2" s="1"/>
  <c r="R1454" i="2"/>
  <c r="T1454" i="2" s="1"/>
  <c r="R1455" i="2"/>
  <c r="T1455" i="2" s="1"/>
  <c r="R1456" i="2"/>
  <c r="T1456" i="2" s="1"/>
  <c r="R1457" i="2"/>
  <c r="T1457" i="2" s="1"/>
  <c r="R1458" i="2"/>
  <c r="T1458" i="2" s="1"/>
  <c r="R1459" i="2"/>
  <c r="T1459" i="2" s="1"/>
  <c r="R1460" i="2"/>
  <c r="T1460" i="2" s="1"/>
  <c r="R1461" i="2"/>
  <c r="T1461" i="2" s="1"/>
  <c r="R1462" i="2"/>
  <c r="T1462" i="2" s="1"/>
  <c r="R1463" i="2"/>
  <c r="T1463" i="2" s="1"/>
  <c r="R1464" i="2"/>
  <c r="T1464" i="2" s="1"/>
  <c r="R1465" i="2"/>
  <c r="T1465" i="2" s="1"/>
  <c r="R1466" i="2"/>
  <c r="T1466" i="2" s="1"/>
  <c r="R1467" i="2"/>
  <c r="T1467" i="2" s="1"/>
  <c r="R1468" i="2"/>
  <c r="T1468" i="2" s="1"/>
  <c r="R1469" i="2"/>
  <c r="T1469" i="2" s="1"/>
  <c r="R1470" i="2"/>
  <c r="T1470" i="2" s="1"/>
  <c r="R1471" i="2"/>
  <c r="T1471" i="2" s="1"/>
  <c r="R1472" i="2"/>
  <c r="T1472" i="2" s="1"/>
  <c r="R1473" i="2"/>
  <c r="T1473" i="2" s="1"/>
  <c r="R1474" i="2"/>
  <c r="T1474" i="2" s="1"/>
  <c r="R1475" i="2"/>
  <c r="T1475" i="2" s="1"/>
  <c r="R1476" i="2"/>
  <c r="T1476" i="2" s="1"/>
  <c r="R1477" i="2"/>
  <c r="T1477" i="2" s="1"/>
  <c r="R1478" i="2"/>
  <c r="T1478" i="2" s="1"/>
  <c r="R1479" i="2"/>
  <c r="T1479" i="2" s="1"/>
  <c r="R1480" i="2"/>
  <c r="T1480" i="2" s="1"/>
  <c r="R1481" i="2"/>
  <c r="T1481" i="2" s="1"/>
  <c r="R1482" i="2"/>
  <c r="T1482" i="2" s="1"/>
  <c r="R1483" i="2"/>
  <c r="T1483" i="2" s="1"/>
  <c r="R1484" i="2"/>
  <c r="T1484" i="2" s="1"/>
  <c r="R1485" i="2"/>
  <c r="T1485" i="2" s="1"/>
  <c r="R1486" i="2"/>
  <c r="T1486" i="2" s="1"/>
  <c r="R1487" i="2"/>
  <c r="T1487" i="2" s="1"/>
  <c r="R1488" i="2"/>
  <c r="T1488" i="2" s="1"/>
  <c r="R1489" i="2"/>
  <c r="T1489" i="2" s="1"/>
  <c r="R1490" i="2"/>
  <c r="T1490" i="2" s="1"/>
  <c r="R1491" i="2"/>
  <c r="T1491" i="2" s="1"/>
  <c r="R1492" i="2"/>
  <c r="T1492" i="2" s="1"/>
  <c r="R1493" i="2"/>
  <c r="T1493" i="2" s="1"/>
  <c r="R1494" i="2"/>
  <c r="T1494" i="2" s="1"/>
  <c r="R1495" i="2"/>
  <c r="T1495" i="2" s="1"/>
  <c r="R1496" i="2"/>
  <c r="T1496" i="2" s="1"/>
  <c r="R1497" i="2"/>
  <c r="T1497" i="2" s="1"/>
  <c r="R1498" i="2"/>
  <c r="T1498" i="2" s="1"/>
  <c r="R1499" i="2"/>
  <c r="T1499" i="2" s="1"/>
  <c r="R1500" i="2"/>
  <c r="T1500" i="2" s="1"/>
  <c r="R1501" i="2"/>
  <c r="T1501" i="2" s="1"/>
  <c r="R1502" i="2"/>
  <c r="T1502" i="2" s="1"/>
  <c r="R1503" i="2"/>
  <c r="T1503" i="2" s="1"/>
  <c r="R1504" i="2"/>
  <c r="T1504" i="2" s="1"/>
  <c r="R1505" i="2"/>
  <c r="T1505" i="2" s="1"/>
  <c r="R1506" i="2"/>
  <c r="T1506" i="2" s="1"/>
  <c r="R1507" i="2"/>
  <c r="T1507" i="2" s="1"/>
  <c r="R1508" i="2"/>
  <c r="T1508" i="2" s="1"/>
  <c r="R1509" i="2"/>
  <c r="T1509" i="2" s="1"/>
  <c r="R1510" i="2"/>
  <c r="T1510" i="2" s="1"/>
  <c r="R1511" i="2"/>
  <c r="T1511" i="2" s="1"/>
  <c r="R1512" i="2"/>
  <c r="T1512" i="2" s="1"/>
  <c r="R1513" i="2"/>
  <c r="T1513" i="2" s="1"/>
  <c r="R1514" i="2"/>
  <c r="T1514" i="2" s="1"/>
  <c r="R1515" i="2"/>
  <c r="T1515" i="2" s="1"/>
  <c r="R1516" i="2"/>
  <c r="T1516" i="2" s="1"/>
  <c r="R1517" i="2"/>
  <c r="T1517" i="2" s="1"/>
  <c r="R1518" i="2"/>
  <c r="T1518" i="2" s="1"/>
  <c r="R1519" i="2"/>
  <c r="T1519" i="2" s="1"/>
  <c r="R1520" i="2"/>
  <c r="T1520" i="2" s="1"/>
  <c r="R1521" i="2"/>
  <c r="T1521" i="2" s="1"/>
  <c r="R1522" i="2"/>
  <c r="T1522" i="2" s="1"/>
  <c r="R1523" i="2"/>
  <c r="T1523" i="2" s="1"/>
  <c r="R1524" i="2"/>
  <c r="T1524" i="2" s="1"/>
  <c r="R1525" i="2"/>
  <c r="T1525" i="2" s="1"/>
  <c r="R1526" i="2"/>
  <c r="T1526" i="2" s="1"/>
  <c r="R1527" i="2"/>
  <c r="T1527" i="2" s="1"/>
  <c r="R1528" i="2"/>
  <c r="T1528" i="2" s="1"/>
  <c r="R1529" i="2"/>
  <c r="T1529" i="2" s="1"/>
  <c r="R1530" i="2"/>
  <c r="T1530" i="2" s="1"/>
  <c r="R1531" i="2"/>
  <c r="T1531" i="2" s="1"/>
  <c r="R1532" i="2"/>
  <c r="T1532" i="2" s="1"/>
  <c r="R1533" i="2"/>
  <c r="T1533" i="2" s="1"/>
  <c r="R1534" i="2"/>
  <c r="T1534" i="2" s="1"/>
  <c r="R1535" i="2"/>
  <c r="T1535" i="2" s="1"/>
  <c r="R1536" i="2"/>
  <c r="T1536" i="2" s="1"/>
  <c r="R1537" i="2"/>
  <c r="T1537" i="2" s="1"/>
  <c r="R1538" i="2"/>
  <c r="T1538" i="2" s="1"/>
  <c r="R1539" i="2"/>
  <c r="T1539" i="2" s="1"/>
  <c r="R1540" i="2"/>
  <c r="T1540" i="2" s="1"/>
  <c r="R1541" i="2"/>
  <c r="T1541" i="2" s="1"/>
  <c r="R1542" i="2"/>
  <c r="T1542" i="2" s="1"/>
  <c r="R1543" i="2"/>
  <c r="T1543" i="2" s="1"/>
  <c r="R1544" i="2"/>
  <c r="T1544" i="2" s="1"/>
  <c r="R1545" i="2"/>
  <c r="T1545" i="2" s="1"/>
  <c r="R1546" i="2"/>
  <c r="T1546" i="2" s="1"/>
  <c r="R1547" i="2"/>
  <c r="T1547" i="2" s="1"/>
  <c r="R1548" i="2"/>
  <c r="T1548" i="2" s="1"/>
  <c r="R1549" i="2"/>
  <c r="T1549" i="2" s="1"/>
  <c r="R1550" i="2"/>
  <c r="T1550" i="2" s="1"/>
  <c r="R1551" i="2"/>
  <c r="T1551" i="2" s="1"/>
  <c r="R1552" i="2"/>
  <c r="T1552" i="2" s="1"/>
  <c r="R1553" i="2"/>
  <c r="T1553" i="2" s="1"/>
  <c r="R1554" i="2"/>
  <c r="T1554" i="2" s="1"/>
  <c r="R1555" i="2"/>
  <c r="T1555" i="2" s="1"/>
  <c r="R1556" i="2"/>
  <c r="T1556" i="2" s="1"/>
  <c r="R1557" i="2"/>
  <c r="T1557" i="2" s="1"/>
  <c r="R1558" i="2"/>
  <c r="T1558" i="2" s="1"/>
  <c r="R1559" i="2"/>
  <c r="T1559" i="2" s="1"/>
  <c r="R1560" i="2"/>
  <c r="T1560" i="2" s="1"/>
  <c r="R1561" i="2"/>
  <c r="T1561" i="2" s="1"/>
  <c r="R1562" i="2"/>
  <c r="T1562" i="2" s="1"/>
  <c r="R1563" i="2"/>
  <c r="T1563" i="2" s="1"/>
  <c r="R1564" i="2"/>
  <c r="T1564" i="2" s="1"/>
  <c r="R1565" i="2"/>
  <c r="T1565" i="2" s="1"/>
  <c r="R1566" i="2"/>
  <c r="T1566" i="2" s="1"/>
  <c r="R1567" i="2"/>
  <c r="T1567" i="2" s="1"/>
  <c r="R1568" i="2"/>
  <c r="T1568" i="2" s="1"/>
  <c r="R1569" i="2"/>
  <c r="T1569" i="2" s="1"/>
  <c r="R1570" i="2"/>
  <c r="T1570" i="2" s="1"/>
  <c r="R1571" i="2"/>
  <c r="T1571" i="2" s="1"/>
  <c r="R1572" i="2"/>
  <c r="T1572" i="2" s="1"/>
  <c r="R1573" i="2"/>
  <c r="T1573" i="2" s="1"/>
  <c r="R1574" i="2"/>
  <c r="T1574" i="2" s="1"/>
  <c r="R1575" i="2"/>
  <c r="T1575" i="2" s="1"/>
  <c r="R1576" i="2"/>
  <c r="T1576" i="2" s="1"/>
  <c r="R1577" i="2"/>
  <c r="T1577" i="2" s="1"/>
  <c r="R1578" i="2"/>
  <c r="T1578" i="2" s="1"/>
  <c r="R1579" i="2"/>
  <c r="T1579" i="2" s="1"/>
  <c r="R1580" i="2"/>
  <c r="T1580" i="2" s="1"/>
  <c r="R1581" i="2"/>
  <c r="T1581" i="2" s="1"/>
  <c r="R1582" i="2"/>
  <c r="T1582" i="2" s="1"/>
  <c r="R1583" i="2"/>
  <c r="T1583" i="2" s="1"/>
  <c r="R1584" i="2"/>
  <c r="T1584" i="2" s="1"/>
  <c r="R1585" i="2"/>
  <c r="T1585" i="2" s="1"/>
  <c r="R1586" i="2"/>
  <c r="T1586" i="2" s="1"/>
  <c r="R1587" i="2"/>
  <c r="T1587" i="2" s="1"/>
  <c r="R1588" i="2"/>
  <c r="T1588" i="2" s="1"/>
  <c r="R1589" i="2"/>
  <c r="T1589" i="2" s="1"/>
  <c r="R1590" i="2"/>
  <c r="T1590" i="2" s="1"/>
  <c r="R1591" i="2"/>
  <c r="T1591" i="2" s="1"/>
  <c r="R1592" i="2"/>
  <c r="T1592" i="2" s="1"/>
  <c r="R1593" i="2"/>
  <c r="T1593" i="2" s="1"/>
  <c r="R1594" i="2"/>
  <c r="T1594" i="2" s="1"/>
  <c r="R1595" i="2"/>
  <c r="T1595" i="2" s="1"/>
  <c r="R1596" i="2"/>
  <c r="T1596" i="2" s="1"/>
  <c r="R1597" i="2"/>
  <c r="T1597" i="2" s="1"/>
  <c r="R1598" i="2"/>
  <c r="T1598" i="2" s="1"/>
  <c r="R1599" i="2"/>
  <c r="T1599" i="2" s="1"/>
  <c r="R1600" i="2"/>
  <c r="T1600" i="2" s="1"/>
  <c r="R1601" i="2"/>
  <c r="T1601" i="2" s="1"/>
  <c r="R1602" i="2"/>
  <c r="T1602" i="2" s="1"/>
  <c r="R1603" i="2"/>
  <c r="T1603" i="2" s="1"/>
  <c r="R1604" i="2"/>
  <c r="T1604" i="2" s="1"/>
  <c r="R1605" i="2"/>
  <c r="T1605" i="2" s="1"/>
  <c r="R1606" i="2"/>
  <c r="T1606" i="2" s="1"/>
  <c r="R1607" i="2"/>
  <c r="T1607" i="2" s="1"/>
  <c r="R1608" i="2"/>
  <c r="T1608" i="2" s="1"/>
  <c r="R1609" i="2"/>
  <c r="T1609" i="2" s="1"/>
  <c r="R1610" i="2"/>
  <c r="T1610" i="2" s="1"/>
  <c r="R1611" i="2"/>
  <c r="T1611" i="2" s="1"/>
  <c r="R1612" i="2"/>
  <c r="T1612" i="2" s="1"/>
  <c r="R1613" i="2"/>
  <c r="T1613" i="2" s="1"/>
  <c r="R1614" i="2"/>
  <c r="T1614" i="2" s="1"/>
  <c r="R1615" i="2"/>
  <c r="T1615" i="2" s="1"/>
  <c r="R1616" i="2"/>
  <c r="T1616" i="2" s="1"/>
  <c r="R1617" i="2"/>
  <c r="T1617" i="2" s="1"/>
  <c r="R1618" i="2"/>
  <c r="T1618" i="2" s="1"/>
  <c r="R1619" i="2"/>
  <c r="T1619" i="2" s="1"/>
  <c r="R1620" i="2"/>
  <c r="T1620" i="2" s="1"/>
  <c r="R1621" i="2"/>
  <c r="T1621" i="2" s="1"/>
  <c r="R1622" i="2"/>
  <c r="T1622" i="2" s="1"/>
  <c r="R1623" i="2"/>
  <c r="T1623" i="2" s="1"/>
  <c r="R1624" i="2"/>
  <c r="T1624" i="2" s="1"/>
  <c r="R1625" i="2"/>
  <c r="T1625" i="2" s="1"/>
  <c r="R1626" i="2"/>
  <c r="T1626" i="2" s="1"/>
  <c r="R1627" i="2"/>
  <c r="T1627" i="2" s="1"/>
  <c r="R1628" i="2"/>
  <c r="T1628" i="2" s="1"/>
  <c r="R1629" i="2"/>
  <c r="T1629" i="2" s="1"/>
  <c r="R1630" i="2"/>
  <c r="T1630" i="2" s="1"/>
  <c r="R1631" i="2"/>
  <c r="T1631" i="2" s="1"/>
  <c r="R1632" i="2"/>
  <c r="T1632" i="2" s="1"/>
  <c r="R1633" i="2"/>
  <c r="T1633" i="2" s="1"/>
  <c r="R1634" i="2"/>
  <c r="T1634" i="2" s="1"/>
  <c r="R1635" i="2"/>
  <c r="T1635" i="2" s="1"/>
  <c r="R1636" i="2"/>
  <c r="T1636" i="2" s="1"/>
  <c r="R1637" i="2"/>
  <c r="T1637" i="2" s="1"/>
  <c r="R1638" i="2"/>
  <c r="T1638" i="2" s="1"/>
  <c r="R1639" i="2"/>
  <c r="T1639" i="2" s="1"/>
  <c r="R1640" i="2"/>
  <c r="T1640" i="2" s="1"/>
  <c r="R1641" i="2"/>
  <c r="T1641" i="2" s="1"/>
  <c r="R1642" i="2"/>
  <c r="T1642" i="2" s="1"/>
  <c r="R1643" i="2"/>
  <c r="T1643" i="2" s="1"/>
  <c r="R1644" i="2"/>
  <c r="T1644" i="2" s="1"/>
  <c r="R1645" i="2"/>
  <c r="T1645" i="2" s="1"/>
  <c r="R1646" i="2"/>
  <c r="T1646" i="2" s="1"/>
  <c r="R1647" i="2"/>
  <c r="T1647" i="2" s="1"/>
  <c r="R1648" i="2"/>
  <c r="T1648" i="2" s="1"/>
  <c r="R1649" i="2"/>
  <c r="T1649" i="2" s="1"/>
  <c r="R1650" i="2"/>
  <c r="T1650" i="2" s="1"/>
  <c r="R1651" i="2"/>
  <c r="T1651" i="2" s="1"/>
  <c r="R1652" i="2"/>
  <c r="T1652" i="2" s="1"/>
  <c r="R1653" i="2"/>
  <c r="T1653" i="2" s="1"/>
  <c r="R1654" i="2"/>
  <c r="T1654" i="2" s="1"/>
  <c r="R1655" i="2"/>
  <c r="T1655" i="2" s="1"/>
  <c r="R1656" i="2"/>
  <c r="T1656" i="2" s="1"/>
  <c r="R1657" i="2"/>
  <c r="T1657" i="2" s="1"/>
  <c r="R1658" i="2"/>
  <c r="T1658" i="2" s="1"/>
  <c r="R1659" i="2"/>
  <c r="T1659" i="2" s="1"/>
  <c r="R1660" i="2"/>
  <c r="T1660" i="2" s="1"/>
  <c r="R1661" i="2"/>
  <c r="T1661" i="2" s="1"/>
  <c r="R1662" i="2"/>
  <c r="T1662" i="2" s="1"/>
  <c r="R1663" i="2"/>
  <c r="T1663" i="2" s="1"/>
  <c r="R1664" i="2"/>
  <c r="T1664" i="2" s="1"/>
  <c r="R1665" i="2"/>
  <c r="T1665" i="2" s="1"/>
  <c r="R1666" i="2"/>
  <c r="T1666" i="2" s="1"/>
  <c r="R1667" i="2"/>
  <c r="T1667" i="2" s="1"/>
  <c r="R1668" i="2"/>
  <c r="T1668" i="2" s="1"/>
  <c r="R1669" i="2"/>
  <c r="T1669" i="2" s="1"/>
  <c r="R1670" i="2"/>
  <c r="T1670" i="2" s="1"/>
  <c r="R1671" i="2"/>
  <c r="T1671" i="2" s="1"/>
  <c r="R1672" i="2"/>
  <c r="T1672" i="2" s="1"/>
  <c r="R1673" i="2"/>
  <c r="T1673" i="2" s="1"/>
  <c r="R1674" i="2"/>
  <c r="T1674" i="2" s="1"/>
  <c r="R1675" i="2"/>
  <c r="T1675" i="2" s="1"/>
  <c r="R1676" i="2"/>
  <c r="T1676" i="2" s="1"/>
  <c r="R1677" i="2"/>
  <c r="T1677" i="2" s="1"/>
  <c r="R1678" i="2"/>
  <c r="T1678" i="2" s="1"/>
  <c r="R1679" i="2"/>
  <c r="T1679" i="2" s="1"/>
  <c r="R1680" i="2"/>
  <c r="T1680" i="2" s="1"/>
  <c r="R1681" i="2"/>
  <c r="T1681" i="2" s="1"/>
  <c r="R1682" i="2"/>
  <c r="T1682" i="2" s="1"/>
  <c r="R1683" i="2"/>
  <c r="T1683" i="2" s="1"/>
  <c r="R1684" i="2"/>
  <c r="T1684" i="2" s="1"/>
  <c r="R1685" i="2"/>
  <c r="T1685" i="2" s="1"/>
  <c r="R1686" i="2"/>
  <c r="T1686" i="2" s="1"/>
  <c r="R1687" i="2"/>
  <c r="T1687" i="2" s="1"/>
  <c r="R1688" i="2"/>
  <c r="T1688" i="2" s="1"/>
  <c r="R1689" i="2"/>
  <c r="T1689" i="2" s="1"/>
  <c r="R1690" i="2"/>
  <c r="T1690" i="2" s="1"/>
  <c r="R1691" i="2"/>
  <c r="T1691" i="2" s="1"/>
  <c r="R1692" i="2"/>
  <c r="T1692" i="2" s="1"/>
  <c r="R1693" i="2"/>
  <c r="T1693" i="2" s="1"/>
  <c r="R1694" i="2"/>
  <c r="T1694" i="2" s="1"/>
  <c r="R1695" i="2"/>
  <c r="T1695" i="2" s="1"/>
  <c r="R1696" i="2"/>
  <c r="T1696" i="2" s="1"/>
  <c r="R1697" i="2"/>
  <c r="T1697" i="2" s="1"/>
  <c r="R1698" i="2"/>
  <c r="T1698" i="2" s="1"/>
  <c r="R1699" i="2"/>
  <c r="T1699" i="2" s="1"/>
  <c r="R1700" i="2"/>
  <c r="T1700" i="2" s="1"/>
  <c r="R1701" i="2"/>
  <c r="T1701" i="2" s="1"/>
  <c r="R1702" i="2"/>
  <c r="T1702" i="2" s="1"/>
  <c r="R1703" i="2"/>
  <c r="T1703" i="2" s="1"/>
  <c r="R1704" i="2"/>
  <c r="T1704" i="2" s="1"/>
  <c r="R1705" i="2"/>
  <c r="T1705" i="2" s="1"/>
  <c r="R1706" i="2"/>
  <c r="T1706" i="2" s="1"/>
  <c r="R1707" i="2"/>
  <c r="T1707" i="2" s="1"/>
  <c r="R1708" i="2"/>
  <c r="T1708" i="2" s="1"/>
  <c r="R1709" i="2"/>
  <c r="T1709" i="2" s="1"/>
  <c r="R1710" i="2"/>
  <c r="T1710" i="2" s="1"/>
  <c r="R1711" i="2"/>
  <c r="T1711" i="2" s="1"/>
  <c r="R1712" i="2"/>
  <c r="T1712" i="2" s="1"/>
  <c r="R1713" i="2"/>
  <c r="T1713" i="2" s="1"/>
  <c r="R1714" i="2"/>
  <c r="T1714" i="2" s="1"/>
  <c r="R1715" i="2"/>
  <c r="T1715" i="2" s="1"/>
  <c r="R1716" i="2"/>
  <c r="T1716" i="2" s="1"/>
  <c r="R1717" i="2"/>
  <c r="T1717" i="2" s="1"/>
  <c r="R1718" i="2"/>
  <c r="T1718" i="2" s="1"/>
  <c r="R1719" i="2"/>
  <c r="T1719" i="2" s="1"/>
  <c r="R1720" i="2"/>
  <c r="T1720" i="2" s="1"/>
  <c r="R1721" i="2"/>
  <c r="T1721" i="2" s="1"/>
  <c r="R1722" i="2"/>
  <c r="T1722" i="2" s="1"/>
  <c r="R1723" i="2"/>
  <c r="T1723" i="2" s="1"/>
  <c r="R1724" i="2"/>
  <c r="T1724" i="2" s="1"/>
  <c r="R1725" i="2"/>
  <c r="T1725" i="2" s="1"/>
  <c r="R1726" i="2"/>
  <c r="T1726" i="2" s="1"/>
  <c r="R1727" i="2"/>
  <c r="T1727" i="2" s="1"/>
  <c r="R1728" i="2"/>
  <c r="T1728" i="2" s="1"/>
  <c r="R1729" i="2"/>
  <c r="T1729" i="2" s="1"/>
  <c r="R1730" i="2"/>
  <c r="T1730" i="2" s="1"/>
  <c r="R1731" i="2"/>
  <c r="T1731" i="2" s="1"/>
  <c r="R1732" i="2"/>
  <c r="T1732" i="2" s="1"/>
  <c r="R1733" i="2"/>
  <c r="T1733" i="2" s="1"/>
  <c r="R1734" i="2"/>
  <c r="T1734" i="2" s="1"/>
  <c r="R1735" i="2"/>
  <c r="T1735" i="2" s="1"/>
  <c r="R1736" i="2"/>
  <c r="T1736" i="2" s="1"/>
  <c r="R1737" i="2"/>
  <c r="T1737" i="2" s="1"/>
  <c r="R1738" i="2"/>
  <c r="T1738" i="2" s="1"/>
  <c r="R1739" i="2"/>
  <c r="T1739" i="2" s="1"/>
  <c r="R1740" i="2"/>
  <c r="T1740" i="2" s="1"/>
  <c r="R1741" i="2"/>
  <c r="T1741" i="2" s="1"/>
  <c r="R1742" i="2"/>
  <c r="T1742" i="2" s="1"/>
  <c r="R1743" i="2"/>
  <c r="T1743" i="2" s="1"/>
  <c r="R1744" i="2"/>
  <c r="T1744" i="2" s="1"/>
  <c r="R1745" i="2"/>
  <c r="T1745" i="2" s="1"/>
  <c r="R1746" i="2"/>
  <c r="T1746" i="2" s="1"/>
  <c r="R1747" i="2"/>
  <c r="T1747" i="2" s="1"/>
  <c r="R1748" i="2"/>
  <c r="T1748" i="2" s="1"/>
  <c r="R1749" i="2"/>
  <c r="T1749" i="2" s="1"/>
  <c r="R1750" i="2"/>
  <c r="T1750" i="2" s="1"/>
  <c r="R1751" i="2"/>
  <c r="T1751" i="2" s="1"/>
  <c r="R1752" i="2"/>
  <c r="T1752" i="2" s="1"/>
  <c r="R1753" i="2"/>
  <c r="T1753" i="2" s="1"/>
  <c r="R1754" i="2"/>
  <c r="T1754" i="2" s="1"/>
  <c r="R1755" i="2"/>
  <c r="T1755" i="2" s="1"/>
  <c r="R1756" i="2"/>
  <c r="T1756" i="2" s="1"/>
  <c r="R1757" i="2"/>
  <c r="T1757" i="2" s="1"/>
  <c r="R1758" i="2"/>
  <c r="T1758" i="2" s="1"/>
  <c r="R1759" i="2"/>
  <c r="T1759" i="2" s="1"/>
  <c r="R1760" i="2"/>
  <c r="T1760" i="2" s="1"/>
  <c r="R1761" i="2"/>
  <c r="T1761" i="2" s="1"/>
  <c r="R1762" i="2"/>
  <c r="T1762" i="2" s="1"/>
  <c r="R1763" i="2"/>
  <c r="T1763" i="2" s="1"/>
  <c r="R1764" i="2"/>
  <c r="T1764" i="2" s="1"/>
  <c r="R1765" i="2"/>
  <c r="T1765" i="2" s="1"/>
  <c r="R1766" i="2"/>
  <c r="T1766" i="2" s="1"/>
  <c r="R1767" i="2"/>
  <c r="T1767" i="2" s="1"/>
  <c r="R1768" i="2"/>
  <c r="T1768" i="2" s="1"/>
  <c r="R1769" i="2"/>
  <c r="T1769" i="2" s="1"/>
  <c r="R1770" i="2"/>
  <c r="T1770" i="2" s="1"/>
  <c r="R1771" i="2"/>
  <c r="T1771" i="2" s="1"/>
  <c r="R1772" i="2"/>
  <c r="T1772" i="2" s="1"/>
  <c r="R1773" i="2"/>
  <c r="T1773" i="2" s="1"/>
  <c r="R1774" i="2"/>
  <c r="T1774" i="2" s="1"/>
  <c r="R1775" i="2"/>
  <c r="T1775" i="2" s="1"/>
  <c r="R1776" i="2"/>
  <c r="T1776" i="2" s="1"/>
  <c r="R1777" i="2"/>
  <c r="T1777" i="2" s="1"/>
  <c r="R1778" i="2"/>
  <c r="T1778" i="2" s="1"/>
  <c r="R1779" i="2"/>
  <c r="T1779" i="2" s="1"/>
  <c r="R1780" i="2"/>
  <c r="T1780" i="2" s="1"/>
  <c r="R1781" i="2"/>
  <c r="T1781" i="2" s="1"/>
  <c r="R1782" i="2"/>
  <c r="T1782" i="2" s="1"/>
  <c r="R1783" i="2"/>
  <c r="T1783" i="2" s="1"/>
  <c r="R1784" i="2"/>
  <c r="T1784" i="2" s="1"/>
  <c r="R1785" i="2"/>
  <c r="T1785" i="2" s="1"/>
  <c r="R1786" i="2"/>
  <c r="T1786" i="2" s="1"/>
  <c r="R1787" i="2"/>
  <c r="T1787" i="2" s="1"/>
  <c r="R1788" i="2"/>
  <c r="T1788" i="2" s="1"/>
  <c r="R1789" i="2"/>
  <c r="T1789" i="2" s="1"/>
  <c r="R1790" i="2"/>
  <c r="T1790" i="2" s="1"/>
  <c r="R1791" i="2"/>
  <c r="T1791" i="2" s="1"/>
  <c r="R1792" i="2"/>
  <c r="T1792" i="2" s="1"/>
  <c r="R1793" i="2"/>
  <c r="T1793" i="2" s="1"/>
  <c r="R1794" i="2"/>
  <c r="T1794" i="2" s="1"/>
  <c r="R1795" i="2"/>
  <c r="T1795" i="2" s="1"/>
  <c r="R1796" i="2"/>
  <c r="T1796" i="2" s="1"/>
  <c r="R1797" i="2"/>
  <c r="T1797" i="2" s="1"/>
  <c r="R1798" i="2"/>
  <c r="T1798" i="2" s="1"/>
  <c r="R1799" i="2"/>
  <c r="T1799" i="2" s="1"/>
  <c r="R1800" i="2"/>
  <c r="T1800" i="2" s="1"/>
  <c r="R1801" i="2"/>
  <c r="T1801" i="2" s="1"/>
  <c r="R1802" i="2"/>
  <c r="T1802" i="2" s="1"/>
  <c r="R1803" i="2"/>
  <c r="T1803" i="2" s="1"/>
  <c r="R1804" i="2"/>
  <c r="T1804" i="2" s="1"/>
  <c r="R1805" i="2"/>
  <c r="T1805" i="2" s="1"/>
  <c r="R1806" i="2"/>
  <c r="T1806" i="2" s="1"/>
  <c r="R1807" i="2"/>
  <c r="T1807" i="2" s="1"/>
  <c r="R1808" i="2"/>
  <c r="T1808" i="2" s="1"/>
  <c r="R1809" i="2"/>
  <c r="T1809" i="2" s="1"/>
  <c r="R1810" i="2"/>
  <c r="T1810" i="2" s="1"/>
  <c r="R1811" i="2"/>
  <c r="T1811" i="2" s="1"/>
  <c r="R1812" i="2"/>
  <c r="T1812" i="2" s="1"/>
  <c r="R1813" i="2"/>
  <c r="T1813" i="2" s="1"/>
  <c r="R1814" i="2"/>
  <c r="T1814" i="2" s="1"/>
  <c r="R1815" i="2"/>
  <c r="T1815" i="2" s="1"/>
  <c r="R1816" i="2"/>
  <c r="T1816" i="2" s="1"/>
  <c r="R1817" i="2"/>
  <c r="T1817" i="2" s="1"/>
  <c r="R1818" i="2"/>
  <c r="T1818" i="2" s="1"/>
  <c r="R1819" i="2"/>
  <c r="T1819" i="2" s="1"/>
  <c r="R1820" i="2"/>
  <c r="T1820" i="2" s="1"/>
  <c r="R1821" i="2"/>
  <c r="T1821" i="2" s="1"/>
  <c r="R1822" i="2"/>
  <c r="T1822" i="2" s="1"/>
  <c r="R1823" i="2"/>
  <c r="T1823" i="2" s="1"/>
  <c r="R1824" i="2"/>
  <c r="T1824" i="2" s="1"/>
  <c r="R1825" i="2"/>
  <c r="T1825" i="2" s="1"/>
  <c r="R1826" i="2"/>
  <c r="T1826" i="2" s="1"/>
  <c r="R1827" i="2"/>
  <c r="T1827" i="2" s="1"/>
  <c r="R1828" i="2"/>
  <c r="T1828" i="2" s="1"/>
  <c r="R1829" i="2"/>
  <c r="T1829" i="2" s="1"/>
  <c r="R1830" i="2"/>
  <c r="T1830" i="2" s="1"/>
  <c r="R1831" i="2"/>
  <c r="T1831" i="2" s="1"/>
  <c r="R1832" i="2"/>
  <c r="T1832" i="2" s="1"/>
  <c r="R1833" i="2"/>
  <c r="T1833" i="2" s="1"/>
  <c r="R1834" i="2"/>
  <c r="T1834" i="2" s="1"/>
  <c r="R1835" i="2"/>
  <c r="T1835" i="2" s="1"/>
  <c r="R1836" i="2"/>
  <c r="T1836" i="2" s="1"/>
  <c r="R1837" i="2"/>
  <c r="T1837" i="2" s="1"/>
  <c r="R1838" i="2"/>
  <c r="T1838" i="2" s="1"/>
  <c r="R1839" i="2"/>
  <c r="T1839" i="2" s="1"/>
  <c r="R1840" i="2"/>
  <c r="T1840" i="2" s="1"/>
  <c r="R1841" i="2"/>
  <c r="T1841" i="2" s="1"/>
  <c r="R1842" i="2"/>
  <c r="T1842" i="2" s="1"/>
  <c r="R1843" i="2"/>
  <c r="T1843" i="2" s="1"/>
  <c r="R1844" i="2"/>
  <c r="T1844" i="2" s="1"/>
  <c r="R1845" i="2"/>
  <c r="T1845" i="2" s="1"/>
  <c r="R1846" i="2"/>
  <c r="T1846" i="2" s="1"/>
  <c r="R1847" i="2"/>
  <c r="T1847" i="2" s="1"/>
  <c r="R1848" i="2"/>
  <c r="T1848" i="2" s="1"/>
  <c r="R1849" i="2"/>
  <c r="T1849" i="2" s="1"/>
  <c r="R1850" i="2"/>
  <c r="T1850" i="2" s="1"/>
  <c r="R1851" i="2"/>
  <c r="T1851" i="2" s="1"/>
  <c r="R1852" i="2"/>
  <c r="T1852" i="2" s="1"/>
  <c r="R1853" i="2"/>
  <c r="T1853" i="2" s="1"/>
  <c r="R1854" i="2"/>
  <c r="T1854" i="2" s="1"/>
  <c r="R1855" i="2"/>
  <c r="T1855" i="2" s="1"/>
  <c r="R1856" i="2"/>
  <c r="T1856" i="2" s="1"/>
  <c r="R1857" i="2"/>
  <c r="T1857" i="2" s="1"/>
  <c r="R1858" i="2"/>
  <c r="T1858" i="2" s="1"/>
  <c r="R1859" i="2"/>
  <c r="T1859" i="2" s="1"/>
  <c r="R1860" i="2"/>
  <c r="T1860" i="2" s="1"/>
  <c r="R1861" i="2"/>
  <c r="T1861" i="2" s="1"/>
  <c r="R1862" i="2"/>
  <c r="T1862" i="2" s="1"/>
  <c r="R1863" i="2"/>
  <c r="T1863" i="2" s="1"/>
  <c r="R1864" i="2"/>
  <c r="T1864" i="2" s="1"/>
  <c r="R1865" i="2"/>
  <c r="T1865" i="2" s="1"/>
  <c r="R1866" i="2"/>
  <c r="T1866" i="2" s="1"/>
  <c r="R1867" i="2"/>
  <c r="T1867" i="2" s="1"/>
  <c r="R1868" i="2"/>
  <c r="T1868" i="2" s="1"/>
  <c r="R1869" i="2"/>
  <c r="T1869" i="2" s="1"/>
  <c r="R1870" i="2"/>
  <c r="T1870" i="2" s="1"/>
  <c r="R1871" i="2"/>
  <c r="T1871" i="2" s="1"/>
  <c r="R1872" i="2"/>
  <c r="T1872" i="2" s="1"/>
  <c r="R1873" i="2"/>
  <c r="T1873" i="2" s="1"/>
  <c r="R1874" i="2"/>
  <c r="T1874" i="2" s="1"/>
  <c r="R1875" i="2"/>
  <c r="T1875" i="2" s="1"/>
  <c r="R1876" i="2"/>
  <c r="T1876" i="2" s="1"/>
  <c r="R1877" i="2"/>
  <c r="T1877" i="2" s="1"/>
  <c r="R1878" i="2"/>
  <c r="T1878" i="2" s="1"/>
  <c r="R1879" i="2"/>
  <c r="T1879" i="2" s="1"/>
  <c r="R1880" i="2"/>
  <c r="T1880" i="2" s="1"/>
  <c r="R1881" i="2"/>
  <c r="T1881" i="2" s="1"/>
  <c r="R1882" i="2"/>
  <c r="T1882" i="2" s="1"/>
  <c r="R1883" i="2"/>
  <c r="T1883" i="2" s="1"/>
  <c r="R1884" i="2"/>
  <c r="T1884" i="2" s="1"/>
  <c r="R1885" i="2"/>
  <c r="T1885" i="2" s="1"/>
  <c r="R1886" i="2"/>
  <c r="T1886" i="2" s="1"/>
  <c r="R1887" i="2"/>
  <c r="T1887" i="2" s="1"/>
  <c r="R1888" i="2"/>
  <c r="T1888" i="2" s="1"/>
  <c r="R1889" i="2"/>
  <c r="T1889" i="2" s="1"/>
  <c r="R1890" i="2"/>
  <c r="T1890" i="2" s="1"/>
  <c r="R1891" i="2"/>
  <c r="T1891" i="2" s="1"/>
  <c r="R1892" i="2"/>
  <c r="T1892" i="2" s="1"/>
  <c r="R1893" i="2"/>
  <c r="T1893" i="2" s="1"/>
  <c r="R1894" i="2"/>
  <c r="T1894" i="2" s="1"/>
  <c r="R1895" i="2"/>
  <c r="T1895" i="2" s="1"/>
  <c r="R1896" i="2"/>
  <c r="T1896" i="2" s="1"/>
  <c r="R1897" i="2"/>
  <c r="T1897" i="2" s="1"/>
  <c r="R1898" i="2"/>
  <c r="T1898" i="2" s="1"/>
  <c r="R1899" i="2"/>
  <c r="T1899" i="2" s="1"/>
  <c r="R1900" i="2"/>
  <c r="T1900" i="2" s="1"/>
  <c r="R1901" i="2"/>
  <c r="T1901" i="2" s="1"/>
  <c r="R1902" i="2"/>
  <c r="T1902" i="2" s="1"/>
  <c r="R1903" i="2"/>
  <c r="T1903" i="2" s="1"/>
  <c r="R1904" i="2"/>
  <c r="T1904" i="2" s="1"/>
  <c r="R1905" i="2"/>
  <c r="T1905" i="2" s="1"/>
  <c r="R1906" i="2"/>
  <c r="T1906" i="2" s="1"/>
  <c r="R1907" i="2"/>
  <c r="T1907" i="2" s="1"/>
  <c r="R1908" i="2"/>
  <c r="T1908" i="2" s="1"/>
  <c r="R1909" i="2"/>
  <c r="T1909" i="2" s="1"/>
  <c r="R1910" i="2"/>
  <c r="T1910" i="2" s="1"/>
  <c r="R1911" i="2"/>
  <c r="T1911" i="2" s="1"/>
  <c r="R1912" i="2"/>
  <c r="T1912" i="2" s="1"/>
  <c r="R1913" i="2"/>
  <c r="T1913" i="2" s="1"/>
  <c r="R1914" i="2"/>
  <c r="T1914" i="2" s="1"/>
  <c r="R1915" i="2"/>
  <c r="T1915" i="2" s="1"/>
  <c r="R1916" i="2"/>
  <c r="T1916" i="2" s="1"/>
  <c r="R1917" i="2"/>
  <c r="T1917" i="2" s="1"/>
  <c r="R1918" i="2"/>
  <c r="T1918" i="2" s="1"/>
  <c r="R1919" i="2"/>
  <c r="T1919" i="2" s="1"/>
  <c r="R1920" i="2"/>
  <c r="T1920" i="2" s="1"/>
  <c r="R1921" i="2"/>
  <c r="T1921" i="2" s="1"/>
  <c r="R1922" i="2"/>
  <c r="T1922" i="2" s="1"/>
  <c r="R1923" i="2"/>
  <c r="T1923" i="2" s="1"/>
  <c r="R1924" i="2"/>
  <c r="T1924" i="2" s="1"/>
  <c r="R1925" i="2"/>
  <c r="T1925" i="2" s="1"/>
  <c r="R1926" i="2"/>
  <c r="T1926" i="2" s="1"/>
  <c r="R1927" i="2"/>
  <c r="T1927" i="2" s="1"/>
  <c r="R1928" i="2"/>
  <c r="T1928" i="2" s="1"/>
  <c r="R1929" i="2"/>
  <c r="T1929" i="2" s="1"/>
  <c r="R1930" i="2"/>
  <c r="T1930" i="2" s="1"/>
  <c r="R1931" i="2"/>
  <c r="T1931" i="2" s="1"/>
  <c r="R1932" i="2"/>
  <c r="T1932" i="2" s="1"/>
  <c r="R1933" i="2"/>
  <c r="T1933" i="2" s="1"/>
  <c r="R1934" i="2"/>
  <c r="T1934" i="2" s="1"/>
  <c r="R1935" i="2"/>
  <c r="T1935" i="2" s="1"/>
  <c r="R1936" i="2"/>
  <c r="T1936" i="2" s="1"/>
  <c r="R1937" i="2"/>
  <c r="T1937" i="2" s="1"/>
  <c r="R1938" i="2"/>
  <c r="T1938" i="2" s="1"/>
  <c r="R1939" i="2"/>
  <c r="T1939" i="2" s="1"/>
  <c r="R1940" i="2"/>
  <c r="T1940" i="2" s="1"/>
  <c r="R1941" i="2"/>
  <c r="T1941" i="2" s="1"/>
  <c r="R1942" i="2"/>
  <c r="T1942" i="2" s="1"/>
  <c r="R1943" i="2"/>
  <c r="T1943" i="2" s="1"/>
  <c r="R1944" i="2"/>
  <c r="T1944" i="2" s="1"/>
  <c r="R1945" i="2"/>
  <c r="T1945" i="2" s="1"/>
  <c r="R1946" i="2"/>
  <c r="T1946" i="2" s="1"/>
  <c r="R1947" i="2"/>
  <c r="T1947" i="2" s="1"/>
  <c r="R1948" i="2"/>
  <c r="T1948" i="2" s="1"/>
  <c r="R1949" i="2"/>
  <c r="T1949" i="2" s="1"/>
  <c r="R1950" i="2"/>
  <c r="T1950" i="2" s="1"/>
  <c r="R1951" i="2"/>
  <c r="T1951" i="2" s="1"/>
  <c r="R1952" i="2"/>
  <c r="T1952" i="2" s="1"/>
  <c r="R1953" i="2"/>
  <c r="T1953" i="2" s="1"/>
  <c r="R1954" i="2"/>
  <c r="T1954" i="2" s="1"/>
  <c r="R1955" i="2"/>
  <c r="T1955" i="2" s="1"/>
  <c r="R1956" i="2"/>
  <c r="T1956" i="2" s="1"/>
  <c r="R1957" i="2"/>
  <c r="T1957" i="2" s="1"/>
  <c r="R1958" i="2"/>
  <c r="T1958" i="2" s="1"/>
  <c r="R1959" i="2"/>
  <c r="T1959" i="2" s="1"/>
  <c r="R1960" i="2"/>
  <c r="T1960" i="2" s="1"/>
  <c r="R1961" i="2"/>
  <c r="T1961" i="2" s="1"/>
  <c r="R1962" i="2"/>
  <c r="T1962" i="2" s="1"/>
  <c r="R1963" i="2"/>
  <c r="T1963" i="2" s="1"/>
  <c r="R1964" i="2"/>
  <c r="T1964" i="2" s="1"/>
  <c r="R1965" i="2"/>
  <c r="T1965" i="2" s="1"/>
  <c r="R1966" i="2"/>
  <c r="T1966" i="2" s="1"/>
  <c r="R1967" i="2"/>
  <c r="T1967" i="2" s="1"/>
  <c r="R1968" i="2"/>
  <c r="T1968" i="2" s="1"/>
  <c r="R1969" i="2"/>
  <c r="T1969" i="2" s="1"/>
  <c r="R1970" i="2"/>
  <c r="T1970" i="2" s="1"/>
  <c r="R1971" i="2"/>
  <c r="T1971" i="2" s="1"/>
  <c r="R1972" i="2"/>
  <c r="T1972" i="2" s="1"/>
  <c r="R1973" i="2"/>
  <c r="T1973" i="2" s="1"/>
  <c r="R1974" i="2"/>
  <c r="T1974" i="2" s="1"/>
  <c r="R1975" i="2"/>
  <c r="T1975" i="2" s="1"/>
  <c r="R1976" i="2"/>
  <c r="T1976" i="2" s="1"/>
  <c r="R1977" i="2"/>
  <c r="T1977" i="2" s="1"/>
  <c r="R1978" i="2"/>
  <c r="T1978" i="2" s="1"/>
  <c r="R1979" i="2"/>
  <c r="T1979" i="2" s="1"/>
  <c r="R1980" i="2"/>
  <c r="T1980" i="2" s="1"/>
  <c r="R1981" i="2"/>
  <c r="T1981" i="2" s="1"/>
  <c r="R1982" i="2"/>
  <c r="T1982" i="2" s="1"/>
  <c r="R1983" i="2"/>
  <c r="T1983" i="2" s="1"/>
  <c r="R1984" i="2"/>
  <c r="T1984" i="2" s="1"/>
  <c r="R1985" i="2"/>
  <c r="T1985" i="2" s="1"/>
  <c r="R1986" i="2"/>
  <c r="T1986" i="2" s="1"/>
  <c r="R1987" i="2"/>
  <c r="T1987" i="2" s="1"/>
  <c r="R1988" i="2"/>
  <c r="T1988" i="2" s="1"/>
  <c r="R1989" i="2"/>
  <c r="T1989" i="2" s="1"/>
  <c r="R1990" i="2"/>
  <c r="T1990" i="2" s="1"/>
  <c r="R1991" i="2"/>
  <c r="T1991" i="2" s="1"/>
  <c r="R1992" i="2"/>
  <c r="T1992" i="2" s="1"/>
  <c r="R1993" i="2"/>
  <c r="T1993" i="2" s="1"/>
  <c r="R1994" i="2"/>
  <c r="T1994" i="2" s="1"/>
  <c r="R1995" i="2"/>
  <c r="T1995" i="2" s="1"/>
  <c r="R1996" i="2"/>
  <c r="T1996" i="2" s="1"/>
  <c r="R1997" i="2"/>
  <c r="T1997" i="2" s="1"/>
  <c r="R1998" i="2"/>
  <c r="T1998" i="2" s="1"/>
  <c r="R1999" i="2"/>
  <c r="T1999" i="2" s="1"/>
  <c r="R2000" i="2"/>
  <c r="T2000" i="2" s="1"/>
  <c r="R2001" i="2"/>
  <c r="T2001" i="2" s="1"/>
  <c r="R2002" i="2"/>
  <c r="T2002" i="2" s="1"/>
  <c r="R2003" i="2"/>
  <c r="T2003" i="2" s="1"/>
  <c r="R2004" i="2"/>
  <c r="T2004" i="2" s="1"/>
  <c r="R2005" i="2"/>
  <c r="T2005" i="2" s="1"/>
  <c r="R2006" i="2"/>
  <c r="T2006" i="2" s="1"/>
  <c r="R2007" i="2"/>
  <c r="T2007" i="2" s="1"/>
  <c r="R2008" i="2"/>
  <c r="T2008" i="2" s="1"/>
  <c r="R2009" i="2"/>
  <c r="T2009" i="2" s="1"/>
  <c r="R2010" i="2"/>
  <c r="T2010" i="2" s="1"/>
  <c r="R2011" i="2"/>
  <c r="T2011" i="2" s="1"/>
  <c r="R2012" i="2"/>
  <c r="T2012" i="2" s="1"/>
  <c r="R2013" i="2"/>
  <c r="T2013" i="2" s="1"/>
  <c r="R2014" i="2"/>
  <c r="T2014" i="2" s="1"/>
  <c r="R2015" i="2"/>
  <c r="T2015" i="2" s="1"/>
  <c r="R2016" i="2"/>
  <c r="T2016" i="2" s="1"/>
  <c r="R2017" i="2"/>
  <c r="T2017" i="2" s="1"/>
  <c r="R2018" i="2"/>
  <c r="T2018" i="2" s="1"/>
  <c r="R2019" i="2"/>
  <c r="T2019" i="2" s="1"/>
  <c r="R2020" i="2"/>
  <c r="T2020" i="2" s="1"/>
  <c r="R2021" i="2"/>
  <c r="T2021" i="2" s="1"/>
  <c r="R2022" i="2"/>
  <c r="T2022" i="2" s="1"/>
  <c r="R2023" i="2"/>
  <c r="T2023" i="2" s="1"/>
  <c r="R2024" i="2"/>
  <c r="T2024" i="2" s="1"/>
  <c r="R2025" i="2"/>
  <c r="T2025" i="2" s="1"/>
  <c r="R2026" i="2"/>
  <c r="T2026" i="2" s="1"/>
  <c r="R2027" i="2"/>
  <c r="T2027" i="2" s="1"/>
  <c r="R2028" i="2"/>
  <c r="T2028" i="2" s="1"/>
  <c r="R2029" i="2"/>
  <c r="T2029" i="2" s="1"/>
  <c r="R2030" i="2"/>
  <c r="T2030" i="2" s="1"/>
  <c r="R2031" i="2"/>
  <c r="T2031" i="2" s="1"/>
  <c r="R2032" i="2"/>
  <c r="T2032" i="2" s="1"/>
  <c r="R2033" i="2"/>
  <c r="T2033" i="2" s="1"/>
  <c r="R2034" i="2"/>
  <c r="T2034" i="2" s="1"/>
  <c r="R2035" i="2"/>
  <c r="T2035" i="2" s="1"/>
  <c r="R2036" i="2"/>
  <c r="T2036" i="2" s="1"/>
  <c r="R2037" i="2"/>
  <c r="T2037" i="2" s="1"/>
  <c r="R2038" i="2"/>
  <c r="T2038" i="2" s="1"/>
  <c r="R2039" i="2"/>
  <c r="T2039" i="2" s="1"/>
  <c r="R2040" i="2"/>
  <c r="T2040" i="2" s="1"/>
  <c r="R2041" i="2"/>
  <c r="T2041" i="2" s="1"/>
  <c r="R2042" i="2"/>
  <c r="T2042" i="2" s="1"/>
  <c r="R2043" i="2"/>
  <c r="T2043" i="2" s="1"/>
  <c r="R2044" i="2"/>
  <c r="T2044" i="2" s="1"/>
  <c r="R2045" i="2"/>
  <c r="T2045" i="2" s="1"/>
  <c r="R2046" i="2"/>
  <c r="T2046" i="2" s="1"/>
  <c r="R2047" i="2"/>
  <c r="T2047" i="2" s="1"/>
  <c r="R2048" i="2"/>
  <c r="T2048" i="2" s="1"/>
  <c r="R2049" i="2"/>
  <c r="T2049" i="2" s="1"/>
  <c r="R2050" i="2"/>
  <c r="T2050" i="2" s="1"/>
  <c r="R2051" i="2"/>
  <c r="T2051" i="2" s="1"/>
  <c r="R2052" i="2"/>
  <c r="T2052" i="2" s="1"/>
  <c r="R2053" i="2"/>
  <c r="T2053" i="2" s="1"/>
  <c r="R2054" i="2"/>
  <c r="T2054" i="2" s="1"/>
  <c r="R2055" i="2"/>
  <c r="T2055" i="2" s="1"/>
  <c r="R2056" i="2"/>
  <c r="T2056" i="2" s="1"/>
  <c r="R2057" i="2"/>
  <c r="T2057" i="2" s="1"/>
  <c r="R2058" i="2"/>
  <c r="T2058" i="2" s="1"/>
  <c r="R2059" i="2"/>
  <c r="T2059" i="2" s="1"/>
  <c r="R2060" i="2"/>
  <c r="T2060" i="2" s="1"/>
  <c r="R2061" i="2"/>
  <c r="T2061" i="2" s="1"/>
  <c r="R2062" i="2"/>
  <c r="T2062" i="2" s="1"/>
  <c r="R2063" i="2"/>
  <c r="T2063" i="2" s="1"/>
  <c r="R2064" i="2"/>
  <c r="T2064" i="2" s="1"/>
  <c r="R2065" i="2"/>
  <c r="T2065" i="2" s="1"/>
  <c r="R2066" i="2"/>
  <c r="T2066" i="2" s="1"/>
  <c r="R2067" i="2"/>
  <c r="T2067" i="2" s="1"/>
  <c r="R2068" i="2"/>
  <c r="T2068" i="2" s="1"/>
  <c r="R2069" i="2"/>
  <c r="T2069" i="2" s="1"/>
  <c r="R2070" i="2"/>
  <c r="T2070" i="2" s="1"/>
  <c r="R2071" i="2"/>
  <c r="T2071" i="2" s="1"/>
  <c r="R2072" i="2"/>
  <c r="T2072" i="2" s="1"/>
  <c r="R2073" i="2"/>
  <c r="T2073" i="2" s="1"/>
  <c r="R2074" i="2"/>
  <c r="T2074" i="2" s="1"/>
  <c r="R2075" i="2"/>
  <c r="T2075" i="2" s="1"/>
  <c r="R2076" i="2"/>
  <c r="T2076" i="2" s="1"/>
  <c r="R2077" i="2"/>
  <c r="T2077" i="2" s="1"/>
  <c r="R2078" i="2"/>
  <c r="T2078" i="2" s="1"/>
  <c r="R2079" i="2"/>
  <c r="T2079" i="2" s="1"/>
  <c r="R2080" i="2"/>
  <c r="T2080" i="2" s="1"/>
  <c r="R2081" i="2"/>
  <c r="T2081" i="2" s="1"/>
  <c r="R2082" i="2"/>
  <c r="T2082" i="2" s="1"/>
  <c r="R2083" i="2"/>
  <c r="T2083" i="2" s="1"/>
  <c r="R2084" i="2"/>
  <c r="T2084" i="2" s="1"/>
  <c r="R2085" i="2"/>
  <c r="T2085" i="2" s="1"/>
  <c r="R2086" i="2"/>
  <c r="T2086" i="2" s="1"/>
  <c r="R2087" i="2"/>
  <c r="T2087" i="2" s="1"/>
  <c r="R2088" i="2"/>
  <c r="T2088" i="2" s="1"/>
  <c r="R2089" i="2"/>
  <c r="T2089" i="2" s="1"/>
  <c r="R2090" i="2"/>
  <c r="T2090" i="2" s="1"/>
  <c r="R2091" i="2"/>
  <c r="T2091" i="2" s="1"/>
  <c r="R2092" i="2"/>
  <c r="T2092" i="2" s="1"/>
  <c r="R2093" i="2"/>
  <c r="T2093" i="2" s="1"/>
  <c r="R2094" i="2"/>
  <c r="T2094" i="2" s="1"/>
  <c r="R2095" i="2"/>
  <c r="T2095" i="2" s="1"/>
  <c r="R2096" i="2"/>
  <c r="T2096" i="2" s="1"/>
  <c r="R2097" i="2"/>
  <c r="T2097" i="2" s="1"/>
  <c r="R2098" i="2"/>
  <c r="T2098" i="2" s="1"/>
  <c r="R2099" i="2"/>
  <c r="T2099" i="2" s="1"/>
  <c r="R2100" i="2"/>
  <c r="T2100" i="2" s="1"/>
  <c r="R2101" i="2"/>
  <c r="T2101" i="2" s="1"/>
  <c r="R2102" i="2"/>
  <c r="T2102" i="2" s="1"/>
  <c r="R2103" i="2"/>
  <c r="T2103" i="2" s="1"/>
  <c r="R2104" i="2"/>
  <c r="T2104" i="2" s="1"/>
  <c r="R2105" i="2"/>
  <c r="T2105" i="2" s="1"/>
  <c r="R2106" i="2"/>
  <c r="T2106" i="2" s="1"/>
  <c r="R2107" i="2"/>
  <c r="T2107" i="2" s="1"/>
  <c r="R2108" i="2"/>
  <c r="T2108" i="2" s="1"/>
  <c r="R2109" i="2"/>
  <c r="T2109" i="2" s="1"/>
  <c r="R2110" i="2"/>
  <c r="T2110" i="2" s="1"/>
  <c r="R2111" i="2"/>
  <c r="T2111" i="2" s="1"/>
  <c r="R2112" i="2"/>
  <c r="T2112" i="2" s="1"/>
  <c r="R2113" i="2"/>
  <c r="T2113" i="2" s="1"/>
  <c r="R2114" i="2"/>
  <c r="T2114" i="2" s="1"/>
  <c r="R2115" i="2"/>
  <c r="T2115" i="2" s="1"/>
  <c r="R2116" i="2"/>
  <c r="T2116" i="2" s="1"/>
  <c r="R2117" i="2"/>
  <c r="T2117" i="2" s="1"/>
  <c r="R2118" i="2"/>
  <c r="T2118" i="2" s="1"/>
  <c r="R2119" i="2"/>
  <c r="T2119" i="2" s="1"/>
  <c r="R2120" i="2"/>
  <c r="T2120" i="2" s="1"/>
  <c r="R2121" i="2"/>
  <c r="T2121" i="2" s="1"/>
  <c r="R2122" i="2"/>
  <c r="T2122" i="2" s="1"/>
  <c r="R2123" i="2"/>
  <c r="T2123" i="2" s="1"/>
  <c r="R2124" i="2"/>
  <c r="T2124" i="2" s="1"/>
  <c r="R2125" i="2"/>
  <c r="T2125" i="2" s="1"/>
  <c r="R2126" i="2"/>
  <c r="T2126" i="2" s="1"/>
  <c r="R2127" i="2"/>
  <c r="T2127" i="2" s="1"/>
  <c r="R2128" i="2"/>
  <c r="T2128" i="2" s="1"/>
  <c r="R2129" i="2"/>
  <c r="T2129" i="2" s="1"/>
  <c r="R2130" i="2"/>
  <c r="T2130" i="2" s="1"/>
  <c r="R2131" i="2"/>
  <c r="T2131" i="2" s="1"/>
  <c r="R2132" i="2"/>
  <c r="T2132" i="2" s="1"/>
  <c r="R2133" i="2"/>
  <c r="T2133" i="2" s="1"/>
  <c r="R2134" i="2"/>
  <c r="T2134" i="2" s="1"/>
  <c r="R2135" i="2"/>
  <c r="T2135" i="2" s="1"/>
  <c r="R2136" i="2"/>
  <c r="T2136" i="2" s="1"/>
  <c r="R2137" i="2"/>
  <c r="T2137" i="2" s="1"/>
  <c r="R2138" i="2"/>
  <c r="T2138" i="2" s="1"/>
  <c r="R2139" i="2"/>
  <c r="T2139" i="2" s="1"/>
  <c r="R2140" i="2"/>
  <c r="T2140" i="2" s="1"/>
  <c r="R2141" i="2"/>
  <c r="T2141" i="2" s="1"/>
  <c r="R2142" i="2"/>
  <c r="T2142" i="2" s="1"/>
  <c r="R2143" i="2"/>
  <c r="T2143" i="2" s="1"/>
  <c r="R2144" i="2"/>
  <c r="T2144" i="2" s="1"/>
  <c r="R2145" i="2"/>
  <c r="T2145" i="2" s="1"/>
  <c r="R2146" i="2"/>
  <c r="T2146" i="2" s="1"/>
  <c r="R2147" i="2"/>
  <c r="T2147" i="2" s="1"/>
  <c r="R2148" i="2"/>
  <c r="T2148" i="2" s="1"/>
  <c r="R2149" i="2"/>
  <c r="T2149" i="2" s="1"/>
  <c r="R2150" i="2"/>
  <c r="T2150" i="2" s="1"/>
  <c r="R2151" i="2"/>
  <c r="T2151" i="2" s="1"/>
  <c r="R2152" i="2"/>
  <c r="T2152" i="2" s="1"/>
  <c r="R2153" i="2"/>
  <c r="T2153" i="2" s="1"/>
  <c r="R2154" i="2"/>
  <c r="T2154" i="2" s="1"/>
  <c r="R2155" i="2"/>
  <c r="T2155" i="2" s="1"/>
  <c r="R2156" i="2"/>
  <c r="T2156" i="2" s="1"/>
  <c r="R2157" i="2"/>
  <c r="T2157" i="2" s="1"/>
  <c r="R2158" i="2"/>
  <c r="T2158" i="2" s="1"/>
  <c r="R2159" i="2"/>
  <c r="T2159" i="2" s="1"/>
  <c r="R2160" i="2"/>
  <c r="T2160" i="2" s="1"/>
  <c r="R2161" i="2"/>
  <c r="T2161" i="2" s="1"/>
  <c r="R2162" i="2"/>
  <c r="T2162" i="2" s="1"/>
  <c r="R2163" i="2"/>
  <c r="T2163" i="2" s="1"/>
  <c r="R2164" i="2"/>
  <c r="T2164" i="2" s="1"/>
  <c r="R2165" i="2"/>
  <c r="T2165" i="2" s="1"/>
  <c r="R2166" i="2"/>
  <c r="T2166" i="2" s="1"/>
  <c r="R2167" i="2"/>
  <c r="T2167" i="2" s="1"/>
  <c r="R2168" i="2"/>
  <c r="T2168" i="2" s="1"/>
  <c r="R2169" i="2"/>
  <c r="T2169" i="2" s="1"/>
  <c r="R2170" i="2"/>
  <c r="T2170" i="2" s="1"/>
  <c r="R2171" i="2"/>
  <c r="T2171" i="2" s="1"/>
  <c r="R2172" i="2"/>
  <c r="T2172" i="2" s="1"/>
  <c r="R2173" i="2"/>
  <c r="T2173" i="2" s="1"/>
  <c r="R2174" i="2"/>
  <c r="T2174" i="2" s="1"/>
  <c r="R2175" i="2"/>
  <c r="T2175" i="2" s="1"/>
  <c r="R2176" i="2"/>
  <c r="T2176" i="2" s="1"/>
  <c r="R2177" i="2"/>
  <c r="T2177" i="2" s="1"/>
  <c r="R2178" i="2"/>
  <c r="T2178" i="2" s="1"/>
  <c r="R2179" i="2"/>
  <c r="T2179" i="2" s="1"/>
  <c r="R2180" i="2"/>
  <c r="T2180" i="2" s="1"/>
  <c r="R2181" i="2"/>
  <c r="T2181" i="2" s="1"/>
  <c r="R2182" i="2"/>
  <c r="T2182" i="2" s="1"/>
  <c r="R2183" i="2"/>
  <c r="T2183" i="2" s="1"/>
  <c r="R2184" i="2"/>
  <c r="T2184" i="2" s="1"/>
  <c r="R2185" i="2"/>
  <c r="T2185" i="2" s="1"/>
  <c r="R2186" i="2"/>
  <c r="T2186" i="2" s="1"/>
  <c r="R2187" i="2"/>
  <c r="T2187" i="2" s="1"/>
  <c r="R2188" i="2"/>
  <c r="T2188" i="2" s="1"/>
  <c r="R2189" i="2"/>
  <c r="T2189" i="2" s="1"/>
  <c r="R2190" i="2"/>
  <c r="T2190" i="2" s="1"/>
  <c r="R2191" i="2"/>
  <c r="T2191" i="2" s="1"/>
  <c r="R2192" i="2"/>
  <c r="T2192" i="2" s="1"/>
  <c r="R2193" i="2"/>
  <c r="T2193" i="2" s="1"/>
  <c r="R2194" i="2"/>
  <c r="T2194" i="2" s="1"/>
  <c r="R2195" i="2"/>
  <c r="T2195" i="2" s="1"/>
  <c r="R2196" i="2"/>
  <c r="T2196" i="2" s="1"/>
  <c r="R2197" i="2"/>
  <c r="T2197" i="2" s="1"/>
  <c r="R2198" i="2"/>
  <c r="T2198" i="2" s="1"/>
  <c r="R2199" i="2"/>
  <c r="T2199" i="2" s="1"/>
  <c r="R2200" i="2"/>
  <c r="T2200" i="2" s="1"/>
  <c r="R2201" i="2"/>
  <c r="T2201" i="2" s="1"/>
  <c r="R2202" i="2"/>
  <c r="T2202" i="2" s="1"/>
  <c r="R2203" i="2"/>
  <c r="T2203" i="2" s="1"/>
  <c r="R2204" i="2"/>
  <c r="T2204" i="2" s="1"/>
  <c r="R2205" i="2"/>
  <c r="T2205" i="2" s="1"/>
  <c r="R2206" i="2"/>
  <c r="T2206" i="2" s="1"/>
  <c r="R2207" i="2"/>
  <c r="T2207" i="2" s="1"/>
  <c r="R2208" i="2"/>
  <c r="T2208" i="2" s="1"/>
  <c r="R2209" i="2"/>
  <c r="T2209" i="2" s="1"/>
  <c r="R2210" i="2"/>
  <c r="T2210" i="2" s="1"/>
  <c r="R2211" i="2"/>
  <c r="T2211" i="2" s="1"/>
  <c r="R2212" i="2"/>
  <c r="T2212" i="2" s="1"/>
  <c r="R2213" i="2"/>
  <c r="T2213" i="2" s="1"/>
  <c r="R2214" i="2"/>
  <c r="T2214" i="2" s="1"/>
  <c r="R2215" i="2"/>
  <c r="T2215" i="2" s="1"/>
  <c r="R2216" i="2"/>
  <c r="T2216" i="2" s="1"/>
  <c r="R2217" i="2"/>
  <c r="T2217" i="2" s="1"/>
  <c r="R2218" i="2"/>
  <c r="T2218" i="2" s="1"/>
  <c r="R2219" i="2"/>
  <c r="T2219" i="2" s="1"/>
  <c r="R2220" i="2"/>
  <c r="T2220" i="2" s="1"/>
  <c r="R2221" i="2"/>
  <c r="T2221" i="2" s="1"/>
  <c r="R2222" i="2"/>
  <c r="T2222" i="2" s="1"/>
  <c r="R2223" i="2"/>
  <c r="T2223" i="2" s="1"/>
  <c r="R2224" i="2"/>
  <c r="T2224" i="2" s="1"/>
  <c r="R2225" i="2"/>
  <c r="T2225" i="2" s="1"/>
  <c r="R2226" i="2"/>
  <c r="T2226" i="2" s="1"/>
  <c r="R2227" i="2"/>
  <c r="T2227" i="2" s="1"/>
  <c r="R2228" i="2"/>
  <c r="T2228" i="2" s="1"/>
  <c r="R2229" i="2"/>
  <c r="T2229" i="2" s="1"/>
  <c r="R2230" i="2"/>
  <c r="T2230" i="2" s="1"/>
  <c r="R2231" i="2"/>
  <c r="T2231" i="2" s="1"/>
  <c r="R2232" i="2"/>
  <c r="T2232" i="2" s="1"/>
  <c r="R2233" i="2"/>
  <c r="T2233" i="2" s="1"/>
  <c r="R2234" i="2"/>
  <c r="T2234" i="2" s="1"/>
  <c r="R2235" i="2"/>
  <c r="T2235" i="2" s="1"/>
  <c r="R2236" i="2"/>
  <c r="T2236" i="2" s="1"/>
  <c r="R2237" i="2"/>
  <c r="T2237" i="2" s="1"/>
  <c r="R2238" i="2"/>
  <c r="T2238" i="2" s="1"/>
  <c r="R2239" i="2"/>
  <c r="T2239" i="2" s="1"/>
  <c r="R2240" i="2"/>
  <c r="T2240" i="2" s="1"/>
  <c r="R2241" i="2"/>
  <c r="T2241" i="2" s="1"/>
  <c r="R2242" i="2"/>
  <c r="T2242" i="2" s="1"/>
  <c r="R2243" i="2"/>
  <c r="T2243" i="2" s="1"/>
  <c r="R2244" i="2"/>
  <c r="T2244" i="2" s="1"/>
  <c r="R2245" i="2"/>
  <c r="T2245" i="2" s="1"/>
  <c r="R2246" i="2"/>
  <c r="T2246" i="2" s="1"/>
  <c r="R2247" i="2"/>
  <c r="T2247" i="2" s="1"/>
  <c r="R2248" i="2"/>
  <c r="T2248" i="2" s="1"/>
  <c r="R2249" i="2"/>
  <c r="T2249" i="2" s="1"/>
  <c r="R2250" i="2"/>
  <c r="T2250" i="2" s="1"/>
  <c r="R2251" i="2"/>
  <c r="T2251" i="2" s="1"/>
  <c r="R2252" i="2"/>
  <c r="T2252" i="2" s="1"/>
  <c r="R2253" i="2"/>
  <c r="T2253" i="2" s="1"/>
  <c r="R2254" i="2"/>
  <c r="T2254" i="2" s="1"/>
  <c r="R2255" i="2"/>
  <c r="T2255" i="2" s="1"/>
  <c r="R2256" i="2"/>
  <c r="T2256" i="2" s="1"/>
  <c r="R2257" i="2"/>
  <c r="T2257" i="2" s="1"/>
  <c r="R2258" i="2"/>
  <c r="T2258" i="2" s="1"/>
  <c r="R2259" i="2"/>
  <c r="T2259" i="2" s="1"/>
  <c r="R2260" i="2"/>
  <c r="T2260" i="2" s="1"/>
  <c r="R2261" i="2"/>
  <c r="T2261" i="2" s="1"/>
  <c r="R2262" i="2"/>
  <c r="T2262" i="2" s="1"/>
  <c r="R2263" i="2"/>
  <c r="T2263" i="2" s="1"/>
  <c r="R2264" i="2"/>
  <c r="T2264" i="2" s="1"/>
  <c r="R2265" i="2"/>
  <c r="T2265" i="2" s="1"/>
  <c r="R2266" i="2"/>
  <c r="T2266" i="2" s="1"/>
  <c r="R2267" i="2"/>
  <c r="T2267" i="2" s="1"/>
  <c r="R2268" i="2"/>
  <c r="T2268" i="2" s="1"/>
  <c r="R2269" i="2"/>
  <c r="T2269" i="2" s="1"/>
  <c r="R2270" i="2"/>
  <c r="T2270" i="2" s="1"/>
  <c r="R2271" i="2"/>
  <c r="T2271" i="2" s="1"/>
  <c r="R2272" i="2"/>
  <c r="T2272" i="2" s="1"/>
  <c r="R2273" i="2"/>
  <c r="T2273" i="2" s="1"/>
  <c r="R2274" i="2"/>
  <c r="T2274" i="2" s="1"/>
  <c r="R2275" i="2"/>
  <c r="T2275" i="2" s="1"/>
  <c r="R2276" i="2"/>
  <c r="T2276" i="2" s="1"/>
  <c r="R2277" i="2"/>
  <c r="T2277" i="2" s="1"/>
  <c r="R2278" i="2"/>
  <c r="T2278" i="2" s="1"/>
  <c r="R2279" i="2"/>
  <c r="T2279" i="2" s="1"/>
  <c r="R2280" i="2"/>
  <c r="T2280" i="2" s="1"/>
  <c r="R2281" i="2"/>
  <c r="T2281" i="2" s="1"/>
  <c r="R2282" i="2"/>
  <c r="T2282" i="2" s="1"/>
  <c r="R2283" i="2"/>
  <c r="T2283" i="2" s="1"/>
  <c r="R2284" i="2"/>
  <c r="T2284" i="2" s="1"/>
  <c r="R2285" i="2"/>
  <c r="T2285" i="2" s="1"/>
  <c r="R2286" i="2"/>
  <c r="T2286" i="2" s="1"/>
  <c r="R2287" i="2"/>
  <c r="T2287" i="2" s="1"/>
  <c r="R2288" i="2"/>
  <c r="T2288" i="2" s="1"/>
  <c r="R2289" i="2"/>
  <c r="T2289" i="2" s="1"/>
  <c r="R2290" i="2"/>
  <c r="T2290" i="2" s="1"/>
  <c r="R2291" i="2"/>
  <c r="T2291" i="2" s="1"/>
  <c r="R2292" i="2"/>
  <c r="T2292" i="2" s="1"/>
  <c r="R2293" i="2"/>
  <c r="T2293" i="2" s="1"/>
  <c r="R2294" i="2"/>
  <c r="T2294" i="2" s="1"/>
  <c r="R2295" i="2"/>
  <c r="T2295" i="2" s="1"/>
  <c r="R2296" i="2"/>
  <c r="T2296" i="2" s="1"/>
  <c r="R2297" i="2"/>
  <c r="T2297" i="2" s="1"/>
  <c r="R2298" i="2"/>
  <c r="T2298" i="2" s="1"/>
  <c r="R2299" i="2"/>
  <c r="T2299" i="2" s="1"/>
  <c r="R2300" i="2"/>
  <c r="T2300" i="2" s="1"/>
  <c r="R2301" i="2"/>
  <c r="T2301" i="2" s="1"/>
  <c r="R2302" i="2"/>
  <c r="T2302" i="2" s="1"/>
  <c r="R2303" i="2"/>
  <c r="T2303" i="2" s="1"/>
  <c r="R2304" i="2"/>
  <c r="T2304" i="2" s="1"/>
  <c r="R2305" i="2"/>
  <c r="T2305" i="2" s="1"/>
  <c r="R2306" i="2"/>
  <c r="T2306" i="2" s="1"/>
  <c r="R2307" i="2"/>
  <c r="T2307" i="2" s="1"/>
  <c r="R2308" i="2"/>
  <c r="T2308" i="2" s="1"/>
  <c r="R2309" i="2"/>
  <c r="T2309" i="2" s="1"/>
  <c r="R2310" i="2"/>
  <c r="T2310" i="2" s="1"/>
  <c r="R2311" i="2"/>
  <c r="T2311" i="2" s="1"/>
  <c r="R2312" i="2"/>
  <c r="T2312" i="2" s="1"/>
  <c r="R2313" i="2"/>
  <c r="T2313" i="2" s="1"/>
  <c r="R2314" i="2"/>
  <c r="T2314" i="2" s="1"/>
  <c r="R2315" i="2"/>
  <c r="T2315" i="2" s="1"/>
  <c r="R2316" i="2"/>
  <c r="T2316" i="2" s="1"/>
  <c r="R2317" i="2"/>
  <c r="T2317" i="2" s="1"/>
  <c r="R2318" i="2"/>
  <c r="T2318" i="2" s="1"/>
  <c r="R2319" i="2"/>
  <c r="T2319" i="2" s="1"/>
  <c r="R2320" i="2"/>
  <c r="T2320" i="2" s="1"/>
  <c r="R2321" i="2"/>
  <c r="T2321" i="2" s="1"/>
  <c r="R2322" i="2"/>
  <c r="T2322" i="2" s="1"/>
  <c r="R2323" i="2"/>
  <c r="T2323" i="2" s="1"/>
  <c r="R2324" i="2"/>
  <c r="T2324" i="2" s="1"/>
  <c r="R2325" i="2"/>
  <c r="T2325" i="2" s="1"/>
  <c r="R2326" i="2"/>
  <c r="T2326" i="2" s="1"/>
  <c r="R2327" i="2"/>
  <c r="T2327" i="2" s="1"/>
  <c r="R2328" i="2"/>
  <c r="T2328" i="2" s="1"/>
  <c r="R2329" i="2"/>
  <c r="T2329" i="2" s="1"/>
  <c r="R2330" i="2"/>
  <c r="T2330" i="2" s="1"/>
  <c r="R2331" i="2"/>
  <c r="T2331" i="2" s="1"/>
  <c r="R2332" i="2"/>
  <c r="T2332" i="2" s="1"/>
  <c r="R2333" i="2"/>
  <c r="T2333" i="2" s="1"/>
  <c r="R2334" i="2"/>
  <c r="T2334" i="2" s="1"/>
  <c r="R2335" i="2"/>
  <c r="T2335" i="2" s="1"/>
  <c r="R2336" i="2"/>
  <c r="T2336" i="2" s="1"/>
  <c r="R2337" i="2"/>
  <c r="T2337" i="2" s="1"/>
  <c r="R2338" i="2"/>
  <c r="T2338" i="2" s="1"/>
  <c r="R2339" i="2"/>
  <c r="T2339" i="2" s="1"/>
  <c r="R2340" i="2"/>
  <c r="T2340" i="2" s="1"/>
  <c r="R2341" i="2"/>
  <c r="T2341" i="2" s="1"/>
  <c r="R2342" i="2"/>
  <c r="T2342" i="2" s="1"/>
  <c r="R2343" i="2"/>
  <c r="T2343" i="2" s="1"/>
  <c r="R2344" i="2"/>
  <c r="T2344" i="2" s="1"/>
  <c r="R2345" i="2"/>
  <c r="T2345" i="2" s="1"/>
  <c r="R2346" i="2"/>
  <c r="T2346" i="2" s="1"/>
  <c r="R2347" i="2"/>
  <c r="T2347" i="2" s="1"/>
  <c r="R2348" i="2"/>
  <c r="T2348" i="2" s="1"/>
  <c r="R2349" i="2"/>
  <c r="T2349" i="2" s="1"/>
  <c r="R2350" i="2"/>
  <c r="T2350" i="2" s="1"/>
  <c r="R2351" i="2"/>
  <c r="T2351" i="2" s="1"/>
  <c r="R2352" i="2"/>
  <c r="T2352" i="2" s="1"/>
  <c r="R2353" i="2"/>
  <c r="T2353" i="2" s="1"/>
  <c r="R2354" i="2"/>
  <c r="T2354" i="2" s="1"/>
  <c r="R2355" i="2"/>
  <c r="T2355" i="2" s="1"/>
  <c r="R2356" i="2"/>
  <c r="T2356" i="2" s="1"/>
  <c r="R2357" i="2"/>
  <c r="T2357" i="2" s="1"/>
  <c r="R2358" i="2"/>
  <c r="T2358" i="2" s="1"/>
  <c r="R2359" i="2"/>
  <c r="T2359" i="2" s="1"/>
  <c r="R2360" i="2"/>
  <c r="T2360" i="2" s="1"/>
  <c r="R2361" i="2"/>
  <c r="T2361" i="2" s="1"/>
  <c r="R2362" i="2"/>
  <c r="T2362" i="2" s="1"/>
  <c r="R2363" i="2"/>
  <c r="T2363" i="2" s="1"/>
  <c r="R2364" i="2"/>
  <c r="T2364" i="2" s="1"/>
  <c r="R2365" i="2"/>
  <c r="T2365" i="2" s="1"/>
  <c r="R2366" i="2"/>
  <c r="T2366" i="2" s="1"/>
  <c r="R2367" i="2"/>
  <c r="T2367" i="2" s="1"/>
  <c r="R2368" i="2"/>
  <c r="T2368" i="2" s="1"/>
  <c r="R2369" i="2"/>
  <c r="T2369" i="2" s="1"/>
  <c r="R2370" i="2"/>
  <c r="T2370" i="2" s="1"/>
  <c r="R2371" i="2"/>
  <c r="T2371" i="2" s="1"/>
  <c r="R2372" i="2"/>
  <c r="T2372" i="2" s="1"/>
  <c r="R2373" i="2"/>
  <c r="T2373" i="2" s="1"/>
  <c r="R2374" i="2"/>
  <c r="T2374" i="2" s="1"/>
  <c r="R2375" i="2"/>
  <c r="T2375" i="2" s="1"/>
  <c r="R2376" i="2"/>
  <c r="T2376" i="2" s="1"/>
  <c r="R2377" i="2"/>
  <c r="T2377" i="2" s="1"/>
  <c r="R2378" i="2"/>
  <c r="T2378" i="2" s="1"/>
  <c r="R2379" i="2"/>
  <c r="T2379" i="2" s="1"/>
  <c r="R2380" i="2"/>
  <c r="T2380" i="2" s="1"/>
  <c r="R2381" i="2"/>
  <c r="T2381" i="2" s="1"/>
  <c r="R2382" i="2"/>
  <c r="T2382" i="2" s="1"/>
  <c r="R2383" i="2"/>
  <c r="T2383" i="2" s="1"/>
  <c r="R2384" i="2"/>
  <c r="T2384" i="2" s="1"/>
  <c r="R2385" i="2"/>
  <c r="T2385" i="2" s="1"/>
  <c r="R2386" i="2"/>
  <c r="T2386" i="2" s="1"/>
  <c r="R2387" i="2"/>
  <c r="T2387" i="2" s="1"/>
  <c r="R2388" i="2"/>
  <c r="T2388" i="2" s="1"/>
  <c r="R2389" i="2"/>
  <c r="T2389" i="2" s="1"/>
  <c r="R2390" i="2"/>
  <c r="T2390" i="2" s="1"/>
  <c r="R2391" i="2"/>
  <c r="T2391" i="2" s="1"/>
  <c r="R2392" i="2"/>
  <c r="T2392" i="2" s="1"/>
  <c r="R2393" i="2"/>
  <c r="T2393" i="2" s="1"/>
  <c r="R2394" i="2"/>
  <c r="T2394" i="2" s="1"/>
  <c r="R2395" i="2"/>
  <c r="T2395" i="2" s="1"/>
  <c r="R2396" i="2"/>
  <c r="T2396" i="2" s="1"/>
  <c r="R2397" i="2"/>
  <c r="T2397" i="2" s="1"/>
  <c r="R2398" i="2"/>
  <c r="T2398" i="2" s="1"/>
  <c r="R2399" i="2"/>
  <c r="T2399" i="2" s="1"/>
  <c r="R2400" i="2"/>
  <c r="T2400" i="2" s="1"/>
  <c r="R2401" i="2"/>
  <c r="T2401" i="2" s="1"/>
  <c r="R2402" i="2"/>
  <c r="T2402" i="2" s="1"/>
  <c r="R2403" i="2"/>
  <c r="T2403" i="2" s="1"/>
  <c r="R2404" i="2"/>
  <c r="T2404" i="2" s="1"/>
  <c r="R2405" i="2"/>
  <c r="T2405" i="2" s="1"/>
  <c r="R2406" i="2"/>
  <c r="T2406" i="2" s="1"/>
  <c r="R2407" i="2"/>
  <c r="T2407" i="2" s="1"/>
  <c r="R2408" i="2"/>
  <c r="T2408" i="2" s="1"/>
  <c r="R2409" i="2"/>
  <c r="T2409" i="2" s="1"/>
  <c r="R2410" i="2"/>
  <c r="T2410" i="2" s="1"/>
  <c r="R2411" i="2"/>
  <c r="T2411" i="2" s="1"/>
  <c r="R2412" i="2"/>
  <c r="T2412" i="2" s="1"/>
  <c r="R2413" i="2"/>
  <c r="T2413" i="2" s="1"/>
  <c r="R2414" i="2"/>
  <c r="T2414" i="2" s="1"/>
  <c r="R2415" i="2"/>
  <c r="T2415" i="2" s="1"/>
  <c r="R2416" i="2"/>
  <c r="T2416" i="2" s="1"/>
  <c r="R2417" i="2"/>
  <c r="T2417" i="2" s="1"/>
  <c r="R2418" i="2"/>
  <c r="T2418" i="2" s="1"/>
  <c r="R2419" i="2"/>
  <c r="T2419" i="2" s="1"/>
  <c r="R2420" i="2"/>
  <c r="T2420" i="2" s="1"/>
  <c r="R2421" i="2"/>
  <c r="T2421" i="2" s="1"/>
  <c r="R2422" i="2"/>
  <c r="T2422" i="2" s="1"/>
  <c r="R2423" i="2"/>
  <c r="T2423" i="2" s="1"/>
  <c r="R2424" i="2"/>
  <c r="T2424" i="2" s="1"/>
  <c r="R2425" i="2"/>
  <c r="T2425" i="2" s="1"/>
  <c r="R2426" i="2"/>
  <c r="T2426" i="2" s="1"/>
  <c r="R2427" i="2"/>
  <c r="T2427" i="2" s="1"/>
  <c r="R2428" i="2"/>
  <c r="T2428" i="2" s="1"/>
  <c r="R2429" i="2"/>
  <c r="T2429" i="2" s="1"/>
  <c r="R2430" i="2"/>
  <c r="T2430" i="2" s="1"/>
  <c r="R2431" i="2"/>
  <c r="T2431" i="2" s="1"/>
  <c r="R2432" i="2"/>
  <c r="T2432" i="2" s="1"/>
  <c r="R2433" i="2"/>
  <c r="T2433" i="2" s="1"/>
  <c r="R2434" i="2"/>
  <c r="T2434" i="2" s="1"/>
  <c r="R2435" i="2"/>
  <c r="T2435" i="2" s="1"/>
  <c r="R2436" i="2"/>
  <c r="T2436" i="2" s="1"/>
  <c r="R2437" i="2"/>
  <c r="T2437" i="2" s="1"/>
  <c r="R2438" i="2"/>
  <c r="T2438" i="2" s="1"/>
  <c r="R2439" i="2"/>
  <c r="T2439" i="2" s="1"/>
  <c r="R2440" i="2"/>
  <c r="T2440" i="2" s="1"/>
  <c r="R2441" i="2"/>
  <c r="T2441" i="2" s="1"/>
  <c r="R2442" i="2"/>
  <c r="T2442" i="2" s="1"/>
  <c r="R2443" i="2"/>
  <c r="T2443" i="2" s="1"/>
  <c r="R2444" i="2"/>
  <c r="T2444" i="2" s="1"/>
  <c r="R2445" i="2"/>
  <c r="T2445" i="2" s="1"/>
  <c r="R2446" i="2"/>
  <c r="T2446" i="2" s="1"/>
  <c r="R2447" i="2"/>
  <c r="T2447" i="2" s="1"/>
  <c r="R2448" i="2"/>
  <c r="T2448" i="2" s="1"/>
  <c r="R2449" i="2"/>
  <c r="T2449" i="2" s="1"/>
  <c r="R2450" i="2"/>
  <c r="T2450" i="2" s="1"/>
  <c r="R2451" i="2"/>
  <c r="T2451" i="2" s="1"/>
  <c r="R2452" i="2"/>
  <c r="T2452" i="2" s="1"/>
  <c r="R2453" i="2"/>
  <c r="T2453" i="2" s="1"/>
  <c r="R2454" i="2"/>
  <c r="T2454" i="2" s="1"/>
  <c r="R2455" i="2"/>
  <c r="T2455" i="2" s="1"/>
  <c r="R2456" i="2"/>
  <c r="T2456" i="2" s="1"/>
  <c r="R2457" i="2"/>
  <c r="T2457" i="2" s="1"/>
  <c r="R2458" i="2"/>
  <c r="T2458" i="2" s="1"/>
  <c r="R2459" i="2"/>
  <c r="T2459" i="2" s="1"/>
  <c r="R2460" i="2"/>
  <c r="T2460" i="2" s="1"/>
  <c r="R2461" i="2"/>
  <c r="T2461" i="2" s="1"/>
  <c r="R2462" i="2"/>
  <c r="T2462" i="2" s="1"/>
  <c r="R2463" i="2"/>
  <c r="T2463" i="2" s="1"/>
  <c r="R2464" i="2"/>
  <c r="T2464" i="2" s="1"/>
  <c r="R2465" i="2"/>
  <c r="T2465" i="2" s="1"/>
  <c r="R2466" i="2"/>
  <c r="T2466" i="2" s="1"/>
  <c r="R2467" i="2"/>
  <c r="T2467" i="2" s="1"/>
  <c r="R2468" i="2"/>
  <c r="T2468" i="2" s="1"/>
  <c r="R2469" i="2"/>
  <c r="T2469" i="2" s="1"/>
  <c r="R2470" i="2"/>
  <c r="T2470" i="2" s="1"/>
  <c r="R2471" i="2"/>
  <c r="T2471" i="2" s="1"/>
  <c r="R2472" i="2"/>
  <c r="T2472" i="2" s="1"/>
  <c r="R2473" i="2"/>
  <c r="T2473" i="2" s="1"/>
  <c r="R2474" i="2"/>
  <c r="T2474" i="2" s="1"/>
  <c r="R2475" i="2"/>
  <c r="T2475" i="2" s="1"/>
  <c r="R2476" i="2"/>
  <c r="T2476" i="2" s="1"/>
  <c r="R2477" i="2"/>
  <c r="T2477" i="2" s="1"/>
  <c r="R2478" i="2"/>
  <c r="T2478" i="2" s="1"/>
  <c r="R2479" i="2"/>
  <c r="T2479" i="2" s="1"/>
  <c r="R2480" i="2"/>
  <c r="T2480" i="2" s="1"/>
  <c r="R2481" i="2"/>
  <c r="T2481" i="2" s="1"/>
  <c r="R2482" i="2"/>
  <c r="T2482" i="2" s="1"/>
  <c r="R2483" i="2"/>
  <c r="T2483" i="2" s="1"/>
  <c r="R2484" i="2"/>
  <c r="T2484" i="2" s="1"/>
  <c r="R2485" i="2"/>
  <c r="T2485" i="2" s="1"/>
  <c r="R2486" i="2"/>
  <c r="T2486" i="2" s="1"/>
  <c r="R2487" i="2"/>
  <c r="T2487" i="2" s="1"/>
  <c r="R2488" i="2"/>
  <c r="T2488" i="2" s="1"/>
  <c r="R2489" i="2"/>
  <c r="T2489" i="2" s="1"/>
  <c r="R2490" i="2"/>
  <c r="T2490" i="2" s="1"/>
  <c r="R2491" i="2"/>
  <c r="T2491" i="2" s="1"/>
  <c r="R2492" i="2"/>
  <c r="T2492" i="2" s="1"/>
  <c r="R2493" i="2"/>
  <c r="T2493" i="2" s="1"/>
  <c r="R2494" i="2"/>
  <c r="T2494" i="2" s="1"/>
  <c r="R2495" i="2"/>
  <c r="T2495" i="2" s="1"/>
  <c r="R2496" i="2"/>
  <c r="T2496" i="2" s="1"/>
  <c r="R2497" i="2"/>
  <c r="T2497" i="2" s="1"/>
  <c r="R2498" i="2"/>
  <c r="T2498" i="2" s="1"/>
  <c r="R2499" i="2"/>
  <c r="T2499" i="2" s="1"/>
  <c r="R2500" i="2"/>
  <c r="T2500" i="2" s="1"/>
  <c r="R2501" i="2"/>
  <c r="T2501" i="2" s="1"/>
  <c r="R2502" i="2"/>
  <c r="T2502" i="2" s="1"/>
  <c r="R2503" i="2"/>
  <c r="T2503" i="2" s="1"/>
  <c r="R2504" i="2"/>
  <c r="T2504" i="2" s="1"/>
  <c r="R2505" i="2"/>
  <c r="T2505" i="2" s="1"/>
  <c r="R2506" i="2"/>
  <c r="T2506" i="2" s="1"/>
  <c r="R2507" i="2"/>
  <c r="T2507" i="2" s="1"/>
  <c r="R2508" i="2"/>
  <c r="T2508" i="2" s="1"/>
  <c r="R2509" i="2"/>
  <c r="T2509" i="2" s="1"/>
  <c r="R2510" i="2"/>
  <c r="T2510" i="2" s="1"/>
  <c r="R2511" i="2"/>
  <c r="T2511" i="2" s="1"/>
  <c r="R2512" i="2"/>
  <c r="T2512" i="2" s="1"/>
  <c r="R2513" i="2"/>
  <c r="T2513" i="2" s="1"/>
  <c r="R2514" i="2"/>
  <c r="T2514" i="2" s="1"/>
  <c r="R2515" i="2"/>
  <c r="T2515" i="2" s="1"/>
  <c r="R2516" i="2"/>
  <c r="T2516" i="2" s="1"/>
  <c r="R2517" i="2"/>
  <c r="T2517" i="2" s="1"/>
  <c r="R2518" i="2"/>
  <c r="T2518" i="2" s="1"/>
  <c r="R2519" i="2"/>
  <c r="T2519" i="2" s="1"/>
  <c r="R2520" i="2"/>
  <c r="T2520" i="2" s="1"/>
  <c r="R2521" i="2"/>
  <c r="T2521" i="2" s="1"/>
  <c r="R2522" i="2"/>
  <c r="T2522" i="2" s="1"/>
  <c r="R2523" i="2"/>
  <c r="T2523" i="2" s="1"/>
  <c r="R2524" i="2"/>
  <c r="T2524" i="2" s="1"/>
  <c r="R2525" i="2"/>
  <c r="T2525" i="2" s="1"/>
  <c r="R2526" i="2"/>
  <c r="T2526" i="2" s="1"/>
  <c r="R2527" i="2"/>
  <c r="T2527" i="2" s="1"/>
  <c r="R2528" i="2"/>
  <c r="T2528" i="2" s="1"/>
  <c r="R2529" i="2"/>
  <c r="T2529" i="2" s="1"/>
  <c r="R2530" i="2"/>
  <c r="T2530" i="2" s="1"/>
  <c r="R2531" i="2"/>
  <c r="T2531" i="2" s="1"/>
  <c r="R2532" i="2"/>
  <c r="T2532" i="2" s="1"/>
  <c r="R2533" i="2"/>
  <c r="T2533" i="2" s="1"/>
  <c r="R2534" i="2"/>
  <c r="T2534" i="2" s="1"/>
  <c r="R2535" i="2"/>
  <c r="T2535" i="2" s="1"/>
  <c r="R2536" i="2"/>
  <c r="T2536" i="2" s="1"/>
  <c r="R2537" i="2"/>
  <c r="T2537" i="2" s="1"/>
  <c r="R2538" i="2"/>
  <c r="T2538" i="2" s="1"/>
  <c r="R2539" i="2"/>
  <c r="T2539" i="2" s="1"/>
  <c r="R2540" i="2"/>
  <c r="T2540" i="2" s="1"/>
  <c r="R2541" i="2"/>
  <c r="T2541" i="2" s="1"/>
  <c r="R2542" i="2"/>
  <c r="T2542" i="2" s="1"/>
  <c r="R2543" i="2"/>
  <c r="T2543" i="2" s="1"/>
  <c r="R2544" i="2"/>
  <c r="T2544" i="2" s="1"/>
  <c r="R2545" i="2"/>
  <c r="T2545" i="2" s="1"/>
  <c r="R2546" i="2"/>
  <c r="T2546" i="2" s="1"/>
  <c r="R2547" i="2"/>
  <c r="T2547" i="2" s="1"/>
  <c r="R2548" i="2"/>
  <c r="T2548" i="2" s="1"/>
  <c r="R2549" i="2"/>
  <c r="T2549" i="2" s="1"/>
  <c r="R2550" i="2"/>
  <c r="T2550" i="2" s="1"/>
  <c r="R2551" i="2"/>
  <c r="T2551" i="2" s="1"/>
  <c r="R2552" i="2"/>
  <c r="T2552" i="2" s="1"/>
  <c r="R2553" i="2"/>
  <c r="T2553" i="2" s="1"/>
  <c r="R2554" i="2"/>
  <c r="T2554" i="2" s="1"/>
  <c r="R2555" i="2"/>
  <c r="T2555" i="2" s="1"/>
  <c r="R2556" i="2"/>
  <c r="T2556" i="2" s="1"/>
  <c r="R2557" i="2"/>
  <c r="T2557" i="2" s="1"/>
  <c r="R2558" i="2"/>
  <c r="T2558" i="2" s="1"/>
  <c r="R2559" i="2"/>
  <c r="T2559" i="2" s="1"/>
  <c r="R2560" i="2"/>
  <c r="T2560" i="2" s="1"/>
  <c r="R2561" i="2"/>
  <c r="T2561" i="2" s="1"/>
  <c r="R2562" i="2"/>
  <c r="T2562" i="2" s="1"/>
  <c r="R2563" i="2"/>
  <c r="T2563" i="2" s="1"/>
  <c r="R2564" i="2"/>
  <c r="T2564" i="2" s="1"/>
  <c r="R2565" i="2"/>
  <c r="T2565" i="2" s="1"/>
  <c r="R2566" i="2"/>
  <c r="T2566" i="2" s="1"/>
  <c r="R2567" i="2"/>
  <c r="T2567" i="2" s="1"/>
  <c r="R2568" i="2"/>
  <c r="T2568" i="2" s="1"/>
  <c r="R2569" i="2"/>
  <c r="T2569" i="2" s="1"/>
  <c r="R2570" i="2"/>
  <c r="T2570" i="2" s="1"/>
  <c r="R2571" i="2"/>
  <c r="T2571" i="2" s="1"/>
  <c r="R2572" i="2"/>
  <c r="T2572" i="2" s="1"/>
  <c r="R2573" i="2"/>
  <c r="T2573" i="2" s="1"/>
  <c r="R2574" i="2"/>
  <c r="T2574" i="2" s="1"/>
  <c r="R2575" i="2"/>
  <c r="T2575" i="2" s="1"/>
  <c r="R2576" i="2"/>
  <c r="T2576" i="2" s="1"/>
  <c r="R2577" i="2"/>
  <c r="T2577" i="2" s="1"/>
  <c r="R2578" i="2"/>
  <c r="T2578" i="2" s="1"/>
  <c r="R2579" i="2"/>
  <c r="T2579" i="2" s="1"/>
  <c r="R2580" i="2"/>
  <c r="T2580" i="2" s="1"/>
  <c r="R2581" i="2"/>
  <c r="T2581" i="2" s="1"/>
  <c r="R2582" i="2"/>
  <c r="T2582" i="2" s="1"/>
  <c r="R2583" i="2"/>
  <c r="T2583" i="2" s="1"/>
  <c r="R2584" i="2"/>
  <c r="T2584" i="2" s="1"/>
  <c r="R2585" i="2"/>
  <c r="T2585" i="2" s="1"/>
  <c r="R2586" i="2"/>
  <c r="T2586" i="2" s="1"/>
  <c r="R2587" i="2"/>
  <c r="T2587" i="2" s="1"/>
  <c r="R2588" i="2"/>
  <c r="T2588" i="2" s="1"/>
  <c r="R2589" i="2"/>
  <c r="T2589" i="2" s="1"/>
  <c r="R2590" i="2"/>
  <c r="T2590" i="2" s="1"/>
  <c r="R2591" i="2"/>
  <c r="T2591" i="2" s="1"/>
  <c r="R2592" i="2"/>
  <c r="T2592" i="2" s="1"/>
  <c r="R2593" i="2"/>
  <c r="T2593" i="2" s="1"/>
  <c r="R2594" i="2"/>
  <c r="T2594" i="2" s="1"/>
  <c r="R2595" i="2"/>
  <c r="T2595" i="2" s="1"/>
  <c r="R2596" i="2"/>
  <c r="T2596" i="2" s="1"/>
  <c r="R2597" i="2"/>
  <c r="T2597" i="2" s="1"/>
  <c r="R2598" i="2"/>
  <c r="T2598" i="2" s="1"/>
  <c r="R2599" i="2"/>
  <c r="T2599" i="2" s="1"/>
  <c r="R2600" i="2"/>
  <c r="T2600" i="2" s="1"/>
  <c r="R2601" i="2"/>
  <c r="T2601" i="2" s="1"/>
  <c r="R2602" i="2"/>
  <c r="T2602" i="2" s="1"/>
  <c r="R2603" i="2"/>
  <c r="T2603" i="2" s="1"/>
  <c r="R2604" i="2"/>
  <c r="T2604" i="2" s="1"/>
  <c r="R2605" i="2"/>
  <c r="T2605" i="2" s="1"/>
  <c r="R2606" i="2"/>
  <c r="T2606" i="2" s="1"/>
  <c r="R2607" i="2"/>
  <c r="T2607" i="2" s="1"/>
  <c r="R2608" i="2"/>
  <c r="T2608" i="2" s="1"/>
  <c r="R2609" i="2"/>
  <c r="T2609" i="2" s="1"/>
  <c r="R2610" i="2"/>
  <c r="T2610" i="2" s="1"/>
  <c r="R2611" i="2"/>
  <c r="T2611" i="2" s="1"/>
  <c r="R2612" i="2"/>
  <c r="T2612" i="2" s="1"/>
  <c r="R2613" i="2"/>
  <c r="T2613" i="2" s="1"/>
  <c r="R2614" i="2"/>
  <c r="T2614" i="2" s="1"/>
  <c r="R2615" i="2"/>
  <c r="T2615" i="2" s="1"/>
  <c r="R2616" i="2"/>
  <c r="T2616" i="2" s="1"/>
  <c r="R2617" i="2"/>
  <c r="T2617" i="2" s="1"/>
  <c r="R2618" i="2"/>
  <c r="T2618" i="2" s="1"/>
  <c r="R2619" i="2"/>
  <c r="T2619" i="2" s="1"/>
  <c r="R2620" i="2"/>
  <c r="T2620" i="2" s="1"/>
  <c r="R2621" i="2"/>
  <c r="T2621" i="2" s="1"/>
  <c r="R2622" i="2"/>
  <c r="T2622" i="2" s="1"/>
  <c r="R2623" i="2"/>
  <c r="T2623" i="2" s="1"/>
  <c r="R2624" i="2"/>
  <c r="T2624" i="2" s="1"/>
  <c r="R2625" i="2"/>
  <c r="T2625" i="2" s="1"/>
  <c r="R2626" i="2"/>
  <c r="T2626" i="2" s="1"/>
  <c r="R2627" i="2"/>
  <c r="T2627" i="2" s="1"/>
  <c r="R2628" i="2"/>
  <c r="T2628" i="2" s="1"/>
  <c r="R2629" i="2"/>
  <c r="T2629" i="2" s="1"/>
  <c r="R2630" i="2"/>
  <c r="T2630" i="2" s="1"/>
  <c r="R2631" i="2"/>
  <c r="T2631" i="2" s="1"/>
  <c r="R2632" i="2"/>
  <c r="T2632" i="2" s="1"/>
  <c r="R2633" i="2"/>
  <c r="T2633" i="2" s="1"/>
  <c r="R2634" i="2"/>
  <c r="T2634" i="2" s="1"/>
  <c r="R2635" i="2"/>
  <c r="T2635" i="2" s="1"/>
  <c r="R2636" i="2"/>
  <c r="T2636" i="2" s="1"/>
  <c r="R2637" i="2"/>
  <c r="T2637" i="2" s="1"/>
  <c r="R2638" i="2"/>
  <c r="T2638" i="2" s="1"/>
  <c r="R2639" i="2"/>
  <c r="T2639" i="2" s="1"/>
  <c r="R2640" i="2"/>
  <c r="T2640" i="2" s="1"/>
  <c r="R2641" i="2"/>
  <c r="T2641" i="2" s="1"/>
  <c r="R2642" i="2"/>
  <c r="T2642" i="2" s="1"/>
  <c r="R2643" i="2"/>
  <c r="T2643" i="2" s="1"/>
  <c r="R2644" i="2"/>
  <c r="T2644" i="2" s="1"/>
  <c r="R2645" i="2"/>
  <c r="T2645" i="2" s="1"/>
  <c r="R2646" i="2"/>
  <c r="T2646" i="2" s="1"/>
  <c r="R2647" i="2"/>
  <c r="T2647" i="2" s="1"/>
  <c r="R2648" i="2"/>
  <c r="T2648" i="2" s="1"/>
  <c r="R2649" i="2"/>
  <c r="T2649" i="2" s="1"/>
  <c r="R2650" i="2"/>
  <c r="T2650" i="2" s="1"/>
  <c r="R2651" i="2"/>
  <c r="T2651" i="2" s="1"/>
  <c r="R2652" i="2"/>
  <c r="T2652" i="2" s="1"/>
  <c r="R2653" i="2"/>
  <c r="T2653" i="2" s="1"/>
  <c r="R2654" i="2"/>
  <c r="T2654" i="2" s="1"/>
  <c r="R2655" i="2"/>
  <c r="T2655" i="2" s="1"/>
  <c r="R2656" i="2"/>
  <c r="T2656" i="2" s="1"/>
  <c r="R2657" i="2"/>
  <c r="T2657" i="2" s="1"/>
  <c r="R2658" i="2"/>
  <c r="T2658" i="2" s="1"/>
  <c r="R2659" i="2"/>
  <c r="T2659" i="2" s="1"/>
  <c r="R2660" i="2"/>
  <c r="T2660" i="2" s="1"/>
  <c r="R2661" i="2"/>
  <c r="T2661" i="2" s="1"/>
  <c r="R2662" i="2"/>
  <c r="T2662" i="2" s="1"/>
  <c r="R2663" i="2"/>
  <c r="T2663" i="2" s="1"/>
  <c r="R2664" i="2"/>
  <c r="T2664" i="2" s="1"/>
  <c r="R2665" i="2"/>
  <c r="T2665" i="2" s="1"/>
  <c r="R2666" i="2"/>
  <c r="T2666" i="2" s="1"/>
  <c r="R2667" i="2"/>
  <c r="T2667" i="2" s="1"/>
  <c r="R2668" i="2"/>
  <c r="T2668" i="2" s="1"/>
  <c r="R2669" i="2"/>
  <c r="T2669" i="2" s="1"/>
  <c r="R2670" i="2"/>
  <c r="T2670" i="2" s="1"/>
  <c r="R2671" i="2"/>
  <c r="T2671" i="2" s="1"/>
  <c r="R2672" i="2"/>
  <c r="T2672" i="2" s="1"/>
  <c r="R2673" i="2"/>
  <c r="T2673" i="2" s="1"/>
  <c r="R2674" i="2"/>
  <c r="T2674" i="2" s="1"/>
  <c r="R2675" i="2"/>
  <c r="T2675" i="2" s="1"/>
  <c r="R2676" i="2"/>
  <c r="T2676" i="2" s="1"/>
  <c r="R2677" i="2"/>
  <c r="T2677" i="2" s="1"/>
  <c r="R2678" i="2"/>
  <c r="T2678" i="2" s="1"/>
  <c r="R2679" i="2"/>
  <c r="T2679" i="2" s="1"/>
  <c r="R2680" i="2"/>
  <c r="T2680" i="2" s="1"/>
  <c r="R2681" i="2"/>
  <c r="T2681" i="2" s="1"/>
  <c r="R2682" i="2"/>
  <c r="T2682" i="2" s="1"/>
  <c r="R2683" i="2"/>
  <c r="T2683" i="2" s="1"/>
  <c r="R2684" i="2"/>
  <c r="T2684" i="2" s="1"/>
  <c r="R2685" i="2"/>
  <c r="T2685" i="2" s="1"/>
  <c r="R2686" i="2"/>
  <c r="T2686" i="2" s="1"/>
  <c r="R2687" i="2"/>
  <c r="T2687" i="2" s="1"/>
  <c r="R2688" i="2"/>
  <c r="T2688" i="2" s="1"/>
  <c r="R2689" i="2"/>
  <c r="T2689" i="2" s="1"/>
  <c r="R2690" i="2"/>
  <c r="T2690" i="2" s="1"/>
  <c r="R2691" i="2"/>
  <c r="T2691" i="2" s="1"/>
  <c r="R2692" i="2"/>
  <c r="T2692" i="2" s="1"/>
  <c r="R2693" i="2"/>
  <c r="T2693" i="2" s="1"/>
  <c r="R2694" i="2"/>
  <c r="T2694" i="2" s="1"/>
  <c r="R2695" i="2"/>
  <c r="T2695" i="2" s="1"/>
  <c r="R2696" i="2"/>
  <c r="T2696" i="2" s="1"/>
  <c r="R2697" i="2"/>
  <c r="T2697" i="2" s="1"/>
  <c r="R2698" i="2"/>
  <c r="T2698" i="2" s="1"/>
  <c r="R2699" i="2"/>
  <c r="T2699" i="2" s="1"/>
  <c r="R2700" i="2"/>
  <c r="T2700" i="2" s="1"/>
  <c r="R2701" i="2"/>
  <c r="T2701" i="2" s="1"/>
  <c r="R2702" i="2"/>
  <c r="T2702" i="2" s="1"/>
  <c r="R2703" i="2"/>
  <c r="T2703" i="2" s="1"/>
  <c r="R2704" i="2"/>
  <c r="T2704" i="2" s="1"/>
  <c r="R2705" i="2"/>
  <c r="T2705" i="2" s="1"/>
  <c r="R2706" i="2"/>
  <c r="T2706" i="2" s="1"/>
  <c r="R2707" i="2"/>
  <c r="T2707" i="2" s="1"/>
  <c r="R2708" i="2"/>
  <c r="T2708" i="2" s="1"/>
  <c r="R2709" i="2"/>
  <c r="T2709" i="2" s="1"/>
  <c r="R2710" i="2"/>
  <c r="T2710" i="2" s="1"/>
  <c r="R2711" i="2"/>
  <c r="T2711" i="2" s="1"/>
  <c r="R2712" i="2"/>
  <c r="T2712" i="2" s="1"/>
  <c r="R2713" i="2"/>
  <c r="T2713" i="2" s="1"/>
  <c r="R2714" i="2"/>
  <c r="T2714" i="2" s="1"/>
  <c r="R2715" i="2"/>
  <c r="T2715" i="2" s="1"/>
  <c r="R2716" i="2"/>
  <c r="T2716" i="2" s="1"/>
  <c r="R2717" i="2"/>
  <c r="T2717" i="2" s="1"/>
  <c r="R2718" i="2"/>
  <c r="T2718" i="2" s="1"/>
  <c r="R2719" i="2"/>
  <c r="T2719" i="2" s="1"/>
  <c r="R2720" i="2"/>
  <c r="T2720" i="2" s="1"/>
  <c r="R2721" i="2"/>
  <c r="T2721" i="2" s="1"/>
  <c r="R2722" i="2"/>
  <c r="T2722" i="2" s="1"/>
  <c r="R2723" i="2"/>
  <c r="T2723" i="2" s="1"/>
  <c r="R2724" i="2"/>
  <c r="T2724" i="2" s="1"/>
  <c r="R2725" i="2"/>
  <c r="T2725" i="2" s="1"/>
  <c r="R2726" i="2"/>
  <c r="T2726" i="2" s="1"/>
  <c r="R2727" i="2"/>
  <c r="T2727" i="2" s="1"/>
  <c r="R2728" i="2"/>
  <c r="T2728" i="2" s="1"/>
  <c r="R2729" i="2"/>
  <c r="T2729" i="2" s="1"/>
  <c r="R2730" i="2"/>
  <c r="T2730" i="2" s="1"/>
  <c r="R2731" i="2"/>
  <c r="T2731" i="2" s="1"/>
  <c r="R2732" i="2"/>
  <c r="T2732" i="2" s="1"/>
  <c r="R2733" i="2"/>
  <c r="T2733" i="2" s="1"/>
  <c r="R2734" i="2"/>
  <c r="T2734" i="2" s="1"/>
  <c r="R2735" i="2"/>
  <c r="T2735" i="2" s="1"/>
  <c r="R2736" i="2"/>
  <c r="T2736" i="2" s="1"/>
  <c r="R2737" i="2"/>
  <c r="T2737" i="2" s="1"/>
  <c r="R2738" i="2"/>
  <c r="T2738" i="2" s="1"/>
  <c r="R2739" i="2"/>
  <c r="T2739" i="2" s="1"/>
  <c r="R2740" i="2"/>
  <c r="T2740" i="2" s="1"/>
  <c r="R2741" i="2"/>
  <c r="T2741" i="2" s="1"/>
  <c r="R2742" i="2"/>
  <c r="T2742" i="2" s="1"/>
  <c r="R2743" i="2"/>
  <c r="T2743" i="2" s="1"/>
  <c r="R2744" i="2"/>
  <c r="T2744" i="2" s="1"/>
  <c r="R2745" i="2"/>
  <c r="T2745" i="2" s="1"/>
  <c r="R2746" i="2"/>
  <c r="T2746" i="2" s="1"/>
  <c r="R2747" i="2"/>
  <c r="T2747" i="2" s="1"/>
  <c r="R2748" i="2"/>
  <c r="T2748" i="2" s="1"/>
  <c r="R2749" i="2"/>
  <c r="T2749" i="2" s="1"/>
  <c r="R2750" i="2"/>
  <c r="T2750" i="2" s="1"/>
  <c r="R2751" i="2"/>
  <c r="T2751" i="2" s="1"/>
  <c r="R2752" i="2"/>
  <c r="T2752" i="2" s="1"/>
  <c r="R2753" i="2"/>
  <c r="T2753" i="2" s="1"/>
  <c r="R2754" i="2"/>
  <c r="T2754" i="2" s="1"/>
  <c r="R2755" i="2"/>
  <c r="T2755" i="2" s="1"/>
  <c r="R2756" i="2"/>
  <c r="T2756" i="2" s="1"/>
  <c r="R2757" i="2"/>
  <c r="T2757" i="2" s="1"/>
  <c r="R2758" i="2"/>
  <c r="T2758" i="2" s="1"/>
  <c r="R2759" i="2"/>
  <c r="T2759" i="2" s="1"/>
  <c r="R2760" i="2"/>
  <c r="T2760" i="2" s="1"/>
  <c r="R2761" i="2"/>
  <c r="T2761" i="2" s="1"/>
  <c r="R2762" i="2"/>
  <c r="T2762" i="2" s="1"/>
  <c r="R2763" i="2"/>
  <c r="T2763" i="2" s="1"/>
  <c r="R2764" i="2"/>
  <c r="T2764" i="2" s="1"/>
  <c r="R2765" i="2"/>
  <c r="T2765" i="2" s="1"/>
  <c r="R2766" i="2"/>
  <c r="T2766" i="2" s="1"/>
  <c r="R2767" i="2"/>
  <c r="T2767" i="2" s="1"/>
  <c r="R2768" i="2"/>
  <c r="T2768" i="2" s="1"/>
  <c r="R2769" i="2"/>
  <c r="T2769" i="2" s="1"/>
  <c r="R2770" i="2"/>
  <c r="T2770" i="2" s="1"/>
  <c r="R2771" i="2"/>
  <c r="T2771" i="2" s="1"/>
  <c r="R2772" i="2"/>
  <c r="T2772" i="2" s="1"/>
  <c r="R2773" i="2"/>
  <c r="T2773" i="2" s="1"/>
  <c r="R2774" i="2"/>
  <c r="T2774" i="2" s="1"/>
  <c r="R2775" i="2"/>
  <c r="T2775" i="2" s="1"/>
  <c r="R2776" i="2"/>
  <c r="T2776" i="2" s="1"/>
  <c r="R2777" i="2"/>
  <c r="T2777" i="2" s="1"/>
  <c r="R2778" i="2"/>
  <c r="T2778" i="2" s="1"/>
  <c r="R2779" i="2"/>
  <c r="T2779" i="2" s="1"/>
  <c r="R2780" i="2"/>
  <c r="T2780" i="2" s="1"/>
  <c r="R2781" i="2"/>
  <c r="T2781" i="2" s="1"/>
  <c r="R2782" i="2"/>
  <c r="T2782" i="2" s="1"/>
  <c r="R2783" i="2"/>
  <c r="T2783" i="2" s="1"/>
  <c r="R2784" i="2"/>
  <c r="T2784" i="2" s="1"/>
  <c r="R2785" i="2"/>
  <c r="T2785" i="2" s="1"/>
  <c r="R2786" i="2"/>
  <c r="T2786" i="2" s="1"/>
  <c r="R2787" i="2"/>
  <c r="T2787" i="2" s="1"/>
  <c r="R2788" i="2"/>
  <c r="T2788" i="2" s="1"/>
  <c r="R2789" i="2"/>
  <c r="T2789" i="2" s="1"/>
  <c r="R2790" i="2"/>
  <c r="T2790" i="2" s="1"/>
  <c r="R2791" i="2"/>
  <c r="T2791" i="2" s="1"/>
  <c r="R2792" i="2"/>
  <c r="T2792" i="2" s="1"/>
  <c r="R2793" i="2"/>
  <c r="T2793" i="2" s="1"/>
  <c r="R2794" i="2"/>
  <c r="T2794" i="2" s="1"/>
  <c r="R2795" i="2"/>
  <c r="T2795" i="2" s="1"/>
  <c r="R2796" i="2"/>
  <c r="T2796" i="2" s="1"/>
  <c r="R2797" i="2"/>
  <c r="T2797" i="2" s="1"/>
  <c r="R2798" i="2"/>
  <c r="T2798" i="2" s="1"/>
  <c r="R2799" i="2"/>
  <c r="T2799" i="2" s="1"/>
  <c r="R2800" i="2"/>
  <c r="T2800" i="2" s="1"/>
  <c r="R2801" i="2"/>
  <c r="T2801" i="2" s="1"/>
  <c r="R2802" i="2"/>
  <c r="T2802" i="2" s="1"/>
  <c r="R2803" i="2"/>
  <c r="T2803" i="2" s="1"/>
  <c r="R2804" i="2"/>
  <c r="T2804" i="2" s="1"/>
  <c r="R2805" i="2"/>
  <c r="T2805" i="2" s="1"/>
  <c r="R2806" i="2"/>
  <c r="T2806" i="2" s="1"/>
  <c r="R2807" i="2"/>
  <c r="T2807" i="2" s="1"/>
  <c r="R2808" i="2"/>
  <c r="T2808" i="2" s="1"/>
  <c r="R2809" i="2"/>
  <c r="T2809" i="2" s="1"/>
  <c r="R2810" i="2"/>
  <c r="T2810" i="2" s="1"/>
  <c r="R2811" i="2"/>
  <c r="T2811" i="2" s="1"/>
  <c r="R2812" i="2"/>
  <c r="T2812" i="2" s="1"/>
  <c r="R2813" i="2"/>
  <c r="T2813" i="2" s="1"/>
  <c r="R2814" i="2"/>
  <c r="T2814" i="2" s="1"/>
  <c r="R2815" i="2"/>
  <c r="T2815" i="2" s="1"/>
  <c r="R2816" i="2"/>
  <c r="T2816" i="2" s="1"/>
  <c r="R2817" i="2"/>
  <c r="T2817" i="2" s="1"/>
  <c r="R2818" i="2"/>
  <c r="T2818" i="2" s="1"/>
  <c r="R2819" i="2"/>
  <c r="T2819" i="2" s="1"/>
  <c r="R2820" i="2"/>
  <c r="T2820" i="2" s="1"/>
  <c r="R2821" i="2"/>
  <c r="T2821" i="2" s="1"/>
  <c r="R2822" i="2"/>
  <c r="T2822" i="2" s="1"/>
  <c r="R2823" i="2"/>
  <c r="T2823" i="2" s="1"/>
  <c r="R2824" i="2"/>
  <c r="T2824" i="2" s="1"/>
  <c r="R2825" i="2"/>
  <c r="T2825" i="2" s="1"/>
  <c r="R2826" i="2"/>
  <c r="T2826" i="2" s="1"/>
  <c r="R2827" i="2"/>
  <c r="T2827" i="2" s="1"/>
  <c r="R2828" i="2"/>
  <c r="T2828" i="2" s="1"/>
  <c r="R2829" i="2"/>
  <c r="T2829" i="2" s="1"/>
  <c r="R2830" i="2"/>
  <c r="T2830" i="2" s="1"/>
  <c r="R2831" i="2"/>
  <c r="T2831" i="2" s="1"/>
  <c r="R2832" i="2"/>
  <c r="T2832" i="2" s="1"/>
  <c r="R2833" i="2"/>
  <c r="T2833" i="2" s="1"/>
  <c r="R2834" i="2"/>
  <c r="T2834" i="2" s="1"/>
  <c r="R2835" i="2"/>
  <c r="T2835" i="2" s="1"/>
  <c r="R2836" i="2"/>
  <c r="T2836" i="2" s="1"/>
  <c r="R2837" i="2"/>
  <c r="T2837" i="2" s="1"/>
  <c r="R2838" i="2"/>
  <c r="T2838" i="2" s="1"/>
  <c r="R2839" i="2"/>
  <c r="T2839" i="2" s="1"/>
  <c r="R2840" i="2"/>
  <c r="T2840" i="2" s="1"/>
  <c r="R2841" i="2"/>
  <c r="T2841" i="2" s="1"/>
  <c r="R2842" i="2"/>
  <c r="T2842" i="2" s="1"/>
  <c r="R2843" i="2"/>
  <c r="T2843" i="2" s="1"/>
  <c r="R2844" i="2"/>
  <c r="T2844" i="2" s="1"/>
  <c r="R2845" i="2"/>
  <c r="T2845" i="2" s="1"/>
  <c r="R2846" i="2"/>
  <c r="T2846" i="2" s="1"/>
  <c r="R2847" i="2"/>
  <c r="T2847" i="2" s="1"/>
  <c r="R2848" i="2"/>
  <c r="T2848" i="2" s="1"/>
  <c r="R2849" i="2"/>
  <c r="T2849" i="2" s="1"/>
  <c r="R2850" i="2"/>
  <c r="T2850" i="2" s="1"/>
  <c r="R2851" i="2"/>
  <c r="T2851" i="2" s="1"/>
  <c r="R2852" i="2"/>
  <c r="T2852" i="2" s="1"/>
  <c r="R2853" i="2"/>
  <c r="T2853" i="2" s="1"/>
  <c r="R2854" i="2"/>
  <c r="T2854" i="2" s="1"/>
  <c r="R2855" i="2"/>
  <c r="T2855" i="2" s="1"/>
  <c r="R2856" i="2"/>
  <c r="T2856" i="2" s="1"/>
  <c r="R2857" i="2"/>
  <c r="T2857" i="2" s="1"/>
  <c r="R2858" i="2"/>
  <c r="T2858" i="2" s="1"/>
  <c r="R2859" i="2"/>
  <c r="T2859" i="2" s="1"/>
  <c r="R2860" i="2"/>
  <c r="T2860" i="2" s="1"/>
  <c r="R2861" i="2"/>
  <c r="T2861" i="2" s="1"/>
  <c r="R2862" i="2"/>
  <c r="T2862" i="2" s="1"/>
  <c r="R2863" i="2"/>
  <c r="T2863" i="2" s="1"/>
  <c r="R2864" i="2"/>
  <c r="T2864" i="2" s="1"/>
  <c r="R2865" i="2"/>
  <c r="T2865" i="2" s="1"/>
  <c r="R2866" i="2"/>
  <c r="T2866" i="2" s="1"/>
  <c r="R2867" i="2"/>
  <c r="T2867" i="2" s="1"/>
  <c r="R2868" i="2"/>
  <c r="T2868" i="2" s="1"/>
  <c r="R2869" i="2"/>
  <c r="T2869" i="2" s="1"/>
  <c r="R2870" i="2"/>
  <c r="T2870" i="2" s="1"/>
  <c r="R2871" i="2"/>
  <c r="T2871" i="2" s="1"/>
  <c r="R2872" i="2"/>
  <c r="T2872" i="2" s="1"/>
  <c r="R2873" i="2"/>
  <c r="T2873" i="2" s="1"/>
  <c r="R2874" i="2"/>
  <c r="T2874" i="2" s="1"/>
  <c r="R2875" i="2"/>
  <c r="T2875" i="2" s="1"/>
  <c r="R2876" i="2"/>
  <c r="T2876" i="2" s="1"/>
  <c r="R2877" i="2"/>
  <c r="T2877" i="2" s="1"/>
  <c r="R2878" i="2"/>
  <c r="T2878" i="2" s="1"/>
  <c r="R2879" i="2"/>
  <c r="T2879" i="2" s="1"/>
  <c r="R2880" i="2"/>
  <c r="T2880" i="2" s="1"/>
  <c r="R2881" i="2"/>
  <c r="T2881" i="2" s="1"/>
  <c r="R2882" i="2"/>
  <c r="T2882" i="2" s="1"/>
  <c r="R2883" i="2"/>
  <c r="T2883" i="2" s="1"/>
  <c r="R2884" i="2"/>
  <c r="T2884" i="2" s="1"/>
  <c r="R2885" i="2"/>
  <c r="T2885" i="2" s="1"/>
  <c r="R2886" i="2"/>
  <c r="T2886" i="2" s="1"/>
  <c r="R2887" i="2"/>
  <c r="T2887" i="2" s="1"/>
  <c r="R2888" i="2"/>
  <c r="T2888" i="2" s="1"/>
  <c r="R2889" i="2"/>
  <c r="T2889" i="2" s="1"/>
  <c r="R2890" i="2"/>
  <c r="T2890" i="2" s="1"/>
  <c r="R2891" i="2"/>
  <c r="T2891" i="2" s="1"/>
  <c r="R2892" i="2"/>
  <c r="T2892" i="2" s="1"/>
  <c r="R2893" i="2"/>
  <c r="T2893" i="2" s="1"/>
  <c r="R2894" i="2"/>
  <c r="T2894" i="2" s="1"/>
  <c r="R2895" i="2"/>
  <c r="T2895" i="2" s="1"/>
  <c r="R2896" i="2"/>
  <c r="T2896" i="2" s="1"/>
  <c r="R2897" i="2"/>
  <c r="T2897" i="2" s="1"/>
  <c r="R2898" i="2"/>
  <c r="T2898" i="2" s="1"/>
  <c r="R2899" i="2"/>
  <c r="T2899" i="2" s="1"/>
  <c r="R2900" i="2"/>
  <c r="T2900" i="2" s="1"/>
  <c r="R2901" i="2"/>
  <c r="T2901" i="2" s="1"/>
  <c r="R2902" i="2"/>
  <c r="T2902" i="2" s="1"/>
  <c r="R2903" i="2"/>
  <c r="T2903" i="2" s="1"/>
  <c r="R2904" i="2"/>
  <c r="T2904" i="2" s="1"/>
  <c r="R2905" i="2"/>
  <c r="T2905" i="2" s="1"/>
  <c r="R2906" i="2"/>
  <c r="T2906" i="2" s="1"/>
  <c r="R2907" i="2"/>
  <c r="T2907" i="2" s="1"/>
  <c r="R2908" i="2"/>
  <c r="T2908" i="2" s="1"/>
  <c r="R2909" i="2"/>
  <c r="T2909" i="2" s="1"/>
  <c r="R2910" i="2"/>
  <c r="T2910" i="2" s="1"/>
  <c r="R2911" i="2"/>
  <c r="T2911" i="2" s="1"/>
  <c r="R2912" i="2"/>
  <c r="T2912" i="2" s="1"/>
  <c r="R2913" i="2"/>
  <c r="T2913" i="2" s="1"/>
  <c r="R2914" i="2"/>
  <c r="T2914" i="2" s="1"/>
  <c r="R2915" i="2"/>
  <c r="T2915" i="2" s="1"/>
  <c r="R2916" i="2"/>
  <c r="T2916" i="2" s="1"/>
  <c r="R2917" i="2"/>
  <c r="T2917" i="2" s="1"/>
  <c r="R2918" i="2"/>
  <c r="T2918" i="2" s="1"/>
  <c r="R2919" i="2"/>
  <c r="T2919" i="2" s="1"/>
  <c r="R2920" i="2"/>
  <c r="T2920" i="2" s="1"/>
  <c r="R2921" i="2"/>
  <c r="T2921" i="2" s="1"/>
  <c r="R2922" i="2"/>
  <c r="T2922" i="2" s="1"/>
  <c r="R2923" i="2"/>
  <c r="T2923" i="2" s="1"/>
  <c r="R2924" i="2"/>
  <c r="T2924" i="2" s="1"/>
  <c r="R2925" i="2"/>
  <c r="T2925" i="2" s="1"/>
  <c r="R2926" i="2"/>
  <c r="T2926" i="2" s="1"/>
  <c r="R2927" i="2"/>
  <c r="T2927" i="2" s="1"/>
  <c r="R2928" i="2"/>
  <c r="T2928" i="2" s="1"/>
  <c r="R2929" i="2"/>
  <c r="T2929" i="2" s="1"/>
  <c r="R2930" i="2"/>
  <c r="T2930" i="2" s="1"/>
  <c r="R2931" i="2"/>
  <c r="T2931" i="2" s="1"/>
  <c r="R2932" i="2"/>
  <c r="T2932" i="2" s="1"/>
  <c r="R2933" i="2"/>
  <c r="T2933" i="2" s="1"/>
  <c r="R2934" i="2"/>
  <c r="T2934" i="2" s="1"/>
  <c r="R2935" i="2"/>
  <c r="T2935" i="2" s="1"/>
  <c r="R2936" i="2"/>
  <c r="T2936" i="2" s="1"/>
  <c r="R2937" i="2"/>
  <c r="T2937" i="2" s="1"/>
  <c r="R2938" i="2"/>
  <c r="T2938" i="2" s="1"/>
  <c r="R2939" i="2"/>
  <c r="T2939" i="2" s="1"/>
  <c r="R2940" i="2"/>
  <c r="T2940" i="2" s="1"/>
  <c r="R2941" i="2"/>
  <c r="T2941" i="2" s="1"/>
  <c r="R2942" i="2"/>
  <c r="T2942" i="2" s="1"/>
  <c r="R2943" i="2"/>
  <c r="T2943" i="2" s="1"/>
  <c r="R2944" i="2"/>
  <c r="T2944" i="2" s="1"/>
  <c r="R2945" i="2"/>
  <c r="T2945" i="2" s="1"/>
  <c r="R2946" i="2"/>
  <c r="T2946" i="2" s="1"/>
  <c r="R2947" i="2"/>
  <c r="T2947" i="2" s="1"/>
  <c r="R2948" i="2"/>
  <c r="T2948" i="2" s="1"/>
  <c r="R2949" i="2"/>
  <c r="T2949" i="2" s="1"/>
  <c r="R2950" i="2"/>
  <c r="T2950" i="2" s="1"/>
  <c r="R2951" i="2"/>
  <c r="T2951" i="2" s="1"/>
  <c r="R2952" i="2"/>
  <c r="T2952" i="2" s="1"/>
  <c r="R2953" i="2"/>
  <c r="T2953" i="2" s="1"/>
  <c r="R2954" i="2"/>
  <c r="T2954" i="2" s="1"/>
  <c r="R2955" i="2"/>
  <c r="T2955" i="2" s="1"/>
  <c r="R2956" i="2"/>
  <c r="T2956" i="2" s="1"/>
  <c r="R2957" i="2"/>
  <c r="T2957" i="2" s="1"/>
  <c r="R2958" i="2"/>
  <c r="T2958" i="2" s="1"/>
  <c r="R2959" i="2"/>
  <c r="T2959" i="2" s="1"/>
  <c r="R2960" i="2"/>
  <c r="T2960" i="2" s="1"/>
  <c r="R2961" i="2"/>
  <c r="T2961" i="2" s="1"/>
  <c r="R2962" i="2"/>
  <c r="T2962" i="2" s="1"/>
  <c r="R2963" i="2"/>
  <c r="T2963" i="2" s="1"/>
  <c r="R2964" i="2"/>
  <c r="T2964" i="2" s="1"/>
  <c r="R2965" i="2"/>
  <c r="T2965" i="2" s="1"/>
  <c r="R2966" i="2"/>
  <c r="T2966" i="2" s="1"/>
  <c r="R2967" i="2"/>
  <c r="T2967" i="2" s="1"/>
  <c r="R2968" i="2"/>
  <c r="T2968" i="2" s="1"/>
  <c r="R2969" i="2"/>
  <c r="T2969" i="2" s="1"/>
  <c r="R2970" i="2"/>
  <c r="T2970" i="2" s="1"/>
  <c r="R2971" i="2"/>
  <c r="T2971" i="2" s="1"/>
  <c r="R2972" i="2"/>
  <c r="T2972" i="2" s="1"/>
  <c r="R2973" i="2"/>
  <c r="T2973" i="2" s="1"/>
  <c r="R2974" i="2"/>
  <c r="T2974" i="2" s="1"/>
  <c r="R2975" i="2"/>
  <c r="T2975" i="2" s="1"/>
  <c r="R2976" i="2"/>
  <c r="T2976" i="2" s="1"/>
  <c r="R2977" i="2"/>
  <c r="T2977" i="2" s="1"/>
  <c r="R2978" i="2"/>
  <c r="T2978" i="2" s="1"/>
  <c r="R2979" i="2"/>
  <c r="T2979" i="2" s="1"/>
  <c r="R2980" i="2"/>
  <c r="T2980" i="2" s="1"/>
  <c r="R2981" i="2"/>
  <c r="T2981" i="2" s="1"/>
  <c r="R2982" i="2"/>
  <c r="T2982" i="2" s="1"/>
  <c r="R2983" i="2"/>
  <c r="T2983" i="2" s="1"/>
  <c r="R2984" i="2"/>
  <c r="T2984" i="2" s="1"/>
  <c r="R2985" i="2"/>
  <c r="T2985" i="2" s="1"/>
  <c r="R2986" i="2"/>
  <c r="T2986" i="2" s="1"/>
  <c r="R2987" i="2"/>
  <c r="T2987" i="2" s="1"/>
  <c r="R2988" i="2"/>
  <c r="T2988" i="2" s="1"/>
  <c r="R2989" i="2"/>
  <c r="T2989" i="2" s="1"/>
  <c r="R2990" i="2"/>
  <c r="T2990" i="2" s="1"/>
  <c r="R2991" i="2"/>
  <c r="T2991" i="2" s="1"/>
  <c r="R2992" i="2"/>
  <c r="T2992" i="2" s="1"/>
  <c r="R2993" i="2"/>
  <c r="T2993" i="2" s="1"/>
  <c r="R2994" i="2"/>
  <c r="T2994" i="2" s="1"/>
  <c r="R2995" i="2"/>
  <c r="T2995" i="2" s="1"/>
  <c r="R2996" i="2"/>
  <c r="T2996" i="2" s="1"/>
  <c r="R2997" i="2"/>
  <c r="T2997" i="2" s="1"/>
  <c r="R2998" i="2"/>
  <c r="T2998" i="2" s="1"/>
  <c r="R2999" i="2"/>
  <c r="T2999" i="2" s="1"/>
  <c r="R3000" i="2"/>
  <c r="T3000" i="2" s="1"/>
  <c r="R3001" i="2"/>
  <c r="T3001" i="2" s="1"/>
  <c r="R3002" i="2"/>
  <c r="T3002" i="2" s="1"/>
  <c r="R3003" i="2"/>
  <c r="T3003" i="2" s="1"/>
  <c r="R3004" i="2"/>
  <c r="T3004" i="2" s="1"/>
  <c r="R3005" i="2"/>
  <c r="T3005" i="2" s="1"/>
  <c r="R3006" i="2"/>
  <c r="T3006" i="2" s="1"/>
  <c r="R3007" i="2"/>
  <c r="T3007" i="2" s="1"/>
  <c r="R3008" i="2"/>
  <c r="T3008" i="2" s="1"/>
  <c r="R3009" i="2"/>
  <c r="T3009" i="2" s="1"/>
  <c r="R3010" i="2"/>
  <c r="T3010" i="2" s="1"/>
  <c r="R3011" i="2"/>
  <c r="T3011" i="2" s="1"/>
  <c r="R3012" i="2"/>
  <c r="T3012" i="2" s="1"/>
  <c r="R3013" i="2"/>
  <c r="T3013" i="2" s="1"/>
  <c r="R3014" i="2"/>
  <c r="T3014" i="2" s="1"/>
  <c r="R3015" i="2"/>
  <c r="T3015" i="2" s="1"/>
  <c r="R3016" i="2"/>
  <c r="T3016" i="2" s="1"/>
  <c r="R3017" i="2"/>
  <c r="T3017" i="2" s="1"/>
  <c r="R3018" i="2"/>
  <c r="T3018" i="2" s="1"/>
  <c r="R3019" i="2"/>
  <c r="T3019" i="2" s="1"/>
  <c r="R3020" i="2"/>
  <c r="T3020" i="2" s="1"/>
  <c r="R3021" i="2"/>
  <c r="T3021" i="2" s="1"/>
  <c r="R3022" i="2"/>
  <c r="T3022" i="2" s="1"/>
  <c r="R3023" i="2"/>
  <c r="T3023" i="2" s="1"/>
  <c r="R3024" i="2"/>
  <c r="T3024" i="2" s="1"/>
  <c r="R3025" i="2"/>
  <c r="T3025" i="2" s="1"/>
  <c r="R3026" i="2"/>
  <c r="T3026" i="2" s="1"/>
  <c r="R3027" i="2"/>
  <c r="T3027" i="2" s="1"/>
  <c r="R3028" i="2"/>
  <c r="T3028" i="2" s="1"/>
  <c r="R3029" i="2"/>
  <c r="T3029" i="2" s="1"/>
  <c r="R3030" i="2"/>
  <c r="T3030" i="2" s="1"/>
  <c r="R3031" i="2"/>
  <c r="T3031" i="2" s="1"/>
  <c r="R3032" i="2"/>
  <c r="T3032" i="2" s="1"/>
  <c r="R3033" i="2"/>
  <c r="T3033" i="2" s="1"/>
  <c r="R3034" i="2"/>
  <c r="T3034" i="2" s="1"/>
  <c r="R3035" i="2"/>
  <c r="T3035" i="2" s="1"/>
  <c r="R3036" i="2"/>
  <c r="T3036" i="2" s="1"/>
  <c r="R3037" i="2"/>
  <c r="T3037" i="2" s="1"/>
  <c r="R3038" i="2"/>
  <c r="T3038" i="2" s="1"/>
  <c r="R3039" i="2"/>
  <c r="T3039" i="2" s="1"/>
  <c r="R3040" i="2"/>
  <c r="T3040" i="2" s="1"/>
  <c r="R3041" i="2"/>
  <c r="T3041" i="2" s="1"/>
  <c r="R3042" i="2"/>
  <c r="T3042" i="2" s="1"/>
  <c r="R3043" i="2"/>
  <c r="T3043" i="2" s="1"/>
  <c r="R3044" i="2"/>
  <c r="T3044" i="2" s="1"/>
  <c r="R3045" i="2"/>
  <c r="T3045" i="2" s="1"/>
  <c r="R3046" i="2"/>
  <c r="T3046" i="2" s="1"/>
  <c r="R3047" i="2"/>
  <c r="T3047" i="2" s="1"/>
  <c r="R3048" i="2"/>
  <c r="T3048" i="2" s="1"/>
  <c r="R3049" i="2"/>
  <c r="T3049" i="2" s="1"/>
  <c r="R3050" i="2"/>
  <c r="T3050" i="2" s="1"/>
  <c r="R3051" i="2"/>
  <c r="T3051" i="2" s="1"/>
  <c r="R3052" i="2"/>
  <c r="T3052" i="2" s="1"/>
  <c r="R3053" i="2"/>
  <c r="T3053" i="2" s="1"/>
  <c r="R3054" i="2"/>
  <c r="T3054" i="2" s="1"/>
  <c r="R3055" i="2"/>
  <c r="T3055" i="2" s="1"/>
  <c r="R3056" i="2"/>
  <c r="T3056" i="2" s="1"/>
  <c r="R3057" i="2"/>
  <c r="T3057" i="2" s="1"/>
  <c r="R3058" i="2"/>
  <c r="T3058" i="2" s="1"/>
  <c r="R3059" i="2"/>
  <c r="T3059" i="2" s="1"/>
  <c r="R3060" i="2"/>
  <c r="T3060" i="2" s="1"/>
  <c r="R3061" i="2"/>
  <c r="T3061" i="2" s="1"/>
  <c r="R3062" i="2"/>
  <c r="T3062" i="2" s="1"/>
  <c r="R3063" i="2"/>
  <c r="T3063" i="2" s="1"/>
  <c r="R3064" i="2"/>
  <c r="T3064" i="2" s="1"/>
  <c r="R3065" i="2"/>
  <c r="T3065" i="2" s="1"/>
  <c r="R3066" i="2"/>
  <c r="T3066" i="2" s="1"/>
  <c r="R3067" i="2"/>
  <c r="T3067" i="2" s="1"/>
  <c r="R3068" i="2"/>
  <c r="T3068" i="2" s="1"/>
  <c r="R3069" i="2"/>
  <c r="T3069" i="2" s="1"/>
  <c r="R3070" i="2"/>
  <c r="T3070" i="2" s="1"/>
  <c r="R3071" i="2"/>
  <c r="T3071" i="2" s="1"/>
  <c r="R3072" i="2"/>
  <c r="T3072" i="2" s="1"/>
  <c r="R3073" i="2"/>
  <c r="T3073" i="2" s="1"/>
  <c r="R3074" i="2"/>
  <c r="T3074" i="2" s="1"/>
  <c r="R3075" i="2"/>
  <c r="T3075" i="2" s="1"/>
  <c r="R3076" i="2"/>
  <c r="T3076" i="2" s="1"/>
  <c r="R3077" i="2"/>
  <c r="T3077" i="2" s="1"/>
  <c r="R3078" i="2"/>
  <c r="T3078" i="2" s="1"/>
  <c r="R3079" i="2"/>
  <c r="T3079" i="2" s="1"/>
  <c r="R3080" i="2"/>
  <c r="T3080" i="2" s="1"/>
  <c r="R3081" i="2"/>
  <c r="T3081" i="2" s="1"/>
  <c r="R3082" i="2"/>
  <c r="T3082" i="2" s="1"/>
  <c r="R3083" i="2"/>
  <c r="T3083" i="2" s="1"/>
  <c r="R3084" i="2"/>
  <c r="T3084" i="2" s="1"/>
  <c r="R3085" i="2"/>
  <c r="T3085" i="2" s="1"/>
  <c r="R3086" i="2"/>
  <c r="T3086" i="2" s="1"/>
  <c r="R3087" i="2"/>
  <c r="T3087" i="2" s="1"/>
  <c r="R3088" i="2"/>
  <c r="T3088" i="2" s="1"/>
  <c r="R3089" i="2"/>
  <c r="T3089" i="2" s="1"/>
  <c r="R3090" i="2"/>
  <c r="T3090" i="2" s="1"/>
  <c r="R3091" i="2"/>
  <c r="T3091" i="2" s="1"/>
  <c r="R3092" i="2"/>
  <c r="T3092" i="2" s="1"/>
  <c r="R3093" i="2"/>
  <c r="T3093" i="2" s="1"/>
  <c r="R3094" i="2"/>
  <c r="T3094" i="2" s="1"/>
  <c r="R3095" i="2"/>
  <c r="T3095" i="2" s="1"/>
  <c r="R3096" i="2"/>
  <c r="T3096" i="2" s="1"/>
  <c r="R3097" i="2"/>
  <c r="T3097" i="2" s="1"/>
  <c r="R3098" i="2"/>
  <c r="T3098" i="2" s="1"/>
  <c r="R3099" i="2"/>
  <c r="T3099" i="2" s="1"/>
  <c r="R3100" i="2"/>
  <c r="T3100" i="2" s="1"/>
  <c r="R3101" i="2"/>
  <c r="T3101" i="2" s="1"/>
  <c r="R3102" i="2"/>
  <c r="T3102" i="2" s="1"/>
  <c r="R3103" i="2"/>
  <c r="T3103" i="2" s="1"/>
  <c r="R3104" i="2"/>
  <c r="T3104" i="2" s="1"/>
  <c r="R3105" i="2"/>
  <c r="T3105" i="2" s="1"/>
  <c r="R3106" i="2"/>
  <c r="T3106" i="2" s="1"/>
  <c r="R3107" i="2"/>
  <c r="T3107" i="2" s="1"/>
  <c r="R3108" i="2"/>
  <c r="T3108" i="2" s="1"/>
  <c r="R3109" i="2"/>
  <c r="T3109" i="2" s="1"/>
  <c r="R3110" i="2"/>
  <c r="T3110" i="2" s="1"/>
  <c r="R3111" i="2"/>
  <c r="T3111" i="2" s="1"/>
  <c r="R3112" i="2"/>
  <c r="T3112" i="2" s="1"/>
  <c r="R3113" i="2"/>
  <c r="T3113" i="2" s="1"/>
  <c r="R3114" i="2"/>
  <c r="T3114" i="2" s="1"/>
  <c r="R3115" i="2"/>
  <c r="T3115" i="2" s="1"/>
  <c r="R3116" i="2"/>
  <c r="T3116" i="2" s="1"/>
  <c r="R3117" i="2"/>
  <c r="T3117" i="2" s="1"/>
  <c r="R3118" i="2"/>
  <c r="T3118" i="2" s="1"/>
  <c r="R3119" i="2"/>
  <c r="T3119" i="2" s="1"/>
  <c r="R3120" i="2"/>
  <c r="T3120" i="2" s="1"/>
  <c r="R3121" i="2"/>
  <c r="T3121" i="2" s="1"/>
  <c r="R3122" i="2"/>
  <c r="T3122" i="2" s="1"/>
  <c r="R3123" i="2"/>
  <c r="T3123" i="2" s="1"/>
  <c r="R3124" i="2"/>
  <c r="T3124" i="2" s="1"/>
  <c r="R3125" i="2"/>
  <c r="T3125" i="2" s="1"/>
  <c r="R3126" i="2"/>
  <c r="T3126" i="2" s="1"/>
  <c r="R3127" i="2"/>
  <c r="T3127" i="2" s="1"/>
  <c r="R3128" i="2"/>
  <c r="T3128" i="2" s="1"/>
  <c r="R3129" i="2"/>
  <c r="T3129" i="2" s="1"/>
  <c r="R3130" i="2"/>
  <c r="T3130" i="2" s="1"/>
  <c r="R3131" i="2"/>
  <c r="T3131" i="2" s="1"/>
  <c r="R3132" i="2"/>
  <c r="T3132" i="2" s="1"/>
  <c r="R3133" i="2"/>
  <c r="T3133" i="2" s="1"/>
  <c r="R3134" i="2"/>
  <c r="T3134" i="2" s="1"/>
  <c r="R3135" i="2"/>
  <c r="T3135" i="2" s="1"/>
  <c r="R3136" i="2"/>
  <c r="T3136" i="2" s="1"/>
  <c r="R3137" i="2"/>
  <c r="T3137" i="2" s="1"/>
  <c r="R3138" i="2"/>
  <c r="T3138" i="2" s="1"/>
  <c r="R3139" i="2"/>
  <c r="T3139" i="2" s="1"/>
  <c r="R3140" i="2"/>
  <c r="T3140" i="2" s="1"/>
  <c r="R3141" i="2"/>
  <c r="T3141" i="2" s="1"/>
  <c r="R3142" i="2"/>
  <c r="T3142" i="2" s="1"/>
  <c r="R3143" i="2"/>
  <c r="T3143" i="2" s="1"/>
  <c r="R3144" i="2"/>
  <c r="T3144" i="2" s="1"/>
  <c r="R3145" i="2"/>
  <c r="T3145" i="2" s="1"/>
  <c r="R3146" i="2"/>
  <c r="T3146" i="2" s="1"/>
  <c r="R3147" i="2"/>
  <c r="T3147" i="2" s="1"/>
  <c r="R3148" i="2"/>
  <c r="T3148" i="2" s="1"/>
  <c r="R3149" i="2"/>
  <c r="T3149" i="2" s="1"/>
  <c r="R3150" i="2"/>
  <c r="T3150" i="2" s="1"/>
  <c r="R3151" i="2"/>
  <c r="T3151" i="2" s="1"/>
  <c r="R3152" i="2"/>
  <c r="T3152" i="2" s="1"/>
  <c r="R3153" i="2"/>
  <c r="T3153" i="2" s="1"/>
  <c r="R3154" i="2"/>
  <c r="T3154" i="2" s="1"/>
  <c r="R3155" i="2"/>
  <c r="T3155" i="2" s="1"/>
  <c r="R3156" i="2"/>
  <c r="T3156" i="2" s="1"/>
  <c r="R3157" i="2"/>
  <c r="T3157" i="2" s="1"/>
  <c r="R3158" i="2"/>
  <c r="T3158" i="2" s="1"/>
  <c r="R3159" i="2"/>
  <c r="T3159" i="2" s="1"/>
  <c r="R3160" i="2"/>
  <c r="T3160" i="2" s="1"/>
  <c r="R3161" i="2"/>
  <c r="T3161" i="2" s="1"/>
  <c r="R3162" i="2"/>
  <c r="T3162" i="2" s="1"/>
  <c r="R3163" i="2"/>
  <c r="T3163" i="2" s="1"/>
  <c r="R3164" i="2"/>
  <c r="T3164" i="2" s="1"/>
  <c r="R3165" i="2"/>
  <c r="T3165" i="2" s="1"/>
  <c r="R3166" i="2"/>
  <c r="T3166" i="2" s="1"/>
  <c r="R3167" i="2"/>
  <c r="T3167" i="2" s="1"/>
  <c r="R3168" i="2"/>
  <c r="T3168" i="2" s="1"/>
  <c r="R3169" i="2"/>
  <c r="T3169" i="2" s="1"/>
  <c r="R3170" i="2"/>
  <c r="T3170" i="2" s="1"/>
  <c r="R3171" i="2"/>
  <c r="T3171" i="2" s="1"/>
  <c r="R3172" i="2"/>
  <c r="T3172" i="2" s="1"/>
  <c r="R3173" i="2"/>
  <c r="T3173" i="2" s="1"/>
  <c r="R3174" i="2"/>
  <c r="T3174" i="2" s="1"/>
  <c r="R3175" i="2"/>
  <c r="T3175" i="2" s="1"/>
  <c r="R3176" i="2"/>
  <c r="T3176" i="2" s="1"/>
  <c r="R3177" i="2"/>
  <c r="T3177" i="2" s="1"/>
  <c r="R3178" i="2"/>
  <c r="T3178" i="2" s="1"/>
  <c r="R3179" i="2"/>
  <c r="T3179" i="2" s="1"/>
  <c r="R3180" i="2"/>
  <c r="T3180" i="2" s="1"/>
  <c r="R3181" i="2"/>
  <c r="T3181" i="2" s="1"/>
  <c r="R3182" i="2"/>
  <c r="T3182" i="2" s="1"/>
  <c r="R3183" i="2"/>
  <c r="T3183" i="2" s="1"/>
  <c r="R3184" i="2"/>
  <c r="T3184" i="2" s="1"/>
  <c r="R3185" i="2"/>
  <c r="T3185" i="2" s="1"/>
  <c r="R3186" i="2"/>
  <c r="T3186" i="2" s="1"/>
  <c r="R3187" i="2"/>
  <c r="T3187" i="2" s="1"/>
  <c r="R3188" i="2"/>
  <c r="T3188" i="2" s="1"/>
  <c r="R3189" i="2"/>
  <c r="T3189" i="2" s="1"/>
  <c r="R3190" i="2"/>
  <c r="T3190" i="2" s="1"/>
  <c r="R3191" i="2"/>
  <c r="T3191" i="2" s="1"/>
  <c r="R3192" i="2"/>
  <c r="T3192" i="2" s="1"/>
  <c r="R3193" i="2"/>
  <c r="T3193" i="2" s="1"/>
  <c r="R3194" i="2"/>
  <c r="T3194" i="2" s="1"/>
  <c r="R3195" i="2"/>
  <c r="T3195" i="2" s="1"/>
  <c r="R3196" i="2"/>
  <c r="T3196" i="2" s="1"/>
  <c r="R3197" i="2"/>
  <c r="T3197" i="2" s="1"/>
  <c r="R3198" i="2"/>
  <c r="T3198" i="2" s="1"/>
  <c r="R3199" i="2"/>
  <c r="T3199" i="2" s="1"/>
  <c r="R3200" i="2"/>
  <c r="T3200" i="2" s="1"/>
  <c r="R3201" i="2"/>
  <c r="T3201" i="2" s="1"/>
  <c r="R3202" i="2"/>
  <c r="T3202" i="2" s="1"/>
  <c r="R3203" i="2"/>
  <c r="T3203" i="2" s="1"/>
  <c r="R3204" i="2"/>
  <c r="T3204" i="2" s="1"/>
  <c r="R3205" i="2"/>
  <c r="T3205" i="2" s="1"/>
  <c r="R3206" i="2"/>
  <c r="T3206" i="2" s="1"/>
  <c r="R3207" i="2"/>
  <c r="T3207" i="2" s="1"/>
  <c r="R3208" i="2"/>
  <c r="T3208" i="2" s="1"/>
  <c r="R3209" i="2"/>
  <c r="T3209" i="2" s="1"/>
  <c r="R3210" i="2"/>
  <c r="T3210" i="2" s="1"/>
  <c r="R3211" i="2"/>
  <c r="T3211" i="2" s="1"/>
  <c r="R3212" i="2"/>
  <c r="T3212" i="2" s="1"/>
  <c r="R3213" i="2"/>
  <c r="T3213" i="2" s="1"/>
  <c r="R3214" i="2"/>
  <c r="T3214" i="2" s="1"/>
  <c r="R3215" i="2"/>
  <c r="T3215" i="2" s="1"/>
  <c r="R3216" i="2"/>
  <c r="T3216" i="2" s="1"/>
  <c r="R3217" i="2"/>
  <c r="T3217" i="2" s="1"/>
  <c r="R3218" i="2"/>
  <c r="T3218" i="2" s="1"/>
  <c r="R3219" i="2"/>
  <c r="T3219" i="2" s="1"/>
  <c r="R3220" i="2"/>
  <c r="T3220" i="2" s="1"/>
  <c r="R3221" i="2"/>
  <c r="T3221" i="2" s="1"/>
  <c r="R3222" i="2"/>
  <c r="T3222" i="2" s="1"/>
  <c r="R3223" i="2"/>
  <c r="T3223" i="2" s="1"/>
  <c r="R3224" i="2"/>
  <c r="T3224" i="2" s="1"/>
  <c r="R3225" i="2"/>
  <c r="T3225" i="2" s="1"/>
  <c r="R3226" i="2"/>
  <c r="T3226" i="2" s="1"/>
  <c r="R3227" i="2"/>
  <c r="T3227" i="2" s="1"/>
  <c r="R3228" i="2"/>
  <c r="T3228" i="2" s="1"/>
  <c r="R3229" i="2"/>
  <c r="T3229" i="2" s="1"/>
  <c r="R3230" i="2"/>
  <c r="T3230" i="2" s="1"/>
  <c r="R3231" i="2"/>
  <c r="T3231" i="2" s="1"/>
  <c r="R3232" i="2"/>
  <c r="T3232" i="2" s="1"/>
  <c r="R3233" i="2"/>
  <c r="T3233" i="2" s="1"/>
  <c r="R3234" i="2"/>
  <c r="T3234" i="2" s="1"/>
  <c r="R3235" i="2"/>
  <c r="T3235" i="2" s="1"/>
  <c r="R3236" i="2"/>
  <c r="T3236" i="2" s="1"/>
  <c r="R3237" i="2"/>
  <c r="T3237" i="2" s="1"/>
  <c r="R3238" i="2"/>
  <c r="T3238" i="2" s="1"/>
  <c r="R3239" i="2"/>
  <c r="T3239" i="2" s="1"/>
  <c r="R3240" i="2"/>
  <c r="T3240" i="2" s="1"/>
  <c r="R3241" i="2"/>
  <c r="T3241" i="2" s="1"/>
  <c r="R3242" i="2"/>
  <c r="T3242" i="2" s="1"/>
  <c r="R3243" i="2"/>
  <c r="T3243" i="2" s="1"/>
  <c r="R3244" i="2"/>
  <c r="T3244" i="2" s="1"/>
  <c r="R3245" i="2"/>
  <c r="T3245" i="2" s="1"/>
  <c r="R3246" i="2"/>
  <c r="T3246" i="2" s="1"/>
  <c r="R3247" i="2"/>
  <c r="T3247" i="2" s="1"/>
  <c r="R3248" i="2"/>
  <c r="T3248" i="2" s="1"/>
  <c r="R3249" i="2"/>
  <c r="T3249" i="2" s="1"/>
  <c r="R3250" i="2"/>
  <c r="T3250" i="2" s="1"/>
  <c r="R3251" i="2"/>
  <c r="T3251" i="2" s="1"/>
  <c r="R3252" i="2"/>
  <c r="T3252" i="2" s="1"/>
  <c r="R3253" i="2"/>
  <c r="T3253" i="2" s="1"/>
  <c r="R3254" i="2"/>
  <c r="T3254" i="2" s="1"/>
  <c r="R3255" i="2"/>
  <c r="T3255" i="2" s="1"/>
  <c r="R3256" i="2"/>
  <c r="T3256" i="2" s="1"/>
  <c r="R3257" i="2"/>
  <c r="T3257" i="2" s="1"/>
  <c r="R3258" i="2"/>
  <c r="T3258" i="2" s="1"/>
  <c r="R3259" i="2"/>
  <c r="T3259" i="2" s="1"/>
  <c r="R3260" i="2"/>
  <c r="T3260" i="2" s="1"/>
  <c r="R3261" i="2"/>
  <c r="T3261" i="2" s="1"/>
  <c r="R3262" i="2"/>
  <c r="T3262" i="2" s="1"/>
  <c r="R3263" i="2"/>
  <c r="T3263" i="2" s="1"/>
  <c r="R3264" i="2"/>
  <c r="T3264" i="2" s="1"/>
  <c r="R3265" i="2"/>
  <c r="T3265" i="2" s="1"/>
  <c r="R3266" i="2"/>
  <c r="T3266" i="2" s="1"/>
  <c r="R3267" i="2"/>
  <c r="T3267" i="2" s="1"/>
  <c r="R3268" i="2"/>
  <c r="T3268" i="2" s="1"/>
  <c r="R3269" i="2"/>
  <c r="T3269" i="2" s="1"/>
  <c r="R3270" i="2"/>
  <c r="T3270" i="2" s="1"/>
  <c r="R3271" i="2"/>
  <c r="T3271" i="2" s="1"/>
  <c r="R3272" i="2"/>
  <c r="T3272" i="2" s="1"/>
  <c r="R3273" i="2"/>
  <c r="T3273" i="2" s="1"/>
  <c r="R3274" i="2"/>
  <c r="T3274" i="2" s="1"/>
  <c r="R3275" i="2"/>
  <c r="T3275" i="2" s="1"/>
  <c r="R3276" i="2"/>
  <c r="T3276" i="2" s="1"/>
  <c r="R3277" i="2"/>
  <c r="T3277" i="2" s="1"/>
  <c r="R3278" i="2"/>
  <c r="T3278" i="2" s="1"/>
  <c r="R3279" i="2"/>
  <c r="T3279" i="2" s="1"/>
  <c r="R3280" i="2"/>
  <c r="T3280" i="2" s="1"/>
  <c r="R3281" i="2"/>
  <c r="T3281" i="2" s="1"/>
  <c r="R3282" i="2"/>
  <c r="T3282" i="2" s="1"/>
  <c r="R3283" i="2"/>
  <c r="T3283" i="2" s="1"/>
  <c r="R3284" i="2"/>
  <c r="T3284" i="2" s="1"/>
  <c r="R3285" i="2"/>
  <c r="T3285" i="2" s="1"/>
  <c r="R3286" i="2"/>
  <c r="T3286" i="2" s="1"/>
  <c r="R3287" i="2"/>
  <c r="T3287" i="2" s="1"/>
  <c r="R3288" i="2"/>
  <c r="T3288" i="2" s="1"/>
  <c r="R3289" i="2"/>
  <c r="T3289" i="2" s="1"/>
  <c r="R3290" i="2"/>
  <c r="T3290" i="2" s="1"/>
  <c r="R3291" i="2"/>
  <c r="T3291" i="2" s="1"/>
  <c r="R3292" i="2"/>
  <c r="T3292" i="2" s="1"/>
  <c r="R3293" i="2"/>
  <c r="T3293" i="2" s="1"/>
  <c r="R3294" i="2"/>
  <c r="T3294" i="2" s="1"/>
  <c r="R3295" i="2"/>
  <c r="T3295" i="2" s="1"/>
  <c r="R3296" i="2"/>
  <c r="T3296" i="2" s="1"/>
  <c r="R3297" i="2"/>
  <c r="T3297" i="2" s="1"/>
  <c r="R3298" i="2"/>
  <c r="T3298" i="2" s="1"/>
  <c r="R3299" i="2"/>
  <c r="T3299" i="2" s="1"/>
  <c r="R3300" i="2"/>
  <c r="T3300" i="2" s="1"/>
  <c r="R3301" i="2"/>
  <c r="T3301" i="2" s="1"/>
  <c r="R3302" i="2"/>
  <c r="T3302" i="2" s="1"/>
  <c r="R3303" i="2"/>
  <c r="T3303" i="2" s="1"/>
  <c r="R3304" i="2"/>
  <c r="T3304" i="2" s="1"/>
  <c r="R3305" i="2"/>
  <c r="T3305" i="2" s="1"/>
  <c r="R3306" i="2"/>
  <c r="T3306" i="2" s="1"/>
  <c r="R3307" i="2"/>
  <c r="T3307" i="2" s="1"/>
  <c r="R3308" i="2"/>
  <c r="T3308" i="2" s="1"/>
  <c r="R3309" i="2"/>
  <c r="T3309" i="2" s="1"/>
  <c r="R3310" i="2"/>
  <c r="T3310" i="2" s="1"/>
  <c r="R3311" i="2"/>
  <c r="T3311" i="2" s="1"/>
  <c r="R3312" i="2"/>
  <c r="T3312" i="2" s="1"/>
  <c r="R3313" i="2"/>
  <c r="T3313" i="2" s="1"/>
  <c r="R3314" i="2"/>
  <c r="T3314" i="2" s="1"/>
  <c r="R3315" i="2"/>
  <c r="T3315" i="2" s="1"/>
  <c r="R3316" i="2"/>
  <c r="T3316" i="2" s="1"/>
  <c r="R3317" i="2"/>
  <c r="T3317" i="2" s="1"/>
  <c r="R3318" i="2"/>
  <c r="T3318" i="2" s="1"/>
  <c r="R3319" i="2"/>
  <c r="T3319" i="2" s="1"/>
  <c r="R3320" i="2"/>
  <c r="T3320" i="2" s="1"/>
  <c r="R3321" i="2"/>
  <c r="T3321" i="2" s="1"/>
  <c r="R3322" i="2"/>
  <c r="T3322" i="2" s="1"/>
  <c r="R3323" i="2"/>
  <c r="T3323" i="2" s="1"/>
  <c r="R3324" i="2"/>
  <c r="T3324" i="2" s="1"/>
  <c r="R3325" i="2"/>
  <c r="T3325" i="2" s="1"/>
  <c r="R3326" i="2"/>
  <c r="T3326" i="2" s="1"/>
  <c r="R3327" i="2"/>
  <c r="T3327" i="2" s="1"/>
  <c r="R3328" i="2"/>
  <c r="T3328" i="2" s="1"/>
  <c r="R3329" i="2"/>
  <c r="T3329" i="2" s="1"/>
  <c r="R3330" i="2"/>
  <c r="T3330" i="2" s="1"/>
  <c r="R3331" i="2"/>
  <c r="T3331" i="2" s="1"/>
  <c r="R3332" i="2"/>
  <c r="T3332" i="2" s="1"/>
  <c r="R3333" i="2"/>
  <c r="T3333" i="2" s="1"/>
  <c r="R3334" i="2"/>
  <c r="T3334" i="2" s="1"/>
  <c r="R3335" i="2"/>
  <c r="T3335" i="2" s="1"/>
  <c r="R3336" i="2"/>
  <c r="T3336" i="2" s="1"/>
  <c r="R3337" i="2"/>
  <c r="T3337" i="2" s="1"/>
  <c r="R3338" i="2"/>
  <c r="T3338" i="2" s="1"/>
  <c r="R3339" i="2"/>
  <c r="T3339" i="2" s="1"/>
  <c r="R3340" i="2"/>
  <c r="T3340" i="2" s="1"/>
  <c r="R3341" i="2"/>
  <c r="T3341" i="2" s="1"/>
  <c r="R3342" i="2"/>
  <c r="T3342" i="2" s="1"/>
  <c r="R3343" i="2"/>
  <c r="T3343" i="2" s="1"/>
  <c r="R3344" i="2"/>
  <c r="T3344" i="2" s="1"/>
  <c r="R3345" i="2"/>
  <c r="T3345" i="2" s="1"/>
  <c r="R3346" i="2"/>
  <c r="T3346" i="2" s="1"/>
  <c r="R3347" i="2"/>
  <c r="T3347" i="2" s="1"/>
  <c r="R3348" i="2"/>
  <c r="T3348" i="2" s="1"/>
  <c r="R3349" i="2"/>
  <c r="T3349" i="2" s="1"/>
  <c r="R3350" i="2"/>
  <c r="T3350" i="2" s="1"/>
  <c r="R3351" i="2"/>
  <c r="T3351" i="2" s="1"/>
  <c r="R3352" i="2"/>
  <c r="T3352" i="2" s="1"/>
  <c r="R3353" i="2"/>
  <c r="T3353" i="2" s="1"/>
  <c r="R3354" i="2"/>
  <c r="T3354" i="2" s="1"/>
  <c r="R3355" i="2"/>
  <c r="T3355" i="2" s="1"/>
  <c r="R3356" i="2"/>
  <c r="T3356" i="2" s="1"/>
  <c r="R3357" i="2"/>
  <c r="T3357" i="2" s="1"/>
  <c r="R3358" i="2"/>
  <c r="T3358" i="2" s="1"/>
  <c r="R3359" i="2"/>
  <c r="T3359" i="2" s="1"/>
  <c r="R3360" i="2"/>
  <c r="T3360" i="2" s="1"/>
  <c r="R3361" i="2"/>
  <c r="T3361" i="2" s="1"/>
  <c r="R3362" i="2"/>
  <c r="T3362" i="2" s="1"/>
  <c r="R3363" i="2"/>
  <c r="T3363" i="2" s="1"/>
  <c r="R3364" i="2"/>
  <c r="T3364" i="2" s="1"/>
  <c r="R3365" i="2"/>
  <c r="T3365" i="2" s="1"/>
  <c r="R3366" i="2"/>
  <c r="T3366" i="2" s="1"/>
  <c r="R3367" i="2"/>
  <c r="T3367" i="2" s="1"/>
  <c r="R3368" i="2"/>
  <c r="T3368" i="2" s="1"/>
  <c r="R3369" i="2"/>
  <c r="T3369" i="2" s="1"/>
  <c r="R3370" i="2"/>
  <c r="T3370" i="2" s="1"/>
  <c r="R3371" i="2"/>
  <c r="T3371" i="2" s="1"/>
  <c r="R3372" i="2"/>
  <c r="T3372" i="2" s="1"/>
  <c r="R3373" i="2"/>
  <c r="T3373" i="2" s="1"/>
  <c r="R3374" i="2"/>
  <c r="T3374" i="2" s="1"/>
  <c r="R3375" i="2"/>
  <c r="T3375" i="2" s="1"/>
  <c r="R3376" i="2"/>
  <c r="T3376" i="2" s="1"/>
  <c r="R3377" i="2"/>
  <c r="T3377" i="2" s="1"/>
  <c r="R3378" i="2"/>
  <c r="T3378" i="2" s="1"/>
  <c r="R3379" i="2"/>
  <c r="T3379" i="2" s="1"/>
  <c r="R3380" i="2"/>
  <c r="T3380" i="2" s="1"/>
  <c r="R3381" i="2"/>
  <c r="T3381" i="2" s="1"/>
  <c r="R3382" i="2"/>
  <c r="T3382" i="2" s="1"/>
  <c r="R3383" i="2"/>
  <c r="T3383" i="2" s="1"/>
  <c r="R3384" i="2"/>
  <c r="T3384" i="2" s="1"/>
  <c r="R3385" i="2"/>
  <c r="T3385" i="2" s="1"/>
  <c r="R3386" i="2"/>
  <c r="T3386" i="2" s="1"/>
  <c r="R3387" i="2"/>
  <c r="T3387" i="2" s="1"/>
  <c r="R3388" i="2"/>
  <c r="T3388" i="2" s="1"/>
  <c r="R3389" i="2"/>
  <c r="T3389" i="2" s="1"/>
  <c r="R3390" i="2"/>
  <c r="T3390" i="2" s="1"/>
  <c r="R3391" i="2"/>
  <c r="T3391" i="2" s="1"/>
  <c r="R3392" i="2"/>
  <c r="T3392" i="2" s="1"/>
  <c r="R3393" i="2"/>
  <c r="T3393" i="2" s="1"/>
  <c r="R3394" i="2"/>
  <c r="T3394" i="2" s="1"/>
  <c r="R3395" i="2"/>
  <c r="T3395" i="2" s="1"/>
  <c r="R3396" i="2"/>
  <c r="T3396" i="2" s="1"/>
  <c r="R3397" i="2"/>
  <c r="T3397" i="2" s="1"/>
  <c r="R3398" i="2"/>
  <c r="T3398" i="2" s="1"/>
  <c r="R3399" i="2"/>
  <c r="T3399" i="2" s="1"/>
  <c r="R3400" i="2"/>
  <c r="T3400" i="2" s="1"/>
  <c r="R3401" i="2"/>
  <c r="T3401" i="2" s="1"/>
  <c r="R3402" i="2"/>
  <c r="T3402" i="2" s="1"/>
  <c r="R3403" i="2"/>
  <c r="T3403" i="2" s="1"/>
  <c r="R3404" i="2"/>
  <c r="T3404" i="2" s="1"/>
  <c r="R3405" i="2"/>
  <c r="T3405" i="2" s="1"/>
  <c r="R3406" i="2"/>
  <c r="T3406" i="2" s="1"/>
  <c r="R3407" i="2"/>
  <c r="T3407" i="2" s="1"/>
  <c r="R3408" i="2"/>
  <c r="T3408" i="2" s="1"/>
  <c r="R3409" i="2"/>
  <c r="T3409" i="2" s="1"/>
  <c r="R3410" i="2"/>
  <c r="T3410" i="2" s="1"/>
  <c r="R3411" i="2"/>
  <c r="T3411" i="2" s="1"/>
  <c r="R3412" i="2"/>
  <c r="T3412" i="2" s="1"/>
  <c r="R3413" i="2"/>
  <c r="T3413" i="2" s="1"/>
  <c r="R3414" i="2"/>
  <c r="T3414" i="2" s="1"/>
  <c r="R3415" i="2"/>
  <c r="T3415" i="2" s="1"/>
  <c r="R3416" i="2"/>
  <c r="T3416" i="2" s="1"/>
  <c r="R3417" i="2"/>
  <c r="T3417" i="2" s="1"/>
  <c r="R3418" i="2"/>
  <c r="T3418" i="2" s="1"/>
  <c r="R3419" i="2"/>
  <c r="T3419" i="2" s="1"/>
  <c r="R3420" i="2"/>
  <c r="T3420" i="2" s="1"/>
  <c r="R3421" i="2"/>
  <c r="T3421" i="2" s="1"/>
  <c r="R3422" i="2"/>
  <c r="T3422" i="2" s="1"/>
  <c r="R3423" i="2"/>
  <c r="T3423" i="2" s="1"/>
  <c r="R3424" i="2"/>
  <c r="T3424" i="2" s="1"/>
  <c r="R3425" i="2"/>
  <c r="T3425" i="2" s="1"/>
  <c r="R3426" i="2"/>
  <c r="T3426" i="2" s="1"/>
  <c r="R3427" i="2"/>
  <c r="T3427" i="2" s="1"/>
  <c r="R3428" i="2"/>
  <c r="T3428" i="2" s="1"/>
  <c r="R3429" i="2"/>
  <c r="T3429" i="2" s="1"/>
  <c r="R3430" i="2"/>
  <c r="T3430" i="2" s="1"/>
  <c r="R3431" i="2"/>
  <c r="T3431" i="2" s="1"/>
  <c r="R3432" i="2"/>
  <c r="T3432" i="2" s="1"/>
  <c r="R3433" i="2"/>
  <c r="T3433" i="2" s="1"/>
  <c r="R3434" i="2"/>
  <c r="T3434" i="2" s="1"/>
  <c r="R3435" i="2"/>
  <c r="T3435" i="2" s="1"/>
  <c r="R3436" i="2"/>
  <c r="T3436" i="2" s="1"/>
  <c r="R3437" i="2"/>
  <c r="T3437" i="2" s="1"/>
  <c r="R3438" i="2"/>
  <c r="T3438" i="2" s="1"/>
  <c r="R3439" i="2"/>
  <c r="T3439" i="2" s="1"/>
  <c r="R3440" i="2"/>
  <c r="T3440" i="2" s="1"/>
  <c r="R3441" i="2"/>
  <c r="T3441" i="2" s="1"/>
  <c r="R3442" i="2"/>
  <c r="T3442" i="2" s="1"/>
  <c r="R3443" i="2"/>
  <c r="T3443" i="2" s="1"/>
  <c r="R3444" i="2"/>
  <c r="T3444" i="2" s="1"/>
  <c r="R3445" i="2"/>
  <c r="T3445" i="2" s="1"/>
  <c r="R3446" i="2"/>
  <c r="T3446" i="2" s="1"/>
  <c r="R3447" i="2"/>
  <c r="T3447" i="2" s="1"/>
  <c r="R3448" i="2"/>
  <c r="T3448" i="2" s="1"/>
  <c r="R3449" i="2"/>
  <c r="T3449" i="2" s="1"/>
  <c r="R3450" i="2"/>
  <c r="T3450" i="2" s="1"/>
  <c r="R3451" i="2"/>
  <c r="T3451" i="2" s="1"/>
  <c r="R3452" i="2"/>
  <c r="T3452" i="2" s="1"/>
  <c r="R3453" i="2"/>
  <c r="T3453" i="2" s="1"/>
  <c r="R3454" i="2"/>
  <c r="T3454" i="2" s="1"/>
  <c r="R3455" i="2"/>
  <c r="T3455" i="2" s="1"/>
  <c r="R3456" i="2"/>
  <c r="T3456" i="2" s="1"/>
  <c r="R3457" i="2"/>
  <c r="T3457" i="2" s="1"/>
  <c r="R3458" i="2"/>
  <c r="T3458" i="2" s="1"/>
  <c r="R3459" i="2"/>
  <c r="T3459" i="2" s="1"/>
  <c r="R3460" i="2"/>
  <c r="T3460" i="2" s="1"/>
  <c r="R3461" i="2"/>
  <c r="T3461" i="2" s="1"/>
  <c r="R3462" i="2"/>
  <c r="T3462" i="2" s="1"/>
  <c r="R3463" i="2"/>
  <c r="T3463" i="2" s="1"/>
  <c r="R3464" i="2"/>
  <c r="T3464" i="2" s="1"/>
  <c r="R3465" i="2"/>
  <c r="T3465" i="2" s="1"/>
  <c r="R3466" i="2"/>
  <c r="T3466" i="2" s="1"/>
  <c r="R3467" i="2"/>
  <c r="T3467" i="2" s="1"/>
  <c r="R3468" i="2"/>
  <c r="T3468" i="2" s="1"/>
  <c r="R3469" i="2"/>
  <c r="T3469" i="2" s="1"/>
  <c r="R3470" i="2"/>
  <c r="T3470" i="2" s="1"/>
  <c r="R3471" i="2"/>
  <c r="T3471" i="2" s="1"/>
  <c r="R3472" i="2"/>
  <c r="T3472" i="2" s="1"/>
  <c r="R3473" i="2"/>
  <c r="T3473" i="2" s="1"/>
  <c r="R3474" i="2"/>
  <c r="T3474" i="2" s="1"/>
  <c r="R3475" i="2"/>
  <c r="T3475" i="2" s="1"/>
  <c r="R3476" i="2"/>
  <c r="T3476" i="2" s="1"/>
  <c r="R3477" i="2"/>
  <c r="T3477" i="2" s="1"/>
  <c r="R3478" i="2"/>
  <c r="T3478" i="2" s="1"/>
  <c r="R3479" i="2"/>
  <c r="T3479" i="2" s="1"/>
  <c r="R3480" i="2"/>
  <c r="T3480" i="2" s="1"/>
  <c r="R3481" i="2"/>
  <c r="T3481" i="2" s="1"/>
  <c r="R3482" i="2"/>
  <c r="T3482" i="2" s="1"/>
  <c r="R3483" i="2"/>
  <c r="T3483" i="2" s="1"/>
  <c r="R3484" i="2"/>
  <c r="T3484" i="2" s="1"/>
  <c r="R3485" i="2"/>
  <c r="T3485" i="2" s="1"/>
  <c r="R3486" i="2"/>
  <c r="T3486" i="2" s="1"/>
  <c r="R3487" i="2"/>
  <c r="T3487" i="2" s="1"/>
  <c r="R3488" i="2"/>
  <c r="T3488" i="2" s="1"/>
  <c r="R3489" i="2"/>
  <c r="T3489" i="2" s="1"/>
  <c r="R3490" i="2"/>
  <c r="T3490" i="2" s="1"/>
  <c r="R3491" i="2"/>
  <c r="T3491" i="2" s="1"/>
  <c r="R3492" i="2"/>
  <c r="T3492" i="2" s="1"/>
  <c r="R3493" i="2"/>
  <c r="T3493" i="2" s="1"/>
  <c r="R3494" i="2"/>
  <c r="T3494" i="2" s="1"/>
  <c r="R3495" i="2"/>
  <c r="T3495" i="2" s="1"/>
  <c r="R3496" i="2"/>
  <c r="T3496" i="2" s="1"/>
  <c r="R3497" i="2"/>
  <c r="T3497" i="2" s="1"/>
  <c r="R3498" i="2"/>
  <c r="T3498" i="2" s="1"/>
  <c r="R3499" i="2"/>
  <c r="T3499" i="2" s="1"/>
  <c r="R3500" i="2"/>
  <c r="T3500" i="2" s="1"/>
  <c r="R3501" i="2"/>
  <c r="T3501" i="2" s="1"/>
  <c r="R3502" i="2"/>
  <c r="T3502" i="2" s="1"/>
  <c r="R3503" i="2"/>
  <c r="T3503" i="2" s="1"/>
  <c r="R3504" i="2"/>
  <c r="T3504" i="2" s="1"/>
  <c r="R3505" i="2"/>
  <c r="T3505" i="2" s="1"/>
  <c r="R3506" i="2"/>
  <c r="T3506" i="2" s="1"/>
  <c r="R3507" i="2"/>
  <c r="T3507" i="2" s="1"/>
  <c r="R3508" i="2"/>
  <c r="T3508" i="2" s="1"/>
  <c r="R3509" i="2"/>
  <c r="T3509" i="2" s="1"/>
  <c r="R3510" i="2"/>
  <c r="T3510" i="2" s="1"/>
  <c r="R3511" i="2"/>
  <c r="T3511" i="2" s="1"/>
  <c r="R3512" i="2"/>
  <c r="T3512" i="2" s="1"/>
  <c r="R3513" i="2"/>
  <c r="T3513" i="2" s="1"/>
  <c r="R3514" i="2"/>
  <c r="T3514" i="2" s="1"/>
  <c r="R3515" i="2"/>
  <c r="T3515" i="2" s="1"/>
  <c r="R3516" i="2"/>
  <c r="T3516" i="2" s="1"/>
  <c r="R3517" i="2"/>
  <c r="T3517" i="2" s="1"/>
  <c r="R3518" i="2"/>
  <c r="T3518" i="2" s="1"/>
  <c r="R3519" i="2"/>
  <c r="T3519" i="2" s="1"/>
  <c r="R3520" i="2"/>
  <c r="T3520" i="2" s="1"/>
  <c r="R3521" i="2"/>
  <c r="T3521" i="2" s="1"/>
  <c r="R3522" i="2"/>
  <c r="T3522" i="2" s="1"/>
  <c r="R3523" i="2"/>
  <c r="T3523" i="2" s="1"/>
  <c r="R3524" i="2"/>
  <c r="T3524" i="2" s="1"/>
  <c r="R3525" i="2"/>
  <c r="T3525" i="2" s="1"/>
  <c r="R3526" i="2"/>
  <c r="T3526" i="2" s="1"/>
  <c r="R3527" i="2"/>
  <c r="T3527" i="2" s="1"/>
  <c r="R3528" i="2"/>
  <c r="T3528" i="2" s="1"/>
  <c r="R3529" i="2"/>
  <c r="T3529" i="2" s="1"/>
  <c r="R3530" i="2"/>
  <c r="T3530" i="2" s="1"/>
  <c r="R3531" i="2"/>
  <c r="T3531" i="2" s="1"/>
  <c r="R3532" i="2"/>
  <c r="T3532" i="2" s="1"/>
  <c r="R3533" i="2"/>
  <c r="T3533" i="2" s="1"/>
  <c r="R3534" i="2"/>
  <c r="T3534" i="2" s="1"/>
  <c r="R3535" i="2"/>
  <c r="T3535" i="2" s="1"/>
  <c r="R3536" i="2"/>
  <c r="T3536" i="2" s="1"/>
  <c r="R3537" i="2"/>
  <c r="T3537" i="2" s="1"/>
  <c r="R3538" i="2"/>
  <c r="T3538" i="2" s="1"/>
  <c r="R3539" i="2"/>
  <c r="T3539" i="2" s="1"/>
  <c r="R3540" i="2"/>
  <c r="T3540" i="2" s="1"/>
  <c r="R3541" i="2"/>
  <c r="T3541" i="2" s="1"/>
  <c r="R3542" i="2"/>
  <c r="T3542" i="2" s="1"/>
  <c r="R3543" i="2"/>
  <c r="T3543" i="2" s="1"/>
  <c r="R3544" i="2"/>
  <c r="T3544" i="2" s="1"/>
  <c r="R3545" i="2"/>
  <c r="T3545" i="2" s="1"/>
  <c r="R3546" i="2"/>
  <c r="T3546" i="2" s="1"/>
  <c r="R3547" i="2"/>
  <c r="T3547" i="2" s="1"/>
  <c r="R3548" i="2"/>
  <c r="T3548" i="2" s="1"/>
  <c r="R3549" i="2"/>
  <c r="T3549" i="2" s="1"/>
  <c r="R3550" i="2"/>
  <c r="T3550" i="2" s="1"/>
  <c r="R3551" i="2"/>
  <c r="T3551" i="2" s="1"/>
  <c r="R3552" i="2"/>
  <c r="T3552" i="2" s="1"/>
  <c r="R3553" i="2"/>
  <c r="T3553" i="2" s="1"/>
  <c r="R3554" i="2"/>
  <c r="T3554" i="2" s="1"/>
  <c r="R3555" i="2"/>
  <c r="T3555" i="2" s="1"/>
  <c r="R3556" i="2"/>
  <c r="T3556" i="2" s="1"/>
  <c r="R3557" i="2"/>
  <c r="T3557" i="2" s="1"/>
  <c r="R3558" i="2"/>
  <c r="T3558" i="2" s="1"/>
  <c r="R3559" i="2"/>
  <c r="T3559" i="2" s="1"/>
  <c r="R3560" i="2"/>
  <c r="T3560" i="2" s="1"/>
  <c r="R3561" i="2"/>
  <c r="T3561" i="2" s="1"/>
  <c r="R3562" i="2"/>
  <c r="T3562" i="2" s="1"/>
  <c r="R3563" i="2"/>
  <c r="T3563" i="2" s="1"/>
  <c r="R3564" i="2"/>
  <c r="T3564" i="2" s="1"/>
  <c r="R3565" i="2"/>
  <c r="T3565" i="2" s="1"/>
  <c r="R3566" i="2"/>
  <c r="T3566" i="2" s="1"/>
  <c r="R3567" i="2"/>
  <c r="T3567" i="2" s="1"/>
  <c r="R3568" i="2"/>
  <c r="T3568" i="2" s="1"/>
  <c r="R3569" i="2"/>
  <c r="T3569" i="2" s="1"/>
  <c r="R3570" i="2"/>
  <c r="T3570" i="2" s="1"/>
  <c r="R3571" i="2"/>
  <c r="T3571" i="2" s="1"/>
  <c r="R3572" i="2"/>
  <c r="T3572" i="2" s="1"/>
  <c r="R3573" i="2"/>
  <c r="T3573" i="2" s="1"/>
  <c r="R3574" i="2"/>
  <c r="T3574" i="2" s="1"/>
  <c r="R3575" i="2"/>
  <c r="T3575" i="2" s="1"/>
  <c r="R3576" i="2"/>
  <c r="T3576" i="2" s="1"/>
  <c r="R3577" i="2"/>
  <c r="T3577" i="2" s="1"/>
  <c r="R3578" i="2"/>
  <c r="T3578" i="2" s="1"/>
  <c r="R3579" i="2"/>
  <c r="T3579" i="2" s="1"/>
  <c r="R3580" i="2"/>
  <c r="T3580" i="2" s="1"/>
  <c r="R3581" i="2"/>
  <c r="T3581" i="2" s="1"/>
  <c r="R3582" i="2"/>
  <c r="T3582" i="2" s="1"/>
  <c r="R3583" i="2"/>
  <c r="T3583" i="2" s="1"/>
  <c r="R3584" i="2"/>
  <c r="T3584" i="2" s="1"/>
  <c r="R3585" i="2"/>
  <c r="T3585" i="2" s="1"/>
  <c r="R3586" i="2"/>
  <c r="T3586" i="2" s="1"/>
  <c r="R3587" i="2"/>
  <c r="T3587" i="2" s="1"/>
  <c r="R3588" i="2"/>
  <c r="T3588" i="2" s="1"/>
  <c r="R3589" i="2"/>
  <c r="T3589" i="2" s="1"/>
  <c r="R3590" i="2"/>
  <c r="T3590" i="2" s="1"/>
  <c r="R3591" i="2"/>
  <c r="T3591" i="2" s="1"/>
  <c r="R3592" i="2"/>
  <c r="T3592" i="2" s="1"/>
  <c r="R3593" i="2"/>
  <c r="T3593" i="2" s="1"/>
  <c r="R3594" i="2"/>
  <c r="T3594" i="2" s="1"/>
  <c r="R3595" i="2"/>
  <c r="T3595" i="2" s="1"/>
  <c r="R3596" i="2"/>
  <c r="T3596" i="2" s="1"/>
  <c r="R3597" i="2"/>
  <c r="T3597" i="2" s="1"/>
  <c r="R3598" i="2"/>
  <c r="T3598" i="2" s="1"/>
  <c r="R3599" i="2"/>
  <c r="T3599" i="2" s="1"/>
  <c r="R3600" i="2"/>
  <c r="T3600" i="2" s="1"/>
  <c r="R3601" i="2"/>
  <c r="T3601" i="2" s="1"/>
  <c r="R3602" i="2"/>
  <c r="T3602" i="2" s="1"/>
  <c r="R3603" i="2"/>
  <c r="T3603" i="2" s="1"/>
  <c r="R3604" i="2"/>
  <c r="T3604" i="2" s="1"/>
  <c r="R3605" i="2"/>
  <c r="T3605" i="2" s="1"/>
  <c r="R3606" i="2"/>
  <c r="T3606" i="2" s="1"/>
  <c r="R3607" i="2"/>
  <c r="T3607" i="2" s="1"/>
  <c r="R3608" i="2"/>
  <c r="T3608" i="2" s="1"/>
  <c r="R3609" i="2"/>
  <c r="T3609" i="2" s="1"/>
  <c r="R3610" i="2"/>
  <c r="T3610" i="2" s="1"/>
  <c r="R3611" i="2"/>
  <c r="T3611" i="2" s="1"/>
  <c r="R3612" i="2"/>
  <c r="T3612" i="2" s="1"/>
  <c r="R3613" i="2"/>
  <c r="T3613" i="2" s="1"/>
  <c r="R3614" i="2"/>
  <c r="T3614" i="2" s="1"/>
  <c r="R3615" i="2"/>
  <c r="T3615" i="2" s="1"/>
  <c r="R3616" i="2"/>
  <c r="T3616" i="2" s="1"/>
  <c r="R3617" i="2"/>
  <c r="T3617" i="2" s="1"/>
  <c r="R3618" i="2"/>
  <c r="T3618" i="2" s="1"/>
  <c r="R3619" i="2"/>
  <c r="T3619" i="2" s="1"/>
  <c r="R3620" i="2"/>
  <c r="T3620" i="2" s="1"/>
  <c r="R3621" i="2"/>
  <c r="T3621" i="2" s="1"/>
  <c r="R3622" i="2"/>
  <c r="T3622" i="2" s="1"/>
  <c r="R3623" i="2"/>
  <c r="T3623" i="2" s="1"/>
  <c r="R3624" i="2"/>
  <c r="T3624" i="2" s="1"/>
  <c r="R3625" i="2"/>
  <c r="T3625" i="2" s="1"/>
  <c r="R3626" i="2"/>
  <c r="T3626" i="2" s="1"/>
  <c r="R3627" i="2"/>
  <c r="T3627" i="2" s="1"/>
  <c r="R3628" i="2"/>
  <c r="T3628" i="2" s="1"/>
  <c r="R3629" i="2"/>
  <c r="T3629" i="2" s="1"/>
  <c r="R3630" i="2"/>
  <c r="T3630" i="2" s="1"/>
  <c r="R3631" i="2"/>
  <c r="T3631" i="2" s="1"/>
  <c r="R3632" i="2"/>
  <c r="T3632" i="2" s="1"/>
  <c r="R3633" i="2"/>
  <c r="T3633" i="2" s="1"/>
  <c r="R3634" i="2"/>
  <c r="T3634" i="2" s="1"/>
  <c r="R3635" i="2"/>
  <c r="T3635" i="2" s="1"/>
  <c r="R3636" i="2"/>
  <c r="T3636" i="2" s="1"/>
  <c r="R3637" i="2"/>
  <c r="T3637" i="2" s="1"/>
  <c r="R3638" i="2"/>
  <c r="T3638" i="2" s="1"/>
  <c r="R3639" i="2"/>
  <c r="T3639" i="2" s="1"/>
  <c r="R3640" i="2"/>
  <c r="T3640" i="2" s="1"/>
  <c r="R3641" i="2"/>
  <c r="T3641" i="2" s="1"/>
  <c r="R3642" i="2"/>
  <c r="T3642" i="2" s="1"/>
  <c r="R3643" i="2"/>
  <c r="T3643" i="2" s="1"/>
  <c r="R3644" i="2"/>
  <c r="T3644" i="2" s="1"/>
  <c r="R3645" i="2"/>
  <c r="T3645" i="2" s="1"/>
  <c r="R3646" i="2"/>
  <c r="T3646" i="2" s="1"/>
  <c r="R3647" i="2"/>
  <c r="T3647" i="2" s="1"/>
  <c r="R3648" i="2"/>
  <c r="T3648" i="2" s="1"/>
  <c r="R3649" i="2"/>
  <c r="T3649" i="2" s="1"/>
  <c r="R3650" i="2"/>
  <c r="T3650" i="2" s="1"/>
  <c r="R3651" i="2"/>
  <c r="T3651" i="2" s="1"/>
  <c r="R3652" i="2"/>
  <c r="T3652" i="2" s="1"/>
  <c r="R3653" i="2"/>
  <c r="T3653" i="2" s="1"/>
  <c r="R3654" i="2"/>
  <c r="T3654" i="2" s="1"/>
  <c r="R3655" i="2"/>
  <c r="T3655" i="2" s="1"/>
  <c r="R3656" i="2"/>
  <c r="T3656" i="2" s="1"/>
  <c r="R3657" i="2"/>
  <c r="T3657" i="2" s="1"/>
  <c r="R3658" i="2"/>
  <c r="T3658" i="2" s="1"/>
  <c r="R3659" i="2"/>
  <c r="T3659" i="2" s="1"/>
  <c r="R3660" i="2"/>
  <c r="T3660" i="2" s="1"/>
  <c r="R3661" i="2"/>
  <c r="T3661" i="2" s="1"/>
  <c r="R3662" i="2"/>
  <c r="T3662" i="2" s="1"/>
  <c r="R3663" i="2"/>
  <c r="T3663" i="2" s="1"/>
  <c r="R3664" i="2"/>
  <c r="T3664" i="2" s="1"/>
  <c r="R3665" i="2"/>
  <c r="T3665" i="2" s="1"/>
  <c r="R3666" i="2"/>
  <c r="T3666" i="2" s="1"/>
  <c r="R3667" i="2"/>
  <c r="T3667" i="2" s="1"/>
  <c r="R3668" i="2"/>
  <c r="T3668" i="2" s="1"/>
  <c r="R3669" i="2"/>
  <c r="T3669" i="2" s="1"/>
  <c r="R3670" i="2"/>
  <c r="T3670" i="2" s="1"/>
  <c r="R3671" i="2"/>
  <c r="T3671" i="2" s="1"/>
  <c r="R3672" i="2"/>
  <c r="T3672" i="2" s="1"/>
  <c r="R3673" i="2"/>
  <c r="T3673" i="2" s="1"/>
  <c r="R3674" i="2"/>
  <c r="T3674" i="2" s="1"/>
  <c r="R3675" i="2"/>
  <c r="T3675" i="2" s="1"/>
  <c r="R3676" i="2"/>
  <c r="T3676" i="2" s="1"/>
  <c r="R3677" i="2"/>
  <c r="T3677" i="2" s="1"/>
  <c r="R3678" i="2"/>
  <c r="T3678" i="2" s="1"/>
  <c r="R3679" i="2"/>
  <c r="T3679" i="2" s="1"/>
  <c r="R3680" i="2"/>
  <c r="T3680" i="2" s="1"/>
  <c r="R3681" i="2"/>
  <c r="T3681" i="2" s="1"/>
  <c r="R3682" i="2"/>
  <c r="T3682" i="2" s="1"/>
  <c r="R3683" i="2"/>
  <c r="T3683" i="2" s="1"/>
  <c r="R3684" i="2"/>
  <c r="T3684" i="2" s="1"/>
  <c r="R3685" i="2"/>
  <c r="T3685" i="2" s="1"/>
  <c r="R3686" i="2"/>
  <c r="T3686" i="2" s="1"/>
  <c r="R3687" i="2"/>
  <c r="T3687" i="2" s="1"/>
  <c r="R3688" i="2"/>
  <c r="T3688" i="2" s="1"/>
  <c r="R3689" i="2"/>
  <c r="T3689" i="2" s="1"/>
  <c r="R3690" i="2"/>
  <c r="T3690" i="2" s="1"/>
  <c r="R3691" i="2"/>
  <c r="T3691" i="2" s="1"/>
  <c r="R3692" i="2"/>
  <c r="T3692" i="2" s="1"/>
  <c r="R3693" i="2"/>
  <c r="T3693" i="2" s="1"/>
  <c r="R3694" i="2"/>
  <c r="T3694" i="2" s="1"/>
  <c r="R3695" i="2"/>
  <c r="T3695" i="2" s="1"/>
  <c r="R3696" i="2"/>
  <c r="T3696" i="2" s="1"/>
  <c r="R3697" i="2"/>
  <c r="T3697" i="2" s="1"/>
  <c r="R3698" i="2"/>
  <c r="T3698" i="2" s="1"/>
  <c r="R3699" i="2"/>
  <c r="T3699" i="2" s="1"/>
  <c r="R3700" i="2"/>
  <c r="T3700" i="2" s="1"/>
  <c r="R3701" i="2"/>
  <c r="T3701" i="2" s="1"/>
  <c r="R3702" i="2"/>
  <c r="T3702" i="2" s="1"/>
  <c r="R3703" i="2"/>
  <c r="T3703" i="2" s="1"/>
  <c r="R3704" i="2"/>
  <c r="T3704" i="2" s="1"/>
  <c r="R3705" i="2"/>
  <c r="T3705" i="2" s="1"/>
  <c r="R3706" i="2"/>
  <c r="T3706" i="2" s="1"/>
  <c r="R3707" i="2"/>
  <c r="T3707" i="2" s="1"/>
  <c r="R3708" i="2"/>
  <c r="T3708" i="2" s="1"/>
  <c r="R3709" i="2"/>
  <c r="T3709" i="2" s="1"/>
  <c r="R3710" i="2"/>
  <c r="T3710" i="2" s="1"/>
  <c r="R3711" i="2"/>
  <c r="T3711" i="2" s="1"/>
  <c r="R3712" i="2"/>
  <c r="T3712" i="2" s="1"/>
  <c r="R3713" i="2"/>
  <c r="T3713" i="2" s="1"/>
  <c r="R3714" i="2"/>
  <c r="T3714" i="2" s="1"/>
  <c r="R3715" i="2"/>
  <c r="T3715" i="2" s="1"/>
  <c r="R3716" i="2"/>
  <c r="T3716" i="2" s="1"/>
  <c r="R3717" i="2"/>
  <c r="T3717" i="2" s="1"/>
  <c r="R3718" i="2"/>
  <c r="T3718" i="2" s="1"/>
  <c r="R3719" i="2"/>
  <c r="T3719" i="2" s="1"/>
  <c r="R3720" i="2"/>
  <c r="T3720" i="2" s="1"/>
  <c r="R3721" i="2"/>
  <c r="T3721" i="2" s="1"/>
  <c r="R3722" i="2"/>
  <c r="T3722" i="2" s="1"/>
  <c r="R3723" i="2"/>
  <c r="T3723" i="2" s="1"/>
  <c r="R3724" i="2"/>
  <c r="T3724" i="2" s="1"/>
  <c r="R3725" i="2"/>
  <c r="T3725" i="2" s="1"/>
  <c r="R3726" i="2"/>
  <c r="T3726" i="2" s="1"/>
  <c r="R3727" i="2"/>
  <c r="T3727" i="2" s="1"/>
  <c r="R3728" i="2"/>
  <c r="T3728" i="2" s="1"/>
  <c r="R3729" i="2"/>
  <c r="T3729" i="2" s="1"/>
  <c r="R3730" i="2"/>
  <c r="T3730" i="2" s="1"/>
  <c r="R3731" i="2"/>
  <c r="T3731" i="2" s="1"/>
  <c r="R3732" i="2"/>
  <c r="T3732" i="2" s="1"/>
  <c r="R3733" i="2"/>
  <c r="T3733" i="2" s="1"/>
  <c r="R3734" i="2"/>
  <c r="T3734" i="2" s="1"/>
  <c r="R3735" i="2"/>
  <c r="T3735" i="2" s="1"/>
  <c r="R3736" i="2"/>
  <c r="T3736" i="2" s="1"/>
  <c r="R3737" i="2"/>
  <c r="T3737" i="2" s="1"/>
  <c r="R3738" i="2"/>
  <c r="T3738" i="2" s="1"/>
  <c r="R3739" i="2"/>
  <c r="T3739" i="2" s="1"/>
  <c r="R3740" i="2"/>
  <c r="T3740" i="2" s="1"/>
  <c r="R3741" i="2"/>
  <c r="T3741" i="2" s="1"/>
  <c r="R3742" i="2"/>
  <c r="T3742" i="2" s="1"/>
  <c r="R3743" i="2"/>
  <c r="T3743" i="2" s="1"/>
  <c r="R3744" i="2"/>
  <c r="T3744" i="2" s="1"/>
  <c r="R3745" i="2"/>
  <c r="T3745" i="2" s="1"/>
  <c r="R3746" i="2"/>
  <c r="T3746" i="2" s="1"/>
  <c r="R3747" i="2"/>
  <c r="T3747" i="2" s="1"/>
  <c r="R3748" i="2"/>
  <c r="T3748" i="2" s="1"/>
  <c r="R3749" i="2"/>
  <c r="T3749" i="2" s="1"/>
  <c r="R3750" i="2"/>
  <c r="T3750" i="2" s="1"/>
  <c r="R3751" i="2"/>
  <c r="T3751" i="2" s="1"/>
  <c r="R3752" i="2"/>
  <c r="T3752" i="2" s="1"/>
  <c r="R3753" i="2"/>
  <c r="T3753" i="2" s="1"/>
  <c r="R3754" i="2"/>
  <c r="T3754" i="2" s="1"/>
  <c r="R3755" i="2"/>
  <c r="T3755" i="2" s="1"/>
  <c r="R3756" i="2"/>
  <c r="T3756" i="2" s="1"/>
  <c r="R3757" i="2"/>
  <c r="T3757" i="2" s="1"/>
  <c r="R3758" i="2"/>
  <c r="T3758" i="2" s="1"/>
  <c r="R3759" i="2"/>
  <c r="T3759" i="2" s="1"/>
  <c r="R3760" i="2"/>
  <c r="T3760" i="2" s="1"/>
  <c r="R3761" i="2"/>
  <c r="T3761" i="2" s="1"/>
  <c r="R3762" i="2"/>
  <c r="T3762" i="2" s="1"/>
  <c r="R3763" i="2"/>
  <c r="T3763" i="2" s="1"/>
  <c r="R3764" i="2"/>
  <c r="T3764" i="2" s="1"/>
  <c r="R3765" i="2"/>
  <c r="T3765" i="2" s="1"/>
  <c r="R3766" i="2"/>
  <c r="T3766" i="2" s="1"/>
  <c r="R3767" i="2"/>
  <c r="T3767" i="2" s="1"/>
  <c r="R3768" i="2"/>
  <c r="T3768" i="2" s="1"/>
  <c r="R3769" i="2"/>
  <c r="T3769" i="2" s="1"/>
  <c r="R3770" i="2"/>
  <c r="T3770" i="2" s="1"/>
  <c r="R3771" i="2"/>
  <c r="T3771" i="2" s="1"/>
  <c r="R3772" i="2"/>
  <c r="T3772" i="2" s="1"/>
  <c r="R3773" i="2"/>
  <c r="T3773" i="2" s="1"/>
  <c r="R3774" i="2"/>
  <c r="T3774" i="2" s="1"/>
  <c r="R3775" i="2"/>
  <c r="T3775" i="2" s="1"/>
  <c r="R3776" i="2"/>
  <c r="T3776" i="2" s="1"/>
  <c r="R3777" i="2"/>
  <c r="T3777" i="2" s="1"/>
  <c r="R3778" i="2"/>
  <c r="T3778" i="2" s="1"/>
  <c r="R3779" i="2"/>
  <c r="T3779" i="2" s="1"/>
  <c r="R3780" i="2"/>
  <c r="T3780" i="2" s="1"/>
  <c r="R3781" i="2"/>
  <c r="T3781" i="2" s="1"/>
  <c r="R3782" i="2"/>
  <c r="T3782" i="2" s="1"/>
  <c r="R3783" i="2"/>
  <c r="T3783" i="2" s="1"/>
  <c r="R3784" i="2"/>
  <c r="T3784" i="2" s="1"/>
  <c r="R3785" i="2"/>
  <c r="T3785" i="2" s="1"/>
  <c r="R3786" i="2"/>
  <c r="T3786" i="2" s="1"/>
  <c r="R3787" i="2"/>
  <c r="T3787" i="2" s="1"/>
  <c r="R3788" i="2"/>
  <c r="T3788" i="2" s="1"/>
  <c r="R3789" i="2"/>
  <c r="T3789" i="2" s="1"/>
  <c r="R3790" i="2"/>
  <c r="T3790" i="2" s="1"/>
  <c r="R3791" i="2"/>
  <c r="T3791" i="2" s="1"/>
  <c r="R3792" i="2"/>
  <c r="T3792" i="2" s="1"/>
  <c r="R3793" i="2"/>
  <c r="T3793" i="2" s="1"/>
  <c r="R3794" i="2"/>
  <c r="T3794" i="2" s="1"/>
  <c r="R3795" i="2"/>
  <c r="T3795" i="2" s="1"/>
  <c r="R3796" i="2"/>
  <c r="T3796" i="2" s="1"/>
  <c r="R3797" i="2"/>
  <c r="T3797" i="2" s="1"/>
  <c r="R3798" i="2"/>
  <c r="T3798" i="2" s="1"/>
  <c r="R3799" i="2"/>
  <c r="T3799" i="2" s="1"/>
  <c r="R3800" i="2"/>
  <c r="T3800" i="2" s="1"/>
  <c r="R3801" i="2"/>
  <c r="T3801" i="2" s="1"/>
  <c r="R3802" i="2"/>
  <c r="T3802" i="2" s="1"/>
  <c r="R3803" i="2"/>
  <c r="T3803" i="2" s="1"/>
  <c r="R3804" i="2"/>
  <c r="T3804" i="2" s="1"/>
  <c r="R3805" i="2"/>
  <c r="T3805" i="2" s="1"/>
  <c r="R3806" i="2"/>
  <c r="T3806" i="2" s="1"/>
  <c r="R3807" i="2"/>
  <c r="T3807" i="2" s="1"/>
  <c r="R3808" i="2"/>
  <c r="T3808" i="2" s="1"/>
  <c r="R3809" i="2"/>
  <c r="T3809" i="2" s="1"/>
  <c r="R3810" i="2"/>
  <c r="T3810" i="2" s="1"/>
  <c r="R3811" i="2"/>
  <c r="T3811" i="2" s="1"/>
  <c r="R3812" i="2"/>
  <c r="T3812" i="2" s="1"/>
  <c r="R3813" i="2"/>
  <c r="T3813" i="2" s="1"/>
  <c r="R3814" i="2"/>
  <c r="T3814" i="2" s="1"/>
  <c r="R3815" i="2"/>
  <c r="T3815" i="2" s="1"/>
  <c r="R3816" i="2"/>
  <c r="T3816" i="2" s="1"/>
  <c r="R3817" i="2"/>
  <c r="T3817" i="2" s="1"/>
  <c r="R3818" i="2"/>
  <c r="T3818" i="2" s="1"/>
  <c r="R3819" i="2"/>
  <c r="T3819" i="2" s="1"/>
  <c r="R3820" i="2"/>
  <c r="T3820" i="2" s="1"/>
  <c r="R3821" i="2"/>
  <c r="T3821" i="2" s="1"/>
  <c r="R3822" i="2"/>
  <c r="T3822" i="2" s="1"/>
  <c r="R3823" i="2"/>
  <c r="T3823" i="2" s="1"/>
  <c r="R3824" i="2"/>
  <c r="T3824" i="2" s="1"/>
  <c r="R3825" i="2"/>
  <c r="T3825" i="2" s="1"/>
  <c r="R3826" i="2"/>
  <c r="T3826" i="2" s="1"/>
  <c r="R3827" i="2"/>
  <c r="T3827" i="2" s="1"/>
  <c r="R3828" i="2"/>
  <c r="T3828" i="2" s="1"/>
  <c r="R3829" i="2"/>
  <c r="T3829" i="2" s="1"/>
  <c r="R3830" i="2"/>
  <c r="T3830" i="2" s="1"/>
  <c r="R3831" i="2"/>
  <c r="T3831" i="2" s="1"/>
  <c r="R3832" i="2"/>
  <c r="T3832" i="2" s="1"/>
  <c r="R3833" i="2"/>
  <c r="T3833" i="2" s="1"/>
  <c r="R3834" i="2"/>
  <c r="T3834" i="2" s="1"/>
  <c r="R3835" i="2"/>
  <c r="T3835" i="2" s="1"/>
  <c r="R3836" i="2"/>
  <c r="T3836" i="2" s="1"/>
  <c r="R3837" i="2"/>
  <c r="T3837" i="2" s="1"/>
  <c r="R3838" i="2"/>
  <c r="T3838" i="2" s="1"/>
  <c r="R3839" i="2"/>
  <c r="T3839" i="2" s="1"/>
  <c r="R3840" i="2"/>
  <c r="T3840" i="2" s="1"/>
  <c r="R3841" i="2"/>
  <c r="T3841" i="2" s="1"/>
  <c r="R3842" i="2"/>
  <c r="T3842" i="2" s="1"/>
  <c r="R3843" i="2"/>
  <c r="T3843" i="2" s="1"/>
  <c r="R3844" i="2"/>
  <c r="T3844" i="2" s="1"/>
  <c r="R3845" i="2"/>
  <c r="T3845" i="2" s="1"/>
  <c r="R3846" i="2"/>
  <c r="T3846" i="2" s="1"/>
  <c r="R3847" i="2"/>
  <c r="T3847" i="2" s="1"/>
  <c r="R3848" i="2"/>
  <c r="T3848" i="2" s="1"/>
  <c r="R3849" i="2"/>
  <c r="T3849" i="2" s="1"/>
  <c r="R3850" i="2"/>
  <c r="T3850" i="2" s="1"/>
  <c r="R3851" i="2"/>
  <c r="T3851" i="2" s="1"/>
  <c r="R3852" i="2"/>
  <c r="T3852" i="2" s="1"/>
  <c r="R3853" i="2"/>
  <c r="T3853" i="2" s="1"/>
  <c r="R3854" i="2"/>
  <c r="T3854" i="2" s="1"/>
  <c r="R3855" i="2"/>
  <c r="T3855" i="2" s="1"/>
  <c r="R3856" i="2"/>
  <c r="T3856" i="2" s="1"/>
  <c r="R3857" i="2"/>
  <c r="T3857" i="2" s="1"/>
  <c r="R3858" i="2"/>
  <c r="T3858" i="2" s="1"/>
  <c r="R3859" i="2"/>
  <c r="T3859" i="2" s="1"/>
  <c r="R3860" i="2"/>
  <c r="T3860" i="2" s="1"/>
  <c r="R3861" i="2"/>
  <c r="T3861" i="2" s="1"/>
  <c r="R3862" i="2"/>
  <c r="T3862" i="2" s="1"/>
  <c r="R3863" i="2"/>
  <c r="T3863" i="2" s="1"/>
  <c r="R3864" i="2"/>
  <c r="T3864" i="2" s="1"/>
  <c r="R3865" i="2"/>
  <c r="T3865" i="2" s="1"/>
  <c r="R3866" i="2"/>
  <c r="T3866" i="2" s="1"/>
  <c r="R3867" i="2"/>
  <c r="T3867" i="2" s="1"/>
  <c r="R3868" i="2"/>
  <c r="T3868" i="2" s="1"/>
  <c r="R3869" i="2"/>
  <c r="T3869" i="2" s="1"/>
  <c r="R3870" i="2"/>
  <c r="T3870" i="2" s="1"/>
  <c r="R3871" i="2"/>
  <c r="T3871" i="2" s="1"/>
  <c r="R3872" i="2"/>
  <c r="T3872" i="2" s="1"/>
  <c r="R3873" i="2"/>
  <c r="T3873" i="2" s="1"/>
  <c r="R3874" i="2"/>
  <c r="T3874" i="2" s="1"/>
  <c r="R3875" i="2"/>
  <c r="T3875" i="2" s="1"/>
  <c r="R3876" i="2"/>
  <c r="T3876" i="2" s="1"/>
  <c r="R3877" i="2"/>
  <c r="T3877" i="2" s="1"/>
  <c r="R3878" i="2"/>
  <c r="T3878" i="2" s="1"/>
  <c r="R3879" i="2"/>
  <c r="T3879" i="2" s="1"/>
  <c r="R3880" i="2"/>
  <c r="T3880" i="2" s="1"/>
  <c r="R3881" i="2"/>
  <c r="T3881" i="2" s="1"/>
  <c r="R3882" i="2"/>
  <c r="T3882" i="2" s="1"/>
  <c r="R3883" i="2"/>
  <c r="T3883" i="2" s="1"/>
  <c r="R3884" i="2"/>
  <c r="T3884" i="2" s="1"/>
  <c r="R3885" i="2"/>
  <c r="T3885" i="2" s="1"/>
  <c r="R3886" i="2"/>
  <c r="T3886" i="2" s="1"/>
  <c r="R3887" i="2"/>
  <c r="T3887" i="2" s="1"/>
  <c r="R3888" i="2"/>
  <c r="T3888" i="2" s="1"/>
  <c r="R3889" i="2"/>
  <c r="T3889" i="2" s="1"/>
  <c r="R3890" i="2"/>
  <c r="T3890" i="2" s="1"/>
  <c r="R3891" i="2"/>
  <c r="T3891" i="2" s="1"/>
  <c r="R3892" i="2"/>
  <c r="T3892" i="2" s="1"/>
  <c r="R3893" i="2"/>
  <c r="T3893" i="2" s="1"/>
  <c r="R3894" i="2"/>
  <c r="T3894" i="2" s="1"/>
  <c r="R3895" i="2"/>
  <c r="T3895" i="2" s="1"/>
  <c r="R3896" i="2"/>
  <c r="T3896" i="2" s="1"/>
  <c r="R3897" i="2"/>
  <c r="T3897" i="2" s="1"/>
  <c r="R3898" i="2"/>
  <c r="T3898" i="2" s="1"/>
  <c r="R3899" i="2"/>
  <c r="T3899" i="2" s="1"/>
  <c r="R3900" i="2"/>
  <c r="T3900" i="2" s="1"/>
  <c r="R3901" i="2"/>
  <c r="T3901" i="2" s="1"/>
  <c r="R3902" i="2"/>
  <c r="T3902" i="2" s="1"/>
  <c r="R3903" i="2"/>
  <c r="T3903" i="2" s="1"/>
  <c r="R3904" i="2"/>
  <c r="T3904" i="2" s="1"/>
  <c r="R3905" i="2"/>
  <c r="T3905" i="2" s="1"/>
  <c r="R3906" i="2"/>
  <c r="T3906" i="2" s="1"/>
  <c r="R3907" i="2"/>
  <c r="T3907" i="2" s="1"/>
  <c r="R3908" i="2"/>
  <c r="T3908" i="2" s="1"/>
  <c r="R3909" i="2"/>
  <c r="T3909" i="2" s="1"/>
  <c r="R3910" i="2"/>
  <c r="T3910" i="2" s="1"/>
  <c r="R3911" i="2"/>
  <c r="T3911" i="2" s="1"/>
  <c r="R3912" i="2"/>
  <c r="T3912" i="2" s="1"/>
  <c r="R3913" i="2"/>
  <c r="T3913" i="2" s="1"/>
  <c r="R3914" i="2"/>
  <c r="T3914" i="2" s="1"/>
  <c r="R3915" i="2"/>
  <c r="T3915" i="2" s="1"/>
  <c r="R3916" i="2"/>
  <c r="T3916" i="2" s="1"/>
  <c r="R3917" i="2"/>
  <c r="T3917" i="2" s="1"/>
  <c r="R3918" i="2"/>
  <c r="T3918" i="2" s="1"/>
  <c r="R3919" i="2"/>
  <c r="T3919" i="2" s="1"/>
  <c r="R3920" i="2"/>
  <c r="T3920" i="2" s="1"/>
  <c r="R3921" i="2"/>
  <c r="T3921" i="2" s="1"/>
  <c r="R3922" i="2"/>
  <c r="T3922" i="2" s="1"/>
  <c r="R3923" i="2"/>
  <c r="T3923" i="2" s="1"/>
  <c r="R3924" i="2"/>
  <c r="T3924" i="2" s="1"/>
  <c r="R3925" i="2"/>
  <c r="T3925" i="2" s="1"/>
  <c r="R3926" i="2"/>
  <c r="T3926" i="2" s="1"/>
  <c r="R3927" i="2"/>
  <c r="T3927" i="2" s="1"/>
  <c r="R3928" i="2"/>
  <c r="T3928" i="2" s="1"/>
  <c r="R3929" i="2"/>
  <c r="T3929" i="2" s="1"/>
  <c r="R3930" i="2"/>
  <c r="T3930" i="2" s="1"/>
  <c r="R3931" i="2"/>
  <c r="T3931" i="2" s="1"/>
  <c r="R3932" i="2"/>
  <c r="T3932" i="2" s="1"/>
  <c r="R3933" i="2"/>
  <c r="T3933" i="2" s="1"/>
  <c r="R3934" i="2"/>
  <c r="T3934" i="2" s="1"/>
  <c r="R3935" i="2"/>
  <c r="T3935" i="2" s="1"/>
  <c r="R3936" i="2"/>
  <c r="T3936" i="2" s="1"/>
  <c r="R3937" i="2"/>
  <c r="T3937" i="2" s="1"/>
  <c r="R3938" i="2"/>
  <c r="T3938" i="2" s="1"/>
  <c r="R3939" i="2"/>
  <c r="T3939" i="2" s="1"/>
  <c r="R3940" i="2"/>
  <c r="T3940" i="2" s="1"/>
  <c r="R3941" i="2"/>
  <c r="T3941" i="2" s="1"/>
  <c r="R3942" i="2"/>
  <c r="T3942" i="2" s="1"/>
  <c r="R3943" i="2"/>
  <c r="T3943" i="2" s="1"/>
  <c r="R3944" i="2"/>
  <c r="T3944" i="2" s="1"/>
  <c r="R3945" i="2"/>
  <c r="T3945" i="2" s="1"/>
  <c r="R3946" i="2"/>
  <c r="T3946" i="2" s="1"/>
  <c r="R3947" i="2"/>
  <c r="T3947" i="2" s="1"/>
  <c r="R3948" i="2"/>
  <c r="T3948" i="2" s="1"/>
  <c r="R3949" i="2"/>
  <c r="T3949" i="2" s="1"/>
  <c r="R3950" i="2"/>
  <c r="T3950" i="2" s="1"/>
  <c r="R3951" i="2"/>
  <c r="T3951" i="2" s="1"/>
  <c r="R3952" i="2"/>
  <c r="T3952" i="2" s="1"/>
  <c r="R3953" i="2"/>
  <c r="T3953" i="2" s="1"/>
  <c r="R3954" i="2"/>
  <c r="T3954" i="2" s="1"/>
  <c r="R3955" i="2"/>
  <c r="T3955" i="2" s="1"/>
  <c r="R3956" i="2"/>
  <c r="T3956" i="2" s="1"/>
  <c r="R3957" i="2"/>
  <c r="T3957" i="2" s="1"/>
  <c r="R3958" i="2"/>
  <c r="T3958" i="2" s="1"/>
  <c r="R3959" i="2"/>
  <c r="T3959" i="2" s="1"/>
  <c r="R3960" i="2"/>
  <c r="T3960" i="2" s="1"/>
  <c r="R3961" i="2"/>
  <c r="T3961" i="2" s="1"/>
  <c r="R3962" i="2"/>
  <c r="T3962" i="2" s="1"/>
  <c r="R3963" i="2"/>
  <c r="T3963" i="2" s="1"/>
  <c r="R3964" i="2"/>
  <c r="T3964" i="2" s="1"/>
  <c r="R3965" i="2"/>
  <c r="T3965" i="2" s="1"/>
  <c r="R3966" i="2"/>
  <c r="T3966" i="2" s="1"/>
  <c r="R3967" i="2"/>
  <c r="T3967" i="2" s="1"/>
  <c r="R3968" i="2"/>
  <c r="T3968" i="2" s="1"/>
  <c r="R3969" i="2"/>
  <c r="T3969" i="2" s="1"/>
  <c r="R3970" i="2"/>
  <c r="T3970" i="2" s="1"/>
  <c r="R3971" i="2"/>
  <c r="T3971" i="2" s="1"/>
  <c r="R3972" i="2"/>
  <c r="T3972" i="2" s="1"/>
  <c r="R3973" i="2"/>
  <c r="T3973" i="2" s="1"/>
  <c r="R3974" i="2"/>
  <c r="T3974" i="2" s="1"/>
  <c r="R3975" i="2"/>
  <c r="T3975" i="2" s="1"/>
  <c r="R3976" i="2"/>
  <c r="T3976" i="2" s="1"/>
  <c r="R3977" i="2"/>
  <c r="T3977" i="2" s="1"/>
  <c r="R3978" i="2"/>
  <c r="T3978" i="2" s="1"/>
  <c r="R3979" i="2"/>
  <c r="T3979" i="2" s="1"/>
  <c r="R3980" i="2"/>
  <c r="T3980" i="2" s="1"/>
  <c r="R3981" i="2"/>
  <c r="T3981" i="2" s="1"/>
  <c r="R3982" i="2"/>
  <c r="T3982" i="2" s="1"/>
  <c r="R3983" i="2"/>
  <c r="T3983" i="2" s="1"/>
  <c r="R3984" i="2"/>
  <c r="T3984" i="2" s="1"/>
  <c r="R3985" i="2"/>
  <c r="T3985" i="2" s="1"/>
  <c r="R3986" i="2"/>
  <c r="T3986" i="2" s="1"/>
  <c r="R3987" i="2"/>
  <c r="T3987" i="2" s="1"/>
  <c r="R3988" i="2"/>
  <c r="T3988" i="2" s="1"/>
  <c r="R3989" i="2"/>
  <c r="T3989" i="2" s="1"/>
  <c r="R3990" i="2"/>
  <c r="T3990" i="2" s="1"/>
  <c r="R3991" i="2"/>
  <c r="T3991" i="2" s="1"/>
  <c r="R3992" i="2"/>
  <c r="T3992" i="2" s="1"/>
  <c r="R3993" i="2"/>
  <c r="T3993" i="2" s="1"/>
  <c r="R3994" i="2"/>
  <c r="T3994" i="2" s="1"/>
  <c r="R3995" i="2"/>
  <c r="T3995" i="2" s="1"/>
  <c r="R3996" i="2"/>
  <c r="T3996" i="2" s="1"/>
  <c r="R3997" i="2"/>
  <c r="T3997" i="2" s="1"/>
  <c r="R3998" i="2"/>
  <c r="T3998" i="2" s="1"/>
  <c r="R3999" i="2"/>
  <c r="T3999" i="2" s="1"/>
  <c r="R4000" i="2"/>
  <c r="T4000" i="2" s="1"/>
  <c r="R4001" i="2"/>
  <c r="T4001" i="2" s="1"/>
  <c r="R4002" i="2"/>
  <c r="T4002" i="2" s="1"/>
  <c r="R4003" i="2"/>
  <c r="T4003" i="2" s="1"/>
  <c r="R4004" i="2"/>
  <c r="T4004" i="2" s="1"/>
  <c r="R4005" i="2"/>
  <c r="T4005" i="2" s="1"/>
  <c r="R4006" i="2"/>
  <c r="T4006" i="2" s="1"/>
  <c r="R4007" i="2"/>
  <c r="T4007" i="2" s="1"/>
  <c r="R4008" i="2"/>
  <c r="T4008" i="2" s="1"/>
  <c r="R4009" i="2"/>
  <c r="T4009" i="2" s="1"/>
  <c r="R4010" i="2"/>
  <c r="T4010" i="2" s="1"/>
  <c r="R4011" i="2"/>
  <c r="T4011" i="2" s="1"/>
  <c r="R4012" i="2"/>
  <c r="T4012" i="2" s="1"/>
  <c r="R4013" i="2"/>
  <c r="T4013" i="2" s="1"/>
  <c r="R4014" i="2"/>
  <c r="T4014" i="2" s="1"/>
  <c r="R4015" i="2"/>
  <c r="T4015" i="2" s="1"/>
  <c r="R4016" i="2"/>
  <c r="T4016" i="2" s="1"/>
  <c r="R4017" i="2"/>
  <c r="T4017" i="2" s="1"/>
  <c r="R4018" i="2"/>
  <c r="T4018" i="2" s="1"/>
  <c r="R4019" i="2"/>
  <c r="T4019" i="2" s="1"/>
  <c r="R4020" i="2"/>
  <c r="T4020" i="2" s="1"/>
  <c r="R4021" i="2"/>
  <c r="T4021" i="2" s="1"/>
  <c r="R4022" i="2"/>
  <c r="T4022" i="2" s="1"/>
  <c r="R4023" i="2"/>
  <c r="T4023" i="2" s="1"/>
  <c r="R4024" i="2"/>
  <c r="T4024" i="2" s="1"/>
  <c r="R4025" i="2"/>
  <c r="T4025" i="2" s="1"/>
  <c r="R4026" i="2"/>
  <c r="T4026" i="2" s="1"/>
  <c r="R4027" i="2"/>
  <c r="T4027" i="2" s="1"/>
  <c r="R4028" i="2"/>
  <c r="T4028" i="2" s="1"/>
  <c r="R4029" i="2"/>
  <c r="T4029" i="2" s="1"/>
  <c r="R4030" i="2"/>
  <c r="T4030" i="2" s="1"/>
  <c r="R4031" i="2"/>
  <c r="T4031" i="2" s="1"/>
  <c r="R4032" i="2"/>
  <c r="T4032" i="2" s="1"/>
  <c r="R4033" i="2"/>
  <c r="T4033" i="2" s="1"/>
  <c r="R4034" i="2"/>
  <c r="T4034" i="2" s="1"/>
  <c r="R4035" i="2"/>
  <c r="T4035" i="2" s="1"/>
  <c r="R4036" i="2"/>
  <c r="T4036" i="2" s="1"/>
  <c r="R4037" i="2"/>
  <c r="T4037" i="2" s="1"/>
  <c r="R4038" i="2"/>
  <c r="T4038" i="2" s="1"/>
  <c r="R4039" i="2"/>
  <c r="T4039" i="2" s="1"/>
  <c r="R4040" i="2"/>
  <c r="T4040" i="2" s="1"/>
  <c r="R4041" i="2"/>
  <c r="T4041" i="2" s="1"/>
  <c r="R4042" i="2"/>
  <c r="T4042" i="2" s="1"/>
  <c r="R4043" i="2"/>
  <c r="T4043" i="2" s="1"/>
  <c r="R4044" i="2"/>
  <c r="T4044" i="2" s="1"/>
  <c r="R4045" i="2"/>
  <c r="T4045" i="2" s="1"/>
  <c r="R4046" i="2"/>
  <c r="T4046" i="2" s="1"/>
  <c r="R4047" i="2"/>
  <c r="T4047" i="2" s="1"/>
  <c r="R4048" i="2"/>
  <c r="T4048" i="2" s="1"/>
  <c r="R4049" i="2"/>
  <c r="T4049" i="2" s="1"/>
  <c r="R4050" i="2"/>
  <c r="T4050" i="2" s="1"/>
  <c r="R4051" i="2"/>
  <c r="T4051" i="2" s="1"/>
  <c r="R4052" i="2"/>
  <c r="T4052" i="2" s="1"/>
  <c r="R4053" i="2"/>
  <c r="T4053" i="2" s="1"/>
  <c r="R4054" i="2"/>
  <c r="T4054" i="2" s="1"/>
  <c r="R4055" i="2"/>
  <c r="T4055" i="2" s="1"/>
  <c r="R4056" i="2"/>
  <c r="T4056" i="2" s="1"/>
  <c r="R4057" i="2"/>
  <c r="T4057" i="2" s="1"/>
  <c r="R4058" i="2"/>
  <c r="T4058" i="2" s="1"/>
  <c r="R4059" i="2"/>
  <c r="T4059" i="2" s="1"/>
  <c r="R4060" i="2"/>
  <c r="T4060" i="2" s="1"/>
  <c r="R4061" i="2"/>
  <c r="T4061" i="2" s="1"/>
  <c r="R4062" i="2"/>
  <c r="T4062" i="2" s="1"/>
  <c r="R4063" i="2"/>
  <c r="T4063" i="2" s="1"/>
  <c r="R4064" i="2"/>
  <c r="T4064" i="2" s="1"/>
  <c r="R4065" i="2"/>
  <c r="T4065" i="2" s="1"/>
  <c r="R4066" i="2"/>
  <c r="T4066" i="2" s="1"/>
  <c r="R4067" i="2"/>
  <c r="T4067" i="2" s="1"/>
  <c r="R4068" i="2"/>
  <c r="T4068" i="2" s="1"/>
  <c r="R4069" i="2"/>
  <c r="T4069" i="2" s="1"/>
  <c r="R4070" i="2"/>
  <c r="T4070" i="2" s="1"/>
  <c r="R4071" i="2"/>
  <c r="T4071" i="2" s="1"/>
  <c r="R4072" i="2"/>
  <c r="T4072" i="2" s="1"/>
  <c r="R4073" i="2"/>
  <c r="T4073" i="2" s="1"/>
  <c r="R4074" i="2"/>
  <c r="T4074" i="2" s="1"/>
  <c r="R4075" i="2"/>
  <c r="T4075" i="2" s="1"/>
  <c r="R4076" i="2"/>
  <c r="T4076" i="2" s="1"/>
  <c r="R4077" i="2"/>
  <c r="T4077" i="2" s="1"/>
  <c r="R4078" i="2"/>
  <c r="T4078" i="2" s="1"/>
  <c r="R4079" i="2"/>
  <c r="T4079" i="2" s="1"/>
  <c r="R4080" i="2"/>
  <c r="T4080" i="2" s="1"/>
  <c r="R4081" i="2"/>
  <c r="T4081" i="2" s="1"/>
  <c r="R4082" i="2"/>
  <c r="T4082" i="2" s="1"/>
  <c r="R4083" i="2"/>
  <c r="T4083" i="2" s="1"/>
  <c r="R4084" i="2"/>
  <c r="T4084" i="2" s="1"/>
  <c r="R4085" i="2"/>
  <c r="T4085" i="2" s="1"/>
  <c r="R4086" i="2"/>
  <c r="T4086" i="2" s="1"/>
  <c r="R4087" i="2"/>
  <c r="T4087" i="2" s="1"/>
  <c r="R4088" i="2"/>
  <c r="T4088" i="2" s="1"/>
  <c r="R4089" i="2"/>
  <c r="T4089" i="2" s="1"/>
  <c r="R4090" i="2"/>
  <c r="T4090" i="2" s="1"/>
  <c r="R4091" i="2"/>
  <c r="T4091" i="2" s="1"/>
  <c r="R4092" i="2"/>
  <c r="T4092" i="2" s="1"/>
  <c r="R4093" i="2"/>
  <c r="T4093" i="2" s="1"/>
  <c r="R4094" i="2"/>
  <c r="T4094" i="2" s="1"/>
  <c r="R4095" i="2"/>
  <c r="T4095" i="2" s="1"/>
  <c r="R4096" i="2"/>
  <c r="T4096" i="2" s="1"/>
  <c r="R4097" i="2"/>
  <c r="T4097" i="2" s="1"/>
  <c r="R4098" i="2"/>
  <c r="T4098" i="2" s="1"/>
  <c r="R4099" i="2"/>
  <c r="T4099" i="2" s="1"/>
  <c r="R4100" i="2"/>
  <c r="T4100" i="2" s="1"/>
  <c r="R4101" i="2"/>
  <c r="T4101" i="2" s="1"/>
  <c r="R4102" i="2"/>
  <c r="T4102" i="2" s="1"/>
  <c r="R4103" i="2"/>
  <c r="T4103" i="2" s="1"/>
  <c r="R4104" i="2"/>
  <c r="T4104" i="2" s="1"/>
  <c r="R4105" i="2"/>
  <c r="T4105" i="2" s="1"/>
  <c r="R4106" i="2"/>
  <c r="T4106" i="2" s="1"/>
  <c r="R4107" i="2"/>
  <c r="T4107" i="2" s="1"/>
  <c r="R4108" i="2"/>
  <c r="T4108" i="2" s="1"/>
  <c r="R4109" i="2"/>
  <c r="T4109" i="2" s="1"/>
  <c r="R4110" i="2"/>
  <c r="T4110" i="2" s="1"/>
  <c r="R4111" i="2"/>
  <c r="T4111" i="2" s="1"/>
  <c r="R4112" i="2"/>
  <c r="T4112" i="2" s="1"/>
  <c r="R4113" i="2"/>
  <c r="T4113" i="2" s="1"/>
  <c r="R4114" i="2"/>
  <c r="T4114" i="2" s="1"/>
  <c r="R4115" i="2"/>
  <c r="T4115" i="2" s="1"/>
  <c r="R3" i="2"/>
  <c r="T3" i="2" s="1"/>
  <c r="R4" i="2"/>
  <c r="T4" i="2" s="1"/>
  <c r="R5" i="2"/>
  <c r="T5" i="2" s="1"/>
  <c r="R6" i="2"/>
  <c r="T6" i="2" s="1"/>
  <c r="R7" i="2"/>
  <c r="T7" i="2" s="1"/>
  <c r="R8" i="2"/>
  <c r="T8" i="2" s="1"/>
  <c r="R9" i="2"/>
  <c r="T9" i="2" s="1"/>
  <c r="R10" i="2"/>
  <c r="T10" i="2" s="1"/>
  <c r="R11" i="2"/>
  <c r="T11" i="2" s="1"/>
  <c r="R12" i="2"/>
  <c r="T12" i="2" s="1"/>
  <c r="R13" i="2"/>
  <c r="T13" i="2" s="1"/>
  <c r="R14" i="2"/>
  <c r="T14" i="2" s="1"/>
  <c r="R15" i="2"/>
  <c r="T15" i="2" s="1"/>
  <c r="R16" i="2"/>
  <c r="T16" i="2" s="1"/>
  <c r="R17" i="2"/>
  <c r="T17" i="2" s="1"/>
  <c r="R18" i="2"/>
  <c r="T18" i="2" s="1"/>
  <c r="R19" i="2"/>
  <c r="T19" i="2" s="1"/>
  <c r="R20" i="2"/>
  <c r="T20" i="2" s="1"/>
  <c r="R21" i="2"/>
  <c r="T21" i="2" s="1"/>
  <c r="R22" i="2"/>
  <c r="T22" i="2" s="1"/>
  <c r="R2" i="2"/>
  <c r="T2" i="2" s="1"/>
  <c r="S2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E13" i="13" l="1"/>
  <c r="G13" i="13" s="1"/>
  <c r="E2" i="13"/>
  <c r="H2" i="13" s="1"/>
  <c r="F2" i="13"/>
  <c r="E8" i="13"/>
  <c r="G8" i="13" s="1"/>
  <c r="E7" i="13"/>
  <c r="G7" i="13" s="1"/>
  <c r="E6" i="13"/>
  <c r="H6" i="13" s="1"/>
  <c r="E10" i="13"/>
  <c r="E9" i="13"/>
  <c r="E4" i="13"/>
  <c r="E5" i="13"/>
  <c r="E12" i="13"/>
  <c r="F12" i="13" s="1"/>
  <c r="E11" i="13"/>
  <c r="E3" i="13"/>
  <c r="F13" i="13" l="1"/>
  <c r="H13" i="13"/>
  <c r="G2" i="13"/>
  <c r="F8" i="13"/>
  <c r="H8" i="13"/>
  <c r="H7" i="13"/>
  <c r="F7" i="13"/>
  <c r="G6" i="13"/>
  <c r="F6" i="13"/>
  <c r="H10" i="13"/>
  <c r="G10" i="13"/>
  <c r="F10" i="13"/>
  <c r="G9" i="13"/>
  <c r="H9" i="13"/>
  <c r="F9" i="13"/>
  <c r="H4" i="13"/>
  <c r="G4" i="13"/>
  <c r="F4" i="13"/>
  <c r="H5" i="13"/>
  <c r="G5" i="13"/>
  <c r="H11" i="13"/>
  <c r="G11" i="13"/>
  <c r="F5" i="13"/>
  <c r="H12" i="13"/>
  <c r="G12" i="13"/>
  <c r="F11" i="13"/>
  <c r="H3" i="13"/>
  <c r="G3" i="13"/>
  <c r="F3" i="13"/>
</calcChain>
</file>

<file path=xl/sharedStrings.xml><?xml version="1.0" encoding="utf-8"?>
<sst xmlns="http://schemas.openxmlformats.org/spreadsheetml/2006/main" count="32980" uniqueCount="8405">
  <si>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</si>
  <si>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</si>
  <si>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</si>
  <si>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</si>
  <si>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</si>
  <si>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</si>
  <si>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</si>
  <si>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</si>
  <si>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</si>
  <si>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</si>
  <si>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</si>
  <si>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</si>
  <si>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</si>
  <si>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</si>
  <si>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</si>
  <si>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</si>
  <si>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</si>
  <si>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</si>
  <si>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</si>
  <si>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</si>
  <si>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</si>
  <si>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</si>
  <si>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</si>
  <si>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</si>
  <si>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</si>
  <si>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</si>
  <si>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</si>
  <si>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</si>
  <si>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</si>
  <si>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</si>
  <si>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</si>
  <si>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</si>
  <si>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</si>
  <si>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</si>
  <si>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</si>
  <si>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</si>
  <si>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</si>
  <si>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</si>
  <si>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</si>
  <si>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</si>
  <si>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</si>
  <si>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</si>
  <si>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</si>
  <si>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</si>
  <si>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</si>
  <si>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</si>
  <si>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</si>
  <si>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</si>
  <si>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</si>
  <si>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</si>
  <si>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</si>
  <si>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</si>
  <si>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</si>
  <si>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</si>
  <si>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</si>
  <si>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</si>
  <si>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</si>
  <si>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</si>
  <si>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</si>
  <si>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</si>
  <si>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</si>
  <si>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</si>
  <si>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</si>
  <si>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</si>
  <si>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</si>
  <si>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</si>
  <si>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</si>
  <si>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</si>
  <si>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</si>
  <si>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</si>
  <si>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</si>
  <si>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</si>
  <si>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</si>
  <si>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</si>
  <si>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</si>
  <si>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</si>
  <si>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</si>
  <si>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</si>
  <si>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</si>
  <si>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</si>
  <si>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</si>
  <si>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</si>
  <si>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</si>
  <si>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</si>
  <si>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</si>
  <si>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</si>
  <si>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</si>
  <si>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</si>
  <si>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</si>
  <si>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</si>
  <si>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</si>
  <si>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</si>
  <si>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</si>
  <si>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</si>
  <si>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</si>
  <si>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</si>
  <si>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</si>
  <si>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</si>
  <si>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</si>
  <si>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</si>
  <si>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</si>
  <si>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</si>
  <si>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</si>
  <si>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</si>
  <si>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</si>
  <si>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</si>
  <si>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</si>
  <si>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</si>
  <si>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</si>
  <si>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</si>
  <si>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</si>
  <si>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</si>
  <si>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</si>
  <si>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</si>
  <si>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</si>
  <si>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</si>
  <si>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</si>
  <si>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</si>
  <si>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</si>
  <si>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</si>
  <si>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</si>
  <si>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</si>
  <si>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</si>
  <si>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</si>
  <si>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</si>
  <si>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</si>
  <si>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</si>
  <si>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</si>
  <si>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</si>
  <si>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</si>
  <si>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</si>
  <si>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</si>
  <si>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</si>
  <si>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</si>
  <si>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</si>
  <si>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</si>
  <si>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</si>
  <si>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</si>
  <si>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</si>
  <si>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</si>
  <si>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</si>
  <si>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</si>
  <si>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</si>
  <si>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</si>
  <si>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</si>
  <si>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</si>
  <si>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</si>
  <si>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</si>
  <si>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</si>
  <si>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</si>
  <si>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</si>
  <si>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</si>
  <si>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</si>
  <si>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</si>
  <si>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</si>
  <si>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</si>
  <si>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</si>
  <si>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</si>
  <si>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</si>
  <si>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</si>
  <si>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</si>
  <si>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</si>
  <si>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</si>
  <si>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</si>
  <si>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</si>
  <si>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</si>
  <si>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</si>
  <si>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</si>
  <si>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</si>
  <si>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</si>
  <si>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</si>
  <si>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</si>
  <si>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</si>
  <si>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</si>
  <si>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</si>
  <si>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</si>
  <si>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</si>
  <si>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</si>
  <si>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</si>
  <si>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</si>
  <si>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</si>
  <si>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</si>
  <si>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</si>
  <si>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</si>
  <si>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</si>
  <si>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</si>
  <si>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</si>
  <si>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</si>
  <si>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</si>
  <si>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</si>
  <si>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</si>
  <si>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</si>
  <si>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</si>
  <si>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</si>
  <si>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</si>
  <si>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</si>
  <si>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</si>
  <si>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</si>
  <si>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</si>
  <si>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</si>
  <si>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</si>
  <si>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</si>
  <si>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</si>
  <si>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</si>
  <si>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</si>
  <si>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</si>
  <si>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</si>
  <si>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</si>
  <si>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</si>
  <si>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</si>
  <si>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</si>
  <si>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</si>
  <si>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</si>
  <si>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</si>
  <si>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</si>
  <si>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</si>
  <si>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</si>
  <si>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</si>
  <si>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</si>
  <si>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</si>
  <si>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</si>
  <si>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</si>
  <si>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</si>
  <si>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</si>
  <si>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</si>
  <si>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</si>
  <si>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</si>
  <si>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</si>
  <si>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</si>
  <si>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</si>
  <si>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</si>
  <si>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</si>
  <si>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</si>
  <si>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</si>
  <si>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</si>
  <si>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</si>
  <si>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</si>
  <si>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</si>
  <si>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</si>
  <si>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</si>
  <si>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</si>
  <si>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</si>
  <si>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</si>
  <si>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</si>
  <si>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</si>
  <si>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</si>
  <si>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</si>
  <si>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</si>
  <si>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</si>
  <si>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</si>
  <si>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</si>
  <si>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</si>
  <si>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</si>
  <si>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</si>
  <si>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</si>
  <si>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</si>
  <si>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</si>
  <si>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</si>
  <si>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</si>
  <si>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</si>
  <si>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</si>
  <si>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</si>
  <si>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</si>
  <si>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</si>
  <si>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</si>
  <si>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</si>
  <si>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</si>
  <si>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</si>
  <si>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</si>
  <si>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</si>
  <si>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</si>
  <si>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</si>
  <si>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</si>
  <si>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</si>
  <si>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</si>
  <si>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</si>
  <si>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</si>
  <si>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</si>
  <si>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</si>
  <si>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</si>
  <si>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</si>
  <si>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</si>
  <si>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</si>
  <si>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</si>
  <si>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</si>
  <si>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</si>
  <si>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</si>
  <si>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</si>
  <si>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</si>
  <si>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</si>
  <si>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</si>
  <si>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</si>
  <si>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</si>
  <si>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</si>
  <si>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</si>
  <si>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</si>
  <si>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</si>
  <si>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</si>
  <si>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</si>
  <si>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</si>
  <si>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</si>
  <si>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</si>
  <si>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</si>
  <si>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</si>
  <si>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</si>
  <si>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</si>
  <si>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</si>
  <si>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</si>
  <si>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</si>
  <si>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</si>
  <si>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</si>
  <si>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</si>
  <si>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</si>
  <si>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</si>
  <si>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</si>
  <si>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</si>
  <si>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</si>
  <si>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</si>
  <si>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</si>
  <si>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</si>
  <si>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</si>
  <si>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</si>
  <si>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</si>
  <si>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</si>
  <si>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</si>
  <si>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</si>
  <si>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</si>
  <si>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</si>
  <si>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</si>
  <si>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</si>
  <si>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</si>
  <si>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</si>
  <si>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</si>
  <si>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</si>
  <si>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</si>
  <si>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</si>
  <si>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</si>
  <si>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</si>
  <si>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</si>
  <si>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</si>
  <si>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</si>
  <si>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</si>
  <si>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</si>
  <si>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</si>
  <si>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</si>
  <si>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</si>
  <si>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</si>
  <si>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</si>
  <si>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</si>
  <si>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</si>
  <si>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</si>
  <si>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</si>
  <si>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</si>
  <si>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</si>
  <si>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</si>
  <si>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</si>
  <si>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</si>
  <si>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</si>
  <si>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</si>
  <si>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</si>
  <si>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</si>
  <si>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</si>
  <si>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</si>
  <si>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</si>
  <si>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</si>
  <si>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</si>
  <si>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</si>
  <si>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</si>
  <si>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</si>
  <si>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</si>
  <si>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</si>
  <si>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</si>
  <si>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</si>
  <si>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</si>
  <si>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</si>
  <si>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</si>
  <si>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</si>
  <si>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</si>
  <si>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</si>
  <si>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</si>
  <si>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</si>
  <si>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</si>
  <si>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</si>
  <si>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</si>
  <si>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</si>
  <si>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</si>
  <si>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</si>
  <si>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</si>
  <si>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</si>
  <si>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</si>
  <si>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</si>
  <si>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</si>
  <si>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</si>
  <si>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</si>
  <si>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</si>
  <si>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</si>
  <si>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</si>
  <si>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</si>
  <si>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</si>
  <si>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</si>
  <si>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</si>
  <si>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</si>
  <si>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</si>
  <si>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</si>
  <si>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</si>
  <si>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</si>
  <si>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</si>
  <si>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</si>
  <si>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</si>
  <si>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</si>
  <si>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</si>
  <si>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</si>
  <si>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</si>
  <si>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</si>
  <si>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</si>
  <si>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</si>
  <si>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</si>
  <si>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</si>
  <si>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</si>
  <si>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</si>
  <si>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</si>
  <si>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</si>
  <si>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</si>
  <si>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</si>
  <si>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</si>
  <si>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</si>
  <si>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</si>
  <si>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</si>
  <si>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</si>
  <si>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</si>
  <si>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</si>
  <si>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</si>
  <si>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</si>
  <si>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</si>
  <si>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</si>
  <si>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</si>
  <si>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</si>
  <si>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</si>
  <si>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</si>
  <si>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</si>
  <si>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</si>
  <si>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</si>
  <si>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</si>
  <si>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</si>
  <si>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</si>
  <si>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</si>
  <si>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</si>
  <si>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</si>
  <si>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</si>
  <si>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</si>
  <si>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</si>
  <si>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</si>
  <si>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</si>
  <si>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</si>
  <si>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</si>
  <si>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</si>
  <si>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</si>
  <si>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</si>
  <si>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</si>
  <si>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</si>
  <si>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</si>
  <si>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</si>
  <si>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</si>
  <si>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</si>
  <si>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</si>
  <si>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</si>
  <si>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</si>
  <si>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</si>
  <si>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</si>
  <si>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</si>
  <si>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</si>
  <si>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</si>
  <si>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</si>
  <si>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</si>
  <si>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</si>
  <si>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</si>
  <si>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</si>
  <si>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</si>
  <si>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</si>
  <si>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</si>
  <si>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</si>
  <si>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</si>
  <si>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</si>
  <si>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</si>
  <si>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</si>
  <si>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</si>
  <si>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</si>
  <si>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</si>
  <si>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</si>
  <si>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</si>
  <si>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</si>
  <si>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</si>
  <si>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</si>
  <si>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</si>
  <si>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</si>
  <si>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</si>
  <si>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</si>
  <si>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</si>
  <si>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</si>
  <si>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</si>
  <si>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</si>
  <si>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</si>
  <si>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</si>
  <si>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</si>
  <si>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</si>
  <si>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</si>
  <si>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</si>
  <si>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</si>
  <si>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</si>
  <si>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</si>
  <si>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</si>
  <si>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</si>
  <si>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</si>
  <si>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</si>
  <si>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</si>
  <si>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</si>
  <si>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</si>
  <si>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</si>
  <si>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</si>
  <si>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</si>
  <si>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</si>
  <si>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</si>
  <si>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</si>
  <si>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</si>
  <si>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</si>
  <si>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</si>
  <si>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</si>
  <si>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</si>
  <si>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</si>
  <si>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</si>
  <si>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</si>
  <si>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</si>
  <si>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</si>
  <si>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</si>
  <si>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</si>
  <si>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</si>
  <si>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</si>
  <si>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</si>
  <si>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</si>
  <si>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</si>
  <si>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</si>
  <si>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</si>
  <si>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</si>
  <si>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</si>
  <si>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</si>
  <si>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</si>
  <si>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</si>
  <si>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</si>
  <si>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</si>
  <si>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</si>
  <si>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</si>
  <si>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</si>
  <si>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</si>
  <si>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</si>
  <si>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</si>
  <si>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</si>
  <si>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</si>
  <si>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</si>
  <si>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</si>
  <si>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</si>
  <si>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</si>
  <si>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</si>
  <si>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</si>
  <si>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</si>
  <si>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</si>
  <si>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</si>
  <si>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</si>
  <si>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</si>
  <si>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</si>
  <si>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</si>
  <si>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</si>
  <si>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</si>
  <si>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</si>
  <si>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</si>
  <si>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</si>
  <si>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</si>
  <si>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</si>
  <si>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</si>
  <si>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</si>
  <si>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</si>
  <si>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</si>
  <si>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</si>
  <si>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</si>
  <si>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</si>
  <si>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</si>
  <si>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</si>
  <si>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</si>
  <si>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</si>
  <si>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</si>
  <si>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</si>
  <si>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</si>
  <si>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</si>
  <si>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</si>
  <si>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</si>
  <si>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</si>
  <si>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</si>
  <si>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</si>
  <si>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</si>
  <si>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</si>
  <si>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</si>
  <si>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</si>
  <si>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</si>
  <si>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</si>
  <si>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</si>
  <si>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</si>
  <si>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</si>
  <si>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</si>
  <si>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</si>
  <si>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</si>
  <si>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</si>
  <si>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</si>
  <si>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</si>
  <si>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</si>
  <si>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</si>
  <si>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</si>
  <si>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</si>
  <si>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</si>
  <si>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</si>
  <si>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</si>
  <si>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</si>
  <si>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</si>
  <si>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</si>
  <si>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</si>
  <si>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</si>
  <si>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</si>
  <si>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</si>
  <si>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</si>
  <si>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</si>
  <si>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</si>
  <si>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</si>
  <si>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</si>
  <si>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</si>
  <si>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</si>
  <si>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</si>
  <si>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</si>
  <si>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</si>
  <si>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</si>
  <si>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</si>
  <si>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</si>
  <si>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</si>
  <si>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</si>
  <si>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</si>
  <si>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</si>
  <si>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</si>
  <si>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</si>
  <si>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</si>
  <si>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</si>
  <si>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</si>
  <si>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</si>
  <si>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</si>
  <si>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</si>
  <si>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</si>
  <si>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</si>
  <si>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</si>
  <si>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</si>
  <si>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</si>
  <si>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</si>
  <si>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</si>
  <si>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</si>
  <si>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</si>
  <si>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</si>
  <si>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</si>
  <si>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</si>
  <si>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</si>
  <si>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</si>
  <si>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</si>
  <si>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</si>
  <si>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</si>
  <si>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</si>
  <si>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</si>
  <si>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</si>
  <si>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</si>
  <si>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</si>
  <si>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</si>
  <si>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</si>
  <si>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</si>
  <si>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</si>
  <si>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</si>
  <si>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</si>
  <si>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</si>
  <si>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</si>
  <si>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</si>
  <si>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</si>
  <si>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</si>
  <si>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</si>
  <si>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</si>
  <si>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</si>
  <si>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</si>
  <si>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</si>
  <si>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</si>
  <si>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</si>
  <si>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</si>
  <si>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</si>
  <si>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</si>
  <si>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</si>
  <si>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</si>
  <si>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</si>
  <si>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</si>
  <si>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</si>
  <si>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</si>
  <si>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</si>
  <si>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</si>
  <si>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</si>
  <si>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</si>
  <si>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</si>
  <si>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</si>
  <si>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</si>
  <si>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</si>
  <si>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</si>
  <si>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</si>
  <si>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</si>
  <si>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</si>
  <si>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</si>
  <si>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</si>
  <si>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</si>
  <si>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</si>
  <si>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</si>
  <si>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</si>
  <si>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</si>
  <si>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</si>
  <si>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</si>
  <si>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</si>
  <si>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</si>
  <si>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</si>
  <si>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</si>
  <si>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</si>
  <si>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</si>
  <si>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</si>
  <si>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</si>
  <si>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</si>
  <si>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</si>
  <si>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</si>
  <si>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</si>
  <si>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</si>
  <si>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</si>
  <si>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</si>
  <si>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</si>
  <si>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</si>
  <si>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</si>
  <si>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</si>
  <si>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</si>
  <si>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</si>
  <si>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</si>
  <si>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</si>
  <si>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</si>
  <si>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</si>
  <si>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</si>
  <si>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</si>
  <si>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</si>
  <si>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</si>
  <si>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</si>
  <si>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</si>
  <si>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</si>
  <si>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</si>
  <si>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</si>
  <si>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</si>
  <si>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</si>
  <si>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</si>
  <si>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</si>
  <si>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</si>
  <si>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</si>
  <si>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</si>
  <si>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</si>
  <si>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</si>
  <si>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</si>
  <si>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</si>
  <si>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</si>
  <si>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</si>
  <si>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</si>
  <si>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</si>
  <si>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</si>
  <si>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</si>
  <si>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</si>
  <si>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</si>
  <si>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</si>
  <si>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</si>
  <si>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</si>
  <si>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</si>
  <si>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</si>
  <si>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</si>
  <si>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</si>
  <si>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</si>
  <si>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</si>
  <si>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</si>
  <si>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</si>
  <si>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</si>
  <si>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</si>
  <si>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</si>
  <si>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</si>
  <si>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</si>
  <si>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</si>
  <si>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</si>
  <si>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</si>
  <si>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</si>
  <si>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</si>
  <si>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</si>
  <si>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</si>
  <si>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</si>
  <si>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</si>
  <si>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</si>
  <si>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</si>
  <si>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</si>
  <si>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</si>
  <si>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</si>
  <si>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</si>
  <si>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</si>
  <si>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</si>
  <si>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</si>
  <si>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</si>
  <si>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</si>
  <si>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</si>
  <si>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</si>
  <si>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</si>
  <si>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</si>
  <si>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</si>
  <si>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</si>
  <si>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</si>
  <si>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</si>
  <si>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</si>
  <si>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</si>
  <si>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</si>
  <si>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</si>
  <si>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</si>
  <si>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</si>
  <si>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</si>
  <si>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</si>
  <si>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</si>
  <si>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</si>
  <si>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</si>
  <si>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</si>
  <si>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</si>
  <si>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</si>
  <si>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</si>
  <si>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</si>
  <si>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</si>
  <si>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</si>
  <si>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</si>
  <si>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</si>
  <si>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</si>
  <si>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</si>
  <si>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</si>
  <si>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</si>
  <si>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</si>
  <si>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</si>
  <si>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</si>
  <si>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</si>
  <si>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</si>
  <si>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</si>
  <si>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</si>
  <si>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</si>
  <si>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</si>
  <si>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</si>
  <si>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</si>
  <si>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</si>
  <si>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</si>
  <si>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</si>
  <si>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</si>
  <si>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</si>
  <si>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</si>
  <si>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</si>
  <si>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</si>
  <si>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</si>
  <si>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</si>
  <si>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</si>
  <si>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</si>
  <si>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</si>
  <si>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</si>
  <si>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</si>
  <si>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</si>
  <si>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</si>
  <si>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</si>
  <si>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</si>
  <si>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</si>
  <si>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</si>
  <si>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</si>
  <si>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</si>
  <si>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</si>
  <si>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</si>
  <si>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</si>
  <si>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</si>
  <si>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</si>
  <si>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</si>
  <si>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</si>
  <si>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</si>
  <si>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</si>
  <si>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</si>
  <si>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</si>
  <si>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</si>
  <si>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</si>
  <si>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</si>
  <si>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</si>
  <si>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</si>
  <si>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</si>
  <si>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</si>
  <si>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</si>
  <si>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</si>
  <si>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</si>
  <si>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</si>
  <si>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</si>
  <si>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</si>
  <si>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</si>
  <si>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</si>
  <si>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</si>
  <si>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</si>
  <si>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</si>
  <si>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</si>
  <si>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</si>
  <si>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</si>
  <si>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</si>
  <si>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</si>
  <si>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</si>
  <si>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</si>
  <si>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</si>
  <si>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</si>
  <si>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</si>
  <si>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</si>
  <si>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</si>
  <si>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</si>
  <si>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</si>
  <si>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</si>
  <si>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</si>
  <si>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</si>
  <si>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</si>
  <si>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</si>
  <si>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</si>
  <si>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</si>
  <si>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</si>
  <si>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</si>
  <si>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</si>
  <si>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</si>
  <si>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</si>
  <si>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</si>
  <si>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</si>
  <si>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</si>
  <si>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</si>
  <si>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</si>
  <si>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</si>
  <si>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</si>
  <si>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</si>
  <si>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</si>
  <si>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</si>
  <si>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</si>
  <si>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</si>
  <si>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</si>
  <si>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</si>
  <si>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</si>
  <si>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</si>
  <si>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</si>
  <si>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</si>
  <si>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</si>
  <si>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</si>
  <si>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</si>
  <si>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</si>
  <si>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</si>
  <si>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</si>
  <si>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</si>
  <si>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</si>
  <si>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</si>
  <si>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</si>
  <si>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</si>
  <si>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</si>
  <si>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</si>
  <si>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</si>
  <si>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</si>
  <si>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</si>
  <si>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</si>
  <si>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</si>
  <si>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</si>
  <si>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</si>
  <si>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</si>
  <si>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</si>
  <si>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</si>
  <si>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</si>
  <si>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</si>
  <si>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</si>
  <si>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</si>
  <si>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</si>
  <si>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</si>
  <si>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</si>
  <si>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</si>
  <si>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</si>
  <si>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</si>
  <si>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</si>
  <si>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</si>
  <si>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</si>
  <si>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</si>
  <si>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</si>
  <si>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</si>
  <si>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</si>
  <si>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</si>
  <si>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</si>
  <si>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</si>
  <si>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</si>
  <si>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</si>
  <si>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</si>
  <si>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</si>
  <si>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</si>
  <si>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</si>
  <si>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</si>
  <si>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</si>
  <si>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</si>
  <si>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</si>
  <si>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</si>
  <si>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</si>
  <si>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</si>
  <si>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</si>
  <si>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</si>
  <si>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</si>
  <si>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</si>
  <si>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</si>
  <si>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</si>
  <si>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</si>
  <si>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</si>
  <si>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</si>
  <si>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</si>
  <si>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</si>
  <si>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</si>
  <si>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</si>
  <si>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</si>
  <si>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</si>
  <si>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</si>
  <si>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</si>
  <si>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</si>
  <si>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</si>
  <si>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</si>
  <si>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</si>
  <si>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</si>
  <si>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</si>
  <si>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</si>
  <si>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</si>
  <si>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</si>
  <si>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</si>
  <si>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</si>
  <si>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</si>
  <si>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</si>
  <si>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</si>
  <si>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</si>
  <si>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</si>
  <si>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</si>
  <si>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</si>
  <si>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</si>
  <si>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</si>
  <si>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</si>
  <si>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</si>
  <si>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</si>
  <si>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</si>
  <si>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</si>
  <si>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</si>
  <si>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</si>
  <si>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</si>
  <si>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</si>
  <si>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</si>
  <si>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</si>
  <si>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</si>
  <si>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</si>
  <si>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</si>
  <si>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</si>
  <si>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</si>
  <si>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</si>
  <si>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</si>
  <si>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</si>
  <si>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</si>
  <si>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</si>
  <si>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</si>
  <si>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</si>
  <si>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</si>
  <si>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</si>
  <si>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</si>
  <si>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</si>
  <si>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</si>
  <si>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</si>
  <si>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</si>
  <si>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</si>
  <si>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</si>
  <si>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</si>
  <si>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</si>
  <si>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</si>
  <si>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</si>
  <si>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</si>
  <si>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</si>
  <si>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</si>
  <si>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</si>
  <si>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</si>
  <si>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</si>
  <si>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</si>
  <si>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</si>
  <si>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</si>
  <si>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</si>
  <si>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</si>
  <si>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</si>
  <si>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</si>
  <si>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</si>
  <si>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</si>
  <si>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</si>
  <si>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</si>
  <si>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</si>
  <si>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</si>
  <si>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</si>
  <si>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</si>
  <si>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</si>
  <si>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</si>
  <si>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</si>
  <si>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</si>
  <si>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</si>
  <si>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</si>
  <si>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</si>
  <si>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</si>
  <si>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</si>
  <si>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</si>
  <si>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</si>
  <si>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</si>
  <si>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</si>
  <si>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</si>
  <si>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</si>
  <si>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</si>
  <si>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</si>
  <si>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</si>
  <si>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</si>
  <si>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</si>
  <si>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</si>
  <si>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</si>
  <si>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</si>
  <si>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</si>
  <si>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</si>
  <si>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</si>
  <si>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</si>
  <si>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</si>
  <si>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</si>
  <si>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</si>
  <si>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</si>
  <si>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</si>
  <si>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</si>
  <si>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</si>
  <si>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</si>
  <si>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</si>
  <si>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</si>
  <si>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</si>
  <si>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</si>
  <si>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</si>
  <si>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</si>
  <si>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</si>
  <si>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</si>
  <si>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</si>
  <si>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</si>
  <si>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</si>
  <si>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</si>
  <si>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</si>
  <si>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</si>
  <si>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</si>
  <si>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</si>
  <si>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</si>
  <si>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</si>
  <si>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</si>
  <si>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</si>
  <si>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</si>
  <si>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</si>
  <si>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</si>
  <si>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</si>
  <si>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</si>
  <si>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</si>
  <si>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</si>
  <si>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</si>
  <si>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</si>
  <si>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</si>
  <si>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</si>
  <si>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</si>
  <si>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</si>
  <si>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</si>
  <si>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</si>
  <si>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</si>
  <si>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</si>
  <si>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</si>
  <si>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</si>
  <si>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</si>
  <si>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</si>
  <si>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</si>
  <si>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</si>
  <si>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</si>
  <si>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</si>
  <si>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</si>
  <si>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</si>
  <si>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</si>
  <si>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</si>
  <si>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</si>
  <si>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</si>
  <si>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</si>
  <si>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</si>
  <si>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</si>
  <si>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</si>
  <si>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</si>
  <si>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</si>
  <si>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</si>
  <si>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</si>
  <si>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</si>
  <si>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</si>
  <si>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</si>
  <si>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</si>
  <si>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</si>
  <si>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</si>
  <si>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</si>
  <si>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</si>
  <si>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</si>
  <si>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</si>
  <si>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</si>
  <si>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</si>
  <si>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</si>
  <si>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</si>
  <si>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</si>
  <si>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</si>
  <si>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</si>
  <si>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</si>
  <si>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</si>
  <si>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</si>
  <si>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</si>
  <si>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</si>
  <si>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</si>
  <si>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</si>
  <si>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</si>
  <si>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</si>
  <si>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</si>
  <si>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</si>
  <si>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</si>
  <si>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</si>
  <si>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</si>
  <si>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</si>
  <si>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</si>
  <si>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</si>
  <si>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</si>
  <si>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</si>
  <si>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</si>
  <si>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</si>
  <si>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</si>
  <si>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</si>
  <si>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</si>
  <si>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</si>
  <si>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</si>
  <si>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</si>
  <si>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</si>
  <si>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</si>
  <si>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</si>
  <si>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</si>
  <si>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</si>
  <si>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</si>
  <si>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</si>
  <si>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</si>
  <si>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</si>
  <si>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</si>
  <si>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</si>
  <si>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</si>
  <si>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</si>
  <si>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</si>
  <si>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</si>
  <si>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</si>
  <si>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</si>
  <si>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</si>
  <si>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</si>
  <si>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</si>
  <si>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</si>
  <si>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</si>
  <si>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</si>
  <si>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</si>
  <si>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</si>
  <si>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</si>
  <si>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</si>
  <si>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</si>
  <si>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</si>
  <si>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</si>
  <si>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</si>
  <si>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</si>
  <si>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</si>
  <si>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</si>
  <si>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</si>
  <si>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</si>
  <si>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</si>
  <si>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</si>
  <si>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</si>
  <si>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</si>
  <si>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</si>
  <si>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</si>
  <si>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</si>
  <si>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</si>
  <si>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</si>
  <si>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</si>
  <si>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</si>
  <si>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</si>
  <si>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</si>
  <si>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</si>
  <si>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</si>
  <si>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</si>
  <si>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</si>
  <si>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</si>
  <si>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</si>
  <si>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</si>
  <si>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</si>
  <si>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</si>
  <si>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</si>
  <si>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</si>
  <si>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</si>
  <si>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</si>
  <si>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</si>
  <si>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</si>
  <si>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</si>
  <si>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</si>
  <si>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</si>
  <si>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</si>
  <si>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</si>
  <si>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</si>
  <si>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</si>
  <si>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</si>
  <si>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</si>
  <si>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</si>
  <si>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</si>
  <si>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</si>
  <si>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</si>
  <si>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</si>
  <si>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</si>
  <si>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</si>
  <si>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</si>
  <si>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</si>
  <si>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</si>
  <si>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</si>
  <si>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</si>
  <si>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</si>
  <si>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</si>
  <si>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</si>
  <si>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</si>
  <si>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</si>
  <si>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</si>
  <si>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</si>
  <si>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</si>
  <si>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</si>
  <si>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</si>
  <si>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</si>
  <si>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</si>
  <si>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</si>
  <si>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</si>
  <si>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</si>
  <si>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</si>
  <si>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</si>
  <si>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</si>
  <si>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</si>
  <si>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</si>
  <si>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</si>
  <si>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</si>
  <si>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</si>
  <si>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</si>
  <si>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</si>
  <si>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</si>
  <si>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</si>
  <si>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</si>
  <si>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</si>
  <si>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</si>
  <si>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</si>
  <si>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</si>
  <si>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</si>
  <si>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</si>
  <si>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</si>
  <si>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</si>
  <si>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</si>
  <si>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</si>
  <si>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</si>
  <si>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</si>
  <si>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</si>
  <si>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</si>
  <si>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</si>
  <si>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</si>
  <si>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</si>
  <si>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</si>
  <si>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</si>
  <si>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</si>
  <si>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</si>
  <si>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</si>
  <si>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</si>
  <si>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</si>
  <si>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</si>
  <si>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</si>
  <si>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</si>
  <si>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</si>
  <si>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</si>
  <si>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</si>
  <si>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</si>
  <si>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</si>
  <si>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</si>
  <si>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</si>
  <si>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</si>
  <si>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</si>
  <si>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</si>
  <si>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</si>
  <si>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</si>
  <si>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</si>
  <si>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</si>
  <si>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</si>
  <si>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</si>
  <si>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</si>
  <si>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</si>
  <si>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</si>
  <si>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</si>
  <si>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</si>
  <si>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</si>
  <si>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</si>
  <si>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</si>
  <si>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</si>
  <si>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</si>
  <si>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</si>
  <si>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</si>
  <si>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</si>
  <si>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</si>
  <si>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</si>
  <si>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</si>
  <si>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</si>
  <si>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</si>
  <si>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</si>
  <si>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</si>
  <si>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</si>
  <si>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</si>
  <si>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</si>
  <si>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</si>
  <si>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</si>
  <si>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</si>
  <si>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</si>
  <si>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</si>
  <si>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</si>
  <si>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</si>
  <si>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</si>
  <si>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</si>
  <si>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</si>
  <si>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</si>
  <si>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</si>
  <si>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</si>
  <si>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</si>
  <si>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</si>
  <si>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</si>
  <si>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</si>
  <si>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</si>
  <si>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</si>
  <si>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</si>
  <si>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</si>
  <si>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</si>
  <si>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</si>
  <si>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</si>
  <si>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</si>
  <si>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</si>
  <si>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</si>
  <si>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</si>
  <si>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</si>
  <si>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</si>
  <si>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</si>
  <si>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</si>
  <si>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</si>
  <si>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</si>
  <si>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</si>
  <si>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</si>
  <si>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</si>
  <si>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</si>
  <si>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</si>
  <si>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</si>
  <si>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</si>
  <si>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</si>
  <si>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</si>
  <si>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</si>
  <si>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</si>
  <si>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</si>
  <si>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</si>
  <si>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</si>
  <si>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</si>
  <si>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</si>
  <si>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</si>
  <si>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</si>
  <si>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</si>
  <si>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</si>
  <si>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</si>
  <si>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</si>
  <si>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</si>
  <si>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</si>
  <si>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</si>
  <si>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</si>
  <si>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</si>
  <si>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</si>
  <si>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</si>
  <si>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</si>
  <si>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</si>
  <si>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</si>
  <si>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</si>
  <si>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</si>
  <si>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</si>
  <si>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</si>
  <si>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</si>
  <si>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</si>
  <si>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</si>
  <si>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</si>
  <si>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</si>
  <si>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</si>
  <si>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</si>
  <si>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</si>
  <si>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</si>
  <si>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</si>
  <si>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</si>
  <si>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</si>
  <si>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</si>
  <si>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</si>
  <si>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</si>
  <si>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</si>
  <si>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</si>
  <si>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</si>
  <si>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</si>
  <si>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</si>
  <si>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</si>
  <si>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</si>
  <si>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</si>
  <si>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</si>
  <si>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</si>
  <si>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</si>
  <si>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</si>
  <si>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</si>
  <si>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</si>
  <si>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</si>
  <si>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</si>
  <si>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</si>
  <si>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</si>
  <si>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</si>
  <si>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</si>
  <si>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</si>
  <si>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</si>
  <si>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</si>
  <si>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</si>
  <si>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</si>
  <si>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</si>
  <si>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</si>
  <si>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</si>
  <si>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</si>
  <si>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</si>
  <si>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</si>
  <si>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</si>
  <si>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</si>
  <si>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</si>
  <si>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</si>
  <si>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</si>
  <si>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</si>
  <si>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</si>
  <si>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</si>
  <si>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</si>
  <si>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</si>
  <si>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</si>
  <si>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</si>
  <si>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</si>
  <si>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</si>
  <si>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</si>
  <si>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</si>
  <si>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</si>
  <si>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</si>
  <si>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</si>
  <si>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</si>
  <si>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</si>
  <si>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</si>
  <si>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</si>
  <si>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</si>
  <si>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</si>
  <si>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</si>
  <si>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</si>
  <si>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</si>
  <si>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</si>
  <si>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</si>
  <si>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</si>
  <si>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</si>
  <si>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</si>
  <si>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</si>
  <si>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</si>
  <si>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</si>
  <si>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</si>
  <si>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</si>
  <si>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</si>
  <si>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</si>
  <si>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</si>
  <si>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</si>
  <si>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</si>
  <si>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</si>
  <si>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</si>
  <si>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</si>
  <si>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</si>
  <si>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</si>
  <si>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</si>
  <si>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</si>
  <si>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</si>
  <si>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</si>
  <si>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</si>
  <si>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</si>
  <si>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</si>
  <si>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</si>
  <si>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</si>
  <si>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</si>
  <si>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</si>
  <si>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</si>
  <si>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</si>
  <si>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</si>
  <si>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</si>
  <si>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</si>
  <si>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</si>
  <si>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</si>
  <si>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</si>
  <si>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</si>
  <si>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</si>
  <si>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</si>
  <si>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</si>
  <si>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</si>
  <si>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</si>
  <si>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</si>
  <si>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</si>
  <si>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</si>
  <si>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</si>
  <si>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</si>
  <si>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</si>
  <si>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</si>
  <si>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</si>
  <si>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</si>
  <si>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</si>
  <si>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</si>
  <si>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</si>
  <si>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</si>
  <si>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</si>
  <si>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</si>
  <si>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</si>
  <si>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</si>
  <si>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</si>
  <si>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</si>
  <si>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</si>
  <si>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</si>
  <si>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</si>
  <si>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</si>
  <si>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</si>
  <si>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</si>
  <si>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</si>
  <si>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</si>
  <si>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</si>
  <si>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</si>
  <si>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</si>
  <si>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</si>
  <si>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</si>
  <si>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</si>
  <si>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</si>
  <si>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</si>
  <si>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</si>
  <si>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</si>
  <si>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</si>
  <si>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</si>
  <si>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</si>
  <si>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</si>
  <si>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</si>
  <si>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</si>
  <si>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</si>
  <si>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</si>
  <si>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</si>
  <si>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</si>
  <si>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</si>
  <si>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</si>
  <si>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</si>
  <si>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</si>
  <si>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</si>
  <si>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</si>
  <si>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</si>
  <si>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</si>
  <si>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</si>
  <si>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</si>
  <si>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</si>
  <si>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</si>
  <si>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</si>
  <si>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</si>
  <si>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</si>
  <si>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</si>
  <si>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</si>
  <si>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</si>
  <si>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</si>
  <si>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</si>
  <si>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</si>
  <si>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</si>
  <si>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</si>
  <si>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</si>
  <si>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</si>
  <si>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</si>
  <si>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</si>
  <si>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</si>
  <si>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</si>
  <si>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</si>
  <si>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</si>
  <si>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</si>
  <si>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</si>
  <si>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</si>
  <si>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</si>
  <si>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</si>
  <si>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</si>
  <si>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</si>
  <si>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</si>
  <si>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</si>
  <si>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</si>
  <si>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</si>
  <si>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</si>
  <si>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</si>
  <si>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</si>
  <si>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</si>
  <si>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</si>
  <si>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</si>
  <si>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</si>
  <si>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</si>
  <si>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</si>
  <si>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</si>
  <si>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</si>
  <si>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</si>
  <si>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</si>
  <si>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</si>
  <si>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</si>
  <si>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</si>
  <si>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</si>
  <si>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</si>
  <si>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</si>
  <si>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</si>
  <si>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</si>
  <si>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</si>
  <si>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</si>
  <si>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</si>
  <si>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</si>
  <si>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</si>
  <si>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</si>
  <si>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</si>
  <si>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</si>
  <si>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</si>
  <si>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</si>
  <si>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</si>
  <si>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</si>
  <si>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</si>
  <si>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</si>
  <si>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</si>
  <si>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</si>
  <si>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</si>
  <si>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</si>
  <si>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</si>
  <si>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</si>
  <si>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</si>
  <si>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</si>
  <si>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</si>
  <si>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</si>
  <si>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</si>
  <si>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</si>
  <si>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</si>
  <si>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</si>
  <si>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</si>
  <si>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</si>
  <si>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</si>
  <si>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</si>
  <si>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</si>
  <si>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</si>
  <si>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</si>
  <si>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</si>
  <si>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</si>
  <si>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</si>
  <si>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</si>
  <si>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</si>
  <si>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</si>
  <si>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</si>
  <si>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</si>
  <si>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</si>
  <si>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</si>
  <si>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</si>
  <si>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</si>
  <si>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</si>
  <si>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</si>
  <si>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</si>
  <si>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</si>
  <si>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</si>
  <si>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</si>
  <si>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</si>
  <si>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</si>
  <si>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</si>
  <si>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</si>
  <si>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</si>
  <si>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</si>
  <si>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</si>
  <si>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</si>
  <si>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</si>
  <si>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</si>
  <si>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</si>
  <si>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</si>
  <si>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</si>
  <si>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</si>
  <si>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</si>
  <si>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</si>
  <si>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</si>
  <si>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</si>
  <si>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</si>
  <si>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</si>
  <si>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</si>
  <si>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</si>
  <si>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</si>
  <si>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</si>
  <si>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</si>
  <si>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</si>
  <si>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</si>
  <si>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</si>
  <si>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</si>
  <si>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</si>
  <si>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</si>
  <si>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</si>
  <si>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</si>
  <si>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</si>
  <si>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</si>
  <si>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</si>
  <si>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</si>
  <si>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</si>
  <si>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</si>
  <si>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</si>
  <si>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</si>
  <si>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</si>
  <si>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</si>
  <si>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</si>
  <si>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</si>
  <si>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</si>
  <si>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</si>
  <si>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</si>
  <si>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</si>
  <si>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</si>
  <si>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</si>
  <si>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</si>
  <si>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</si>
  <si>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</si>
  <si>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</si>
  <si>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</si>
  <si>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</si>
  <si>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</si>
  <si>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</si>
  <si>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</si>
  <si>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</si>
  <si>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</si>
  <si>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</si>
  <si>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</si>
  <si>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</si>
  <si>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</si>
  <si>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</si>
  <si>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</si>
  <si>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</si>
  <si>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</si>
  <si>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</si>
  <si>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</si>
  <si>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</si>
  <si>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</si>
  <si>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</si>
  <si>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</si>
  <si>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</si>
  <si>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</si>
  <si>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</si>
  <si>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</si>
  <si>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</si>
  <si>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</si>
  <si>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</si>
  <si>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</si>
  <si>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</si>
  <si>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</si>
  <si>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</si>
  <si>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</si>
  <si>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</si>
  <si>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</si>
  <si>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</si>
  <si>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</si>
  <si>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</si>
  <si>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</si>
  <si>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</si>
  <si>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</si>
  <si>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</si>
  <si>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</si>
  <si>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</si>
  <si>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</si>
  <si>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</si>
  <si>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</si>
  <si>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</si>
  <si>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</si>
  <si>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</si>
  <si>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</si>
  <si>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</si>
  <si>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</si>
  <si>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</si>
  <si>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</si>
  <si>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</si>
  <si>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</si>
  <si>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</si>
  <si>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</si>
  <si>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</si>
  <si>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</si>
  <si>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</si>
  <si>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</si>
  <si>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</si>
  <si>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</si>
  <si>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</si>
  <si>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</si>
  <si>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</si>
  <si>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</si>
  <si>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</si>
  <si>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</si>
  <si>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</si>
  <si>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</si>
  <si>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</si>
  <si>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</si>
  <si>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</si>
  <si>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</si>
  <si>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</si>
  <si>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</si>
  <si>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</si>
  <si>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</si>
  <si>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</si>
  <si>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</si>
  <si>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</si>
  <si>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</si>
  <si>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</si>
  <si>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</si>
  <si>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</si>
  <si>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</si>
  <si>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</si>
  <si>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</si>
  <si>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</si>
  <si>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</si>
  <si>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</si>
  <si>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</si>
  <si>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</si>
  <si>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</si>
  <si>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</si>
  <si>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</si>
  <si>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</si>
  <si>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</si>
  <si>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</si>
  <si>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</si>
  <si>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</si>
  <si>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</si>
  <si>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</si>
  <si>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</si>
  <si>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</si>
  <si>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</si>
  <si>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</si>
  <si>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</si>
  <si>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</si>
  <si>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</si>
  <si>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</si>
  <si>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</si>
  <si>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</si>
  <si>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</si>
  <si>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</si>
  <si>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</si>
  <si>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</si>
  <si>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</si>
  <si>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</si>
  <si>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</si>
  <si>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</si>
  <si>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</si>
  <si>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</si>
  <si>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</si>
  <si>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</si>
  <si>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</si>
  <si>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</si>
  <si>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</si>
  <si>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</si>
  <si>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</si>
  <si>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</si>
  <si>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</si>
  <si>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</si>
  <si>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</si>
  <si>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</si>
  <si>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</si>
  <si>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</si>
  <si>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</si>
  <si>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</si>
  <si>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</si>
  <si>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</si>
  <si>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</si>
  <si>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</si>
  <si>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</si>
  <si>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</si>
  <si>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</si>
  <si>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</si>
  <si>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</si>
  <si>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</si>
  <si>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</si>
  <si>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</si>
  <si>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</si>
  <si>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</si>
  <si>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</si>
  <si>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</si>
  <si>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</si>
  <si>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</si>
  <si>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</si>
  <si>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</si>
  <si>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</si>
  <si>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</si>
  <si>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</si>
  <si>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</si>
  <si>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</si>
  <si>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</si>
  <si>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</si>
  <si>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</si>
  <si>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</si>
  <si>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</si>
  <si>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</si>
  <si>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</si>
  <si>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</si>
  <si>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</si>
  <si>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</si>
  <si>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</si>
  <si>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</si>
  <si>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</si>
  <si>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</si>
  <si>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</si>
  <si>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</si>
  <si>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</si>
  <si>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</si>
  <si>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</si>
  <si>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</si>
  <si>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</si>
  <si>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</si>
  <si>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</si>
  <si>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</si>
  <si>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</si>
  <si>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</si>
  <si>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</si>
  <si>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</si>
  <si>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</si>
  <si>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</si>
  <si>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</si>
  <si>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</si>
  <si>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</si>
  <si>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</si>
  <si>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</si>
  <si>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</si>
  <si>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</si>
  <si>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</si>
  <si>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</si>
  <si>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</si>
  <si>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</si>
  <si>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</si>
  <si>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</si>
  <si>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</si>
  <si>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</si>
  <si>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</si>
  <si>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</si>
  <si>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</si>
  <si>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</si>
  <si>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</si>
  <si>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</si>
  <si>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</si>
  <si>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</si>
  <si>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</si>
  <si>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</si>
  <si>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</si>
  <si>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</si>
  <si>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</si>
  <si>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</si>
  <si>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</si>
  <si>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</si>
  <si>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</si>
  <si>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</si>
  <si>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</si>
  <si>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</si>
  <si>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</si>
  <si>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</si>
  <si>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</si>
  <si>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</si>
  <si>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</si>
  <si>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</si>
  <si>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</si>
  <si>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</si>
  <si>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</si>
  <si>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</si>
  <si>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</si>
  <si>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</si>
  <si>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</si>
  <si>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</si>
  <si>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</si>
  <si>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</si>
  <si>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</si>
  <si>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</si>
  <si>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</si>
  <si>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</si>
  <si>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</si>
  <si>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</si>
  <si>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</si>
  <si>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</si>
  <si>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</si>
  <si>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</si>
  <si>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</si>
  <si>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</si>
  <si>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</si>
  <si>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</si>
  <si>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</si>
  <si>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</si>
  <si>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</si>
  <si>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</si>
  <si>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</si>
  <si>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</si>
  <si>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</si>
  <si>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</si>
  <si>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</si>
  <si>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</si>
  <si>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</si>
  <si>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</si>
  <si>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</si>
  <si>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</si>
  <si>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</si>
  <si>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</si>
  <si>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</si>
  <si>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</si>
  <si>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</si>
  <si>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</si>
  <si>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</si>
  <si>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</si>
  <si>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</si>
  <si>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</si>
  <si>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</si>
  <si>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</si>
  <si>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</si>
  <si>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</si>
  <si>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</si>
  <si>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</si>
  <si>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</si>
  <si>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</si>
  <si>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</si>
  <si>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</si>
  <si>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</si>
  <si>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</si>
  <si>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</si>
  <si>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</si>
  <si>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</si>
  <si>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</si>
  <si>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</si>
  <si>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</si>
  <si>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</si>
  <si>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</si>
  <si>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</si>
  <si>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</si>
  <si>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</si>
  <si>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</si>
  <si>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</si>
  <si>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</si>
  <si>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</si>
  <si>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</si>
  <si>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</si>
  <si>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</si>
  <si>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</si>
  <si>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</si>
  <si>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</si>
  <si>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</si>
  <si>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</si>
  <si>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</si>
  <si>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</si>
  <si>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</si>
  <si>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</si>
  <si>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</si>
  <si>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</si>
  <si>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</si>
  <si>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</si>
  <si>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</si>
  <si>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</si>
  <si>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</si>
  <si>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</si>
  <si>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</si>
  <si>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</si>
  <si>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</si>
  <si>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</si>
  <si>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</si>
  <si>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</si>
  <si>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</si>
  <si>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</si>
  <si>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</si>
  <si>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</si>
  <si>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</si>
  <si>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</si>
  <si>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</si>
  <si>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</si>
  <si>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</si>
  <si>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</si>
  <si>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</si>
  <si>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</si>
  <si>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</si>
  <si>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</si>
  <si>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</si>
  <si>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</si>
  <si>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</si>
  <si>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</si>
  <si>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</si>
  <si>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</si>
  <si>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</si>
  <si>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</si>
  <si>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</si>
  <si>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</si>
  <si>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</si>
  <si>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</si>
  <si>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</si>
  <si>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</si>
  <si>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</si>
  <si>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</si>
  <si>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</si>
  <si>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</si>
  <si>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</si>
  <si>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</si>
  <si>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</si>
  <si>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</si>
  <si>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</si>
  <si>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</si>
  <si>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</si>
  <si>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</si>
  <si>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</si>
  <si>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</si>
  <si>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</si>
  <si>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</si>
  <si>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</si>
  <si>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</si>
  <si>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</si>
  <si>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</si>
  <si>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</si>
  <si>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</si>
  <si>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</si>
  <si>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</si>
  <si>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</si>
  <si>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</si>
  <si>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</si>
  <si>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</si>
  <si>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</si>
  <si>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</si>
  <si>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</si>
  <si>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</si>
  <si>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</si>
  <si>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</si>
  <si>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</si>
  <si>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</si>
  <si>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</si>
  <si>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</si>
  <si>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</si>
  <si>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</si>
  <si>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</si>
  <si>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</si>
  <si>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</si>
  <si>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</si>
  <si>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</si>
  <si>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</si>
  <si>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</si>
  <si>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</si>
  <si>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</si>
  <si>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</si>
  <si>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</si>
  <si>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</si>
  <si>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</si>
  <si>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</si>
  <si>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</si>
  <si>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</si>
  <si>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</si>
  <si>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</si>
  <si>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</si>
  <si>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</si>
  <si>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</si>
  <si>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</si>
  <si>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</si>
  <si>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</si>
  <si>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</si>
  <si>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</si>
  <si>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</si>
  <si>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</si>
  <si>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</si>
  <si>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</si>
  <si>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</si>
  <si>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</si>
  <si>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</si>
  <si>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</si>
  <si>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</si>
  <si>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</si>
  <si>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</si>
  <si>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</si>
  <si>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</si>
  <si>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</si>
  <si>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</si>
  <si>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</si>
  <si>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</si>
  <si>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</si>
  <si>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</si>
  <si>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</si>
  <si>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</si>
  <si>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</si>
  <si>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</si>
  <si>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</si>
  <si>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</si>
  <si>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</si>
  <si>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</si>
  <si>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</si>
  <si>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</si>
  <si>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</si>
  <si>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</si>
  <si>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</si>
  <si>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</si>
  <si>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</si>
  <si>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</si>
  <si>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</si>
  <si>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</si>
  <si>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</si>
  <si>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</si>
  <si>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</si>
  <si>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</si>
  <si>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</si>
  <si>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</si>
  <si>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</si>
  <si>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</si>
  <si>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</si>
  <si>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</si>
  <si>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</si>
  <si>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</si>
  <si>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</si>
  <si>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</si>
  <si>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</si>
  <si>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</si>
  <si>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</si>
  <si>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</si>
  <si>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</si>
  <si>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</si>
  <si>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</si>
  <si>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</si>
  <si>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</si>
  <si>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</si>
  <si>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</si>
  <si>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</si>
  <si>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</si>
  <si>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</si>
  <si>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</si>
  <si>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</si>
  <si>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</si>
  <si>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</si>
  <si>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</si>
  <si>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</si>
  <si>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</si>
  <si>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</si>
  <si>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</si>
  <si>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</si>
  <si>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</si>
  <si>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</si>
  <si>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</si>
  <si>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</si>
  <si>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</si>
  <si>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</si>
  <si>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</si>
  <si>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</si>
  <si>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</si>
  <si>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</si>
  <si>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</si>
  <si>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</si>
  <si>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</si>
  <si>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</si>
  <si>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</si>
  <si>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</si>
  <si>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</si>
  <si>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</si>
  <si>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</si>
  <si>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</si>
  <si>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</si>
  <si>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</si>
  <si>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</si>
  <si>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</si>
  <si>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</si>
  <si>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</si>
  <si>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</si>
  <si>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</si>
  <si>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</si>
  <si>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</si>
  <si>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</si>
  <si>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</si>
  <si>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</si>
  <si>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</si>
  <si>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</si>
  <si>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</si>
  <si>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</si>
  <si>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</si>
  <si>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</si>
  <si>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</si>
  <si>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</si>
  <si>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</si>
  <si>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</si>
  <si>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</si>
  <si>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</si>
  <si>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</si>
  <si>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</si>
  <si>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</si>
  <si>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</si>
  <si>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</si>
  <si>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</si>
  <si>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</si>
  <si>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</si>
  <si>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</si>
  <si>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</si>
  <si>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</si>
  <si>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</si>
  <si>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</si>
  <si>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</si>
  <si>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</si>
  <si>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</si>
  <si>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</si>
  <si>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</si>
  <si>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</si>
  <si>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</si>
  <si>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</si>
  <si>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</si>
  <si>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</si>
  <si>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</si>
  <si>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</si>
  <si>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</si>
  <si>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</si>
  <si>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</si>
  <si>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</si>
  <si>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</si>
  <si>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</si>
  <si>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</si>
  <si>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</si>
  <si>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</si>
  <si>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</si>
  <si>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</si>
  <si>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</si>
  <si>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</si>
  <si>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</si>
  <si>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</si>
  <si>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</si>
  <si>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</si>
  <si>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</si>
  <si>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</si>
  <si>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</si>
  <si>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</si>
  <si>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</si>
  <si>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</si>
  <si>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</si>
  <si>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</si>
  <si>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</si>
  <si>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</si>
  <si>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</si>
  <si>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</si>
  <si>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</si>
  <si>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</si>
  <si>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</si>
  <si>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</si>
  <si>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</si>
  <si>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</si>
  <si>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</si>
  <si>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</si>
  <si>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</si>
  <si>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</si>
  <si>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</si>
  <si>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</si>
  <si>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</si>
  <si>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</si>
  <si>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</si>
  <si>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</si>
  <si>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</si>
  <si>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</si>
  <si>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</si>
  <si>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</si>
  <si>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</si>
  <si>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</si>
  <si>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</si>
  <si>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</si>
  <si>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</si>
  <si>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</si>
  <si>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</si>
  <si>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</si>
  <si>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</si>
  <si>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</si>
  <si>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</si>
  <si>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</si>
  <si>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</si>
  <si>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</si>
  <si>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</si>
  <si>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</si>
  <si>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</si>
  <si>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</si>
  <si>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</si>
  <si>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</si>
  <si>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</si>
  <si>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</si>
  <si>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</si>
  <si>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</si>
  <si>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</si>
  <si>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</si>
  <si>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</si>
  <si>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</si>
  <si>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</si>
  <si>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</si>
  <si>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</si>
  <si>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</si>
  <si>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</si>
  <si>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</si>
  <si>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</si>
  <si>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</si>
  <si>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</si>
  <si>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</si>
  <si>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</si>
  <si>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</si>
  <si>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</si>
  <si>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</si>
  <si>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</si>
  <si>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</si>
  <si>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</si>
  <si>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</si>
  <si>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</si>
  <si>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</si>
  <si>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</si>
  <si>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</si>
  <si>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</si>
  <si>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</si>
  <si>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</si>
  <si>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</si>
  <si>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</si>
  <si>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</si>
  <si>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</si>
  <si>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</si>
  <si>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</si>
  <si>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</si>
  <si>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</si>
  <si>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</si>
  <si>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</si>
  <si>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</si>
  <si>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</si>
  <si>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</si>
  <si>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</si>
  <si>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</si>
  <si>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</si>
  <si>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</si>
  <si>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</si>
  <si>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</si>
  <si>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</si>
  <si>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</si>
  <si>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</si>
  <si>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</si>
  <si>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</si>
  <si>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</si>
  <si>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</si>
  <si>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</si>
  <si>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</si>
  <si>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</si>
  <si>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</si>
  <si>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</si>
  <si>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</si>
  <si>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</si>
  <si>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</si>
  <si>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</si>
  <si>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</si>
  <si>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</si>
  <si>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</si>
  <si>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</si>
  <si>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</si>
  <si>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</si>
  <si>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</si>
  <si>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</si>
  <si>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</si>
  <si>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</si>
  <si>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</si>
  <si>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</si>
  <si>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</si>
  <si>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</si>
  <si>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</si>
  <si>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</si>
  <si>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</si>
  <si>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</si>
  <si>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</si>
  <si>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</si>
  <si>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</si>
  <si>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</si>
  <si>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</si>
  <si>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</si>
  <si>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</si>
  <si>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</si>
  <si>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</si>
  <si>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</si>
  <si>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</si>
  <si>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</si>
  <si>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</si>
  <si>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</si>
  <si>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</si>
  <si>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</si>
  <si>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</si>
  <si>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</si>
  <si>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</si>
  <si>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</si>
  <si>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</si>
  <si>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</si>
  <si>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</si>
  <si>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</si>
  <si>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</si>
  <si>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</si>
  <si>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</si>
  <si>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</si>
  <si>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</si>
  <si>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</si>
  <si>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</si>
  <si>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</si>
  <si>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</si>
  <si>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</si>
  <si>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</si>
  <si>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</si>
  <si>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</si>
  <si>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</si>
  <si>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</si>
  <si>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</si>
  <si>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</si>
  <si>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</si>
  <si>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</si>
  <si>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</si>
  <si>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</si>
  <si>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</si>
  <si>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</si>
  <si>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</si>
  <si>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</si>
  <si>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</si>
  <si>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</si>
  <si>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</si>
  <si>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</si>
  <si>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</si>
  <si>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</si>
  <si>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</si>
  <si>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</si>
  <si>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</si>
  <si>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</si>
  <si>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</si>
  <si>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</si>
  <si>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</si>
  <si>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</si>
  <si>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</si>
  <si>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</si>
  <si>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</si>
  <si>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</si>
  <si>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</si>
  <si>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</si>
  <si>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</si>
  <si>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</si>
  <si>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</si>
  <si>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</si>
  <si>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</si>
  <si>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</si>
  <si>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</si>
  <si>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</si>
  <si>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</si>
  <si>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</si>
  <si>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</si>
  <si>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</si>
  <si>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</si>
  <si>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</si>
  <si>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</si>
  <si>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</si>
  <si>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</si>
  <si>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</si>
  <si>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</si>
  <si>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</si>
  <si>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</si>
  <si>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</si>
  <si>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</si>
  <si>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</si>
  <si>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</si>
  <si>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</si>
  <si>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</si>
  <si>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</si>
  <si>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</si>
  <si>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</si>
  <si>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</si>
  <si>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</si>
  <si>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</si>
  <si>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</si>
  <si>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</si>
  <si>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</si>
  <si>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</si>
  <si>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</si>
  <si>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</si>
  <si>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</si>
  <si>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</si>
  <si>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</si>
  <si>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</si>
  <si>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</si>
  <si>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</si>
  <si>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</si>
  <si>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</si>
  <si>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</si>
  <si>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</si>
  <si>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</si>
  <si>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</si>
  <si>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</si>
  <si>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</si>
  <si>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</si>
  <si>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</si>
  <si>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</si>
  <si>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</si>
  <si>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</si>
  <si>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</si>
  <si>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</si>
  <si>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</si>
  <si>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</si>
  <si>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</si>
  <si>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</si>
  <si>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</si>
  <si>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</si>
  <si>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</si>
  <si>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</si>
  <si>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</si>
  <si>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</si>
  <si>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</si>
  <si>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</si>
  <si>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</si>
  <si>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</si>
  <si>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</si>
  <si>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</si>
  <si>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</si>
  <si>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</si>
  <si>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</si>
  <si>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</si>
  <si>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</si>
  <si>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</si>
  <si>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</si>
  <si>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</si>
  <si>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</si>
  <si>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</si>
  <si>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</si>
  <si>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</si>
  <si>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</si>
  <si>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</si>
  <si>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</si>
  <si>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</si>
  <si>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</si>
  <si>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</si>
  <si>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</si>
  <si>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</si>
  <si>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</si>
  <si>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</si>
  <si>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</si>
  <si>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</si>
  <si>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</si>
  <si>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</si>
  <si>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</si>
  <si>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</si>
  <si>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</si>
  <si>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</si>
  <si>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</si>
  <si>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</si>
  <si>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</si>
  <si>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</si>
  <si>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</si>
  <si>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</si>
  <si>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</si>
  <si>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</si>
  <si>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</si>
  <si>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</si>
  <si>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</si>
  <si>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</si>
  <si>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</si>
  <si>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</si>
  <si>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</si>
  <si>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</si>
  <si>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</si>
  <si>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</si>
  <si>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</si>
  <si>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</si>
  <si>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</si>
  <si>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</si>
  <si>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</si>
  <si>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</si>
  <si>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</si>
  <si>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</si>
  <si>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</si>
  <si>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</si>
  <si>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</si>
  <si>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</si>
  <si>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</si>
  <si>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</si>
  <si>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</si>
  <si>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</si>
  <si>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</si>
  <si>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</si>
  <si>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</si>
  <si>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</si>
  <si>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</si>
  <si>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</si>
  <si>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</si>
  <si>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</si>
  <si>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</si>
  <si>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</si>
  <si>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</si>
  <si>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</si>
  <si>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</si>
  <si>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</si>
  <si>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</si>
  <si>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</si>
  <si>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</si>
  <si>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</si>
  <si>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</si>
  <si>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</si>
  <si>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</si>
  <si>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</si>
  <si>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</si>
  <si>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</si>
  <si>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</si>
  <si>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</si>
  <si>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</si>
  <si>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</si>
  <si>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</si>
  <si>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</si>
  <si>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</si>
  <si>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</si>
  <si>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</si>
  <si>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</si>
  <si>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</si>
  <si>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</si>
  <si>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</si>
  <si>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</si>
  <si>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</si>
  <si>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</si>
  <si>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</si>
  <si>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</si>
  <si>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</si>
  <si>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</si>
  <si>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</si>
  <si>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</si>
  <si>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</si>
  <si>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</si>
  <si>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</si>
  <si>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</si>
  <si>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</si>
  <si>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</si>
  <si>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</si>
  <si>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</si>
  <si>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</si>
  <si>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</si>
  <si>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</si>
  <si>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</si>
  <si>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</si>
  <si>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</si>
  <si>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</si>
  <si>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</si>
  <si>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</si>
  <si>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</si>
  <si>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</si>
  <si>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</si>
  <si>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</si>
  <si>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</si>
  <si>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</si>
  <si>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</si>
  <si>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</si>
  <si>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</si>
  <si>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</si>
  <si>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</si>
  <si>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</si>
  <si>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</si>
  <si>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</si>
  <si>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</si>
  <si>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</si>
  <si>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</si>
  <si>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</si>
  <si>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</si>
  <si>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</si>
  <si>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</si>
  <si>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</si>
  <si>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</si>
  <si>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</si>
  <si>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</si>
  <si>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</si>
  <si>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</si>
  <si>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</si>
  <si>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</si>
  <si>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</si>
  <si>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</si>
  <si>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</si>
  <si>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</si>
  <si>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</si>
  <si>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</si>
  <si>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</si>
  <si>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</si>
  <si>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</si>
  <si>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</si>
  <si>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</si>
  <si>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</si>
  <si>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</si>
  <si>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</si>
  <si>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</si>
  <si>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</si>
  <si>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</si>
  <si>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</si>
  <si>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</si>
  <si>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</si>
  <si>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</si>
  <si>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</si>
  <si>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</si>
  <si>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</si>
  <si>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</si>
  <si>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</si>
  <si>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</si>
  <si>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</si>
  <si>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</si>
  <si>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</si>
  <si>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</si>
  <si>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</si>
  <si>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</si>
  <si>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</si>
  <si>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</si>
  <si>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</si>
  <si>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</si>
  <si>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</si>
  <si>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</si>
  <si>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</si>
  <si>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</si>
  <si>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</si>
  <si>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</si>
  <si>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</si>
  <si>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</si>
  <si>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</si>
  <si>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</si>
  <si>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</si>
  <si>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</si>
  <si>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</si>
  <si>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</si>
  <si>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</si>
  <si>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</si>
  <si>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</si>
  <si>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</si>
  <si>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</si>
  <si>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</si>
  <si>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</si>
  <si>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</si>
  <si>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</si>
  <si>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</si>
  <si>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</si>
  <si>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</si>
  <si>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</si>
  <si>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</si>
  <si>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</si>
  <si>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</si>
  <si>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</si>
  <si>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</si>
  <si>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</si>
  <si>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</si>
  <si>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</si>
  <si>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</si>
  <si>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</si>
  <si>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</si>
  <si>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</si>
  <si>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</si>
  <si>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</si>
  <si>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</si>
  <si>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</si>
  <si>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</si>
  <si>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</si>
  <si>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</si>
  <si>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</si>
  <si>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</si>
  <si>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</si>
  <si>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</si>
  <si>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</si>
  <si>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</si>
  <si>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</si>
  <si>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</si>
  <si>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</si>
  <si>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</si>
  <si>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</si>
  <si>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</si>
  <si>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</si>
  <si>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</si>
  <si>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</si>
  <si>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</si>
  <si>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</si>
  <si>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</si>
  <si>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</si>
  <si>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</si>
  <si>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</si>
  <si>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</si>
  <si>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</si>
  <si>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</si>
  <si>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</si>
  <si>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</si>
  <si>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</si>
  <si>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</si>
  <si>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</si>
  <si>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</si>
  <si>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</si>
  <si>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</si>
  <si>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</si>
  <si>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</si>
  <si>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</si>
  <si>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</si>
  <si>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</si>
  <si>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</si>
  <si>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</si>
  <si>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</si>
  <si>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</si>
  <si>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</si>
  <si>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</si>
  <si>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</si>
  <si>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</si>
  <si>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</si>
  <si>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</si>
  <si>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</si>
  <si>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</si>
  <si>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</si>
  <si>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</si>
  <si>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</si>
  <si>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</si>
  <si>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</si>
  <si>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</si>
  <si>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</si>
  <si>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</si>
  <si>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</si>
  <si>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</si>
  <si>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</si>
  <si>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</si>
  <si>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</si>
  <si>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</si>
  <si>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</si>
  <si>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</si>
  <si>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</si>
  <si>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</si>
  <si>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</si>
  <si>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</si>
  <si>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</si>
  <si>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</si>
  <si>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</si>
  <si>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</si>
  <si>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</si>
  <si>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</si>
  <si>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</si>
  <si>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</si>
  <si>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</si>
  <si>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</si>
  <si>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</si>
  <si>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</si>
  <si>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</si>
  <si>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</si>
  <si>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</si>
  <si>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</si>
  <si>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</si>
  <si>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</si>
  <si>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</si>
  <si>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</si>
  <si>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</si>
  <si>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</si>
  <si>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</si>
  <si>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</si>
  <si>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</si>
  <si>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</si>
  <si>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</si>
  <si>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</si>
  <si>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</si>
  <si>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</si>
  <si>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</si>
  <si>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</si>
  <si>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</si>
  <si>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</si>
  <si>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</si>
  <si>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</si>
  <si>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</si>
  <si>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</si>
  <si>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</si>
  <si>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</si>
  <si>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</si>
  <si>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</si>
  <si>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</si>
  <si>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</si>
  <si>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</si>
  <si>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</si>
  <si>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</si>
  <si>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</si>
  <si>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</si>
  <si>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</si>
  <si>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</si>
  <si>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</si>
  <si>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</si>
  <si>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</si>
  <si>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</si>
  <si>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</si>
  <si>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</si>
  <si>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</si>
  <si>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</si>
  <si>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</si>
  <si>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</si>
  <si>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</si>
  <si>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</si>
  <si>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</si>
  <si>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</si>
  <si>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</si>
  <si>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</si>
  <si>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</si>
  <si>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</si>
  <si>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</si>
  <si>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</si>
  <si>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</si>
  <si>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</si>
  <si>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</si>
  <si>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</si>
  <si>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</si>
  <si>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</si>
  <si>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</si>
  <si>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</si>
  <si>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</si>
  <si>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</si>
  <si>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</si>
  <si>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</si>
  <si>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</si>
  <si>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</si>
  <si>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</si>
  <si>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</si>
  <si>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</si>
  <si>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</si>
  <si>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</si>
  <si>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</si>
  <si>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</si>
  <si>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</si>
  <si>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</si>
  <si>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</si>
  <si>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</si>
  <si>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</si>
  <si>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</si>
  <si>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</si>
  <si>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</si>
  <si>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</si>
  <si>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</si>
  <si>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</si>
  <si>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</si>
  <si>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</si>
  <si>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</si>
  <si>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</si>
  <si>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</si>
  <si>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</si>
  <si>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</si>
  <si>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</si>
  <si>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</si>
  <si>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</si>
  <si>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</si>
  <si>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</si>
  <si>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</si>
  <si>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</si>
  <si>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</si>
  <si>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</si>
  <si>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</si>
  <si>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</si>
  <si>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</si>
  <si>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</si>
  <si>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</si>
  <si>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</si>
  <si>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</si>
  <si>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</si>
  <si>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</si>
  <si>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</si>
  <si>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</si>
  <si>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</si>
  <si>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</si>
  <si>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</si>
  <si>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</si>
  <si>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</si>
  <si>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</si>
  <si>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</si>
  <si>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</si>
  <si>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</si>
  <si>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</si>
  <si>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</si>
  <si>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</si>
  <si>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</si>
  <si>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</si>
  <si>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</si>
  <si>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</si>
  <si>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</si>
  <si>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</si>
  <si>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</si>
  <si>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</si>
  <si>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</si>
  <si>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</si>
  <si>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</si>
  <si>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</si>
  <si>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</si>
  <si>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</si>
  <si>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</si>
  <si>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</si>
  <si>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</si>
  <si>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</si>
  <si>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</si>
  <si>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</si>
  <si>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</si>
  <si>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</si>
  <si>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</si>
  <si>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</si>
  <si>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</si>
  <si>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</si>
  <si>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</si>
  <si>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</si>
  <si>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</si>
  <si>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</si>
  <si>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</si>
  <si>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</si>
  <si>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</si>
  <si>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</si>
  <si>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</si>
  <si>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</si>
  <si>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</si>
  <si>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</si>
  <si>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</si>
  <si>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</si>
  <si>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</si>
  <si>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</si>
  <si>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</si>
  <si>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</si>
  <si>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</si>
  <si>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</si>
  <si>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</si>
  <si>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</si>
  <si>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</si>
  <si>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</si>
  <si>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</si>
  <si>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</si>
  <si>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</si>
  <si>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</si>
  <si>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</si>
  <si>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</si>
  <si>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</si>
  <si>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</si>
  <si>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</si>
  <si>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</si>
  <si>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</si>
  <si>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</si>
  <si>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</si>
  <si>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</si>
  <si>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</si>
  <si>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</si>
  <si>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</si>
  <si>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</si>
  <si>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</si>
  <si>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</si>
  <si>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</si>
  <si>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</si>
  <si>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</si>
  <si>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</si>
  <si>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</si>
  <si>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</si>
  <si>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</si>
  <si>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</si>
  <si>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</si>
  <si>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</si>
  <si>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</si>
  <si>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</si>
  <si>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</si>
  <si>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</si>
  <si>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</si>
  <si>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</si>
  <si>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</si>
  <si>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</si>
  <si>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</si>
  <si>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</si>
  <si>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</si>
  <si>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</si>
  <si>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</si>
  <si>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</si>
  <si>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</si>
  <si>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</si>
  <si>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</si>
  <si>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</si>
  <si>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</si>
  <si>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</si>
  <si>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</si>
  <si>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</si>
  <si>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</si>
  <si>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</si>
  <si>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</si>
  <si>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</si>
  <si>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</si>
  <si>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</si>
  <si>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</si>
  <si>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</si>
  <si>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</si>
  <si>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</si>
  <si>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</si>
  <si>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</si>
  <si>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</si>
  <si>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</si>
  <si>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</si>
  <si>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</si>
  <si>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</si>
  <si>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</si>
  <si>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</si>
  <si>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</si>
  <si>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</si>
  <si>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</si>
  <si>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</si>
  <si>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</si>
  <si>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</si>
  <si>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</si>
  <si>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</si>
  <si>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</si>
  <si>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</si>
  <si>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</si>
  <si>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</si>
  <si>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</si>
  <si>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</si>
  <si>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</si>
  <si>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</si>
  <si>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</si>
  <si>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</si>
  <si>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</si>
  <si>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</si>
  <si>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</si>
  <si>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</si>
  <si>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</si>
  <si>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</si>
  <si>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</si>
  <si>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</si>
  <si>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</si>
  <si>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</si>
  <si>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</si>
  <si>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</si>
  <si>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</si>
  <si>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</si>
  <si>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</si>
  <si>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</si>
  <si>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</si>
  <si>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</si>
  <si>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</si>
  <si>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</si>
  <si>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</si>
  <si>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</si>
  <si>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</si>
  <si>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</si>
  <si>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</si>
  <si>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</si>
  <si>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</si>
  <si>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</si>
  <si>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</si>
  <si>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</si>
  <si>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</si>
  <si>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</si>
  <si>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</si>
  <si>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</si>
  <si>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</si>
  <si>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</si>
  <si>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</si>
  <si>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</si>
  <si>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</si>
  <si>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</si>
  <si>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</si>
  <si>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</si>
  <si>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</si>
  <si>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</si>
  <si>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</si>
  <si>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</si>
  <si>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</si>
  <si>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</si>
  <si>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</si>
  <si>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</si>
  <si>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</si>
  <si>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</si>
  <si>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</si>
  <si>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</si>
  <si>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</si>
  <si>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</si>
  <si>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</si>
  <si>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</si>
  <si>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</si>
  <si>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</si>
  <si>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</si>
  <si>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</si>
  <si>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</si>
  <si>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</si>
  <si>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</si>
  <si>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</si>
  <si>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</si>
  <si>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</si>
  <si>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</si>
  <si>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</si>
  <si>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</si>
  <si>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</si>
  <si>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</si>
  <si>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</si>
  <si>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</si>
  <si>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</si>
  <si>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</si>
  <si>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</si>
  <si>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</si>
  <si>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</si>
  <si>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</si>
  <si>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</si>
  <si>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</si>
  <si>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</si>
  <si>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</si>
  <si>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</si>
  <si>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</si>
  <si>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</si>
  <si>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</si>
  <si>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</si>
  <si>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</si>
  <si>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</si>
  <si>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</si>
  <si>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</si>
  <si>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</si>
  <si>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</si>
  <si>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</si>
  <si>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</si>
  <si>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</si>
  <si>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</si>
  <si>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</si>
  <si>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</si>
  <si>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</si>
  <si>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</si>
  <si>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</si>
  <si>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</si>
  <si>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</si>
  <si>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</si>
  <si>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</si>
  <si>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</si>
  <si>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</si>
  <si>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</si>
  <si>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</si>
  <si>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</si>
  <si>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</si>
  <si>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</si>
  <si>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</si>
  <si>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</si>
  <si>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</si>
  <si>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</si>
  <si>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</si>
  <si>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</si>
  <si>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</si>
  <si>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</si>
  <si>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</si>
  <si>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</si>
  <si>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</si>
  <si>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</si>
  <si>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</si>
  <si>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</si>
  <si>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</si>
  <si>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</si>
  <si>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</si>
  <si>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</si>
  <si>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</si>
  <si>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</si>
  <si>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</si>
  <si>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</si>
  <si>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</si>
  <si>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</si>
  <si>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</si>
  <si>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</si>
  <si>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</si>
  <si>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</si>
  <si>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</si>
  <si>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</si>
  <si>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</si>
  <si>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</si>
  <si>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</si>
  <si>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</si>
  <si>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</si>
  <si>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</si>
  <si>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</si>
  <si>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</si>
  <si>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</si>
  <si>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</si>
  <si>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</si>
  <si>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</si>
  <si>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</si>
  <si>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</si>
  <si>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</si>
  <si>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</si>
  <si>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</si>
  <si>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</si>
  <si>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</si>
  <si>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</si>
  <si>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</si>
  <si>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</si>
  <si>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</si>
  <si>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</si>
  <si>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</si>
  <si>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</si>
  <si>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</si>
  <si>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</si>
  <si>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</si>
  <si>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</si>
  <si>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</si>
  <si>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</si>
  <si>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</si>
  <si>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</si>
  <si>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</si>
  <si>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</si>
  <si>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</si>
  <si>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</si>
  <si>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</si>
  <si>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</si>
  <si>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</si>
  <si>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</si>
  <si>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</si>
  <si>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</si>
  <si>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</si>
  <si>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</si>
  <si>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</si>
  <si>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</si>
  <si>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</si>
  <si>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</si>
  <si>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</si>
  <si>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</si>
  <si>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</si>
  <si>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</si>
  <si>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</si>
  <si>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</si>
  <si>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</si>
  <si>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</si>
  <si>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</si>
  <si>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</si>
  <si>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</si>
  <si>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</si>
  <si>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</si>
  <si>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</si>
  <si>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</si>
  <si>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</si>
  <si>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</si>
  <si>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</si>
  <si>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</si>
  <si>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</si>
  <si>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</si>
  <si>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</si>
  <si>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</si>
  <si>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</si>
  <si>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</si>
  <si>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</si>
  <si>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</si>
  <si>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</si>
  <si>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</si>
  <si>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</si>
  <si>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</si>
  <si>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</si>
  <si>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</si>
  <si>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</si>
  <si>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</si>
  <si>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</si>
  <si>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</si>
  <si>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</si>
  <si>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</si>
  <si>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</si>
  <si>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</si>
  <si>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</si>
  <si>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</si>
  <si>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</si>
  <si>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</si>
  <si>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</si>
  <si>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</si>
  <si>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</si>
  <si>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</si>
  <si>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</si>
  <si>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</si>
  <si>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</si>
  <si>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</si>
  <si>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</si>
  <si>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</si>
  <si>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</si>
  <si>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</si>
  <si>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</si>
  <si>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</si>
  <si>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</si>
  <si>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</si>
  <si>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</si>
  <si>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</si>
  <si>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</si>
  <si>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</si>
  <si>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</si>
  <si>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</si>
  <si>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</si>
  <si>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</si>
  <si>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</si>
  <si>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</si>
  <si>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</si>
  <si>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</si>
  <si>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</si>
  <si>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</si>
  <si>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</si>
  <si>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</si>
  <si>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</si>
  <si>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</si>
  <si>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</si>
  <si>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</si>
  <si>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</si>
  <si>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</si>
  <si>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</si>
  <si>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</si>
  <si>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</si>
  <si>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</si>
  <si>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</si>
  <si>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</si>
  <si>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</si>
  <si>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</si>
  <si>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</si>
  <si>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</si>
  <si>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</si>
  <si>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</si>
  <si>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</si>
  <si>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</si>
  <si>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</si>
  <si>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</si>
  <si>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</si>
  <si>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</si>
  <si>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</si>
  <si>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</si>
  <si>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</si>
  <si>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</si>
  <si>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</si>
  <si>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</si>
  <si>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</si>
  <si>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</si>
  <si>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</si>
  <si>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</si>
  <si>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</si>
  <si>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</si>
  <si>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</si>
  <si>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</si>
  <si>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</si>
  <si>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</si>
  <si>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</si>
  <si>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</si>
  <si>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</si>
  <si>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</si>
  <si>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</si>
  <si>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</si>
  <si>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</si>
  <si>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</si>
  <si>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</si>
  <si>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</si>
  <si>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</si>
  <si>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</si>
  <si>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</si>
  <si>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</si>
  <si>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</si>
  <si>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</si>
  <si>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</si>
  <si>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</si>
  <si>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</si>
  <si>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</si>
  <si>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</si>
  <si>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</si>
  <si>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</si>
  <si>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</si>
  <si>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</si>
  <si>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</si>
  <si>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</si>
  <si>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</si>
  <si>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</si>
  <si>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</si>
  <si>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</si>
  <si>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</si>
  <si>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</si>
  <si>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</si>
  <si>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</si>
  <si>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</si>
  <si>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</si>
  <si>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</si>
  <si>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</si>
  <si>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</si>
  <si>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</si>
  <si>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</si>
  <si>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</si>
  <si>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</si>
  <si>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</si>
  <si>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</si>
  <si>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</si>
  <si>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</si>
  <si>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</si>
  <si>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</si>
  <si>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</si>
  <si>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</si>
  <si>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</si>
  <si>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</si>
  <si>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</si>
  <si>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</si>
  <si>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</si>
  <si>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</si>
  <si>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</si>
  <si>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</si>
  <si>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</si>
  <si>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</si>
  <si>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</si>
  <si>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</si>
  <si>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</si>
  <si>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</si>
  <si>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</si>
  <si>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</si>
  <si>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</si>
  <si>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</si>
  <si>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</si>
  <si>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</si>
  <si>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</si>
  <si>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</si>
  <si>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</si>
  <si>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</si>
  <si>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</si>
  <si>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</si>
  <si>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</si>
  <si>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</si>
  <si>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</si>
  <si>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</si>
  <si>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</si>
  <si>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</si>
  <si>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</si>
  <si>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</si>
  <si>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</si>
  <si>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</si>
  <si>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</si>
  <si>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</si>
  <si>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</si>
  <si>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</si>
  <si>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</si>
  <si>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</si>
  <si>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</si>
  <si>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</si>
  <si>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</si>
  <si>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</si>
  <si>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</si>
  <si>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</si>
  <si>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</si>
  <si>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</si>
  <si>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</si>
  <si>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</si>
  <si>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</si>
  <si>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</si>
  <si>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</si>
  <si>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</si>
  <si>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</si>
  <si>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</si>
  <si>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</si>
  <si>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</si>
  <si>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</si>
  <si>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</si>
  <si>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</si>
  <si>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</si>
  <si>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</si>
  <si>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</si>
  <si>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</si>
  <si>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</si>
  <si>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</si>
  <si>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</si>
  <si>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</si>
  <si>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</si>
  <si>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</si>
  <si>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</si>
  <si>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</si>
  <si>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</si>
  <si>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</si>
  <si>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</si>
  <si>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</si>
  <si>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</si>
  <si>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</si>
  <si>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</si>
  <si>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</si>
  <si>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</si>
  <si>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</si>
  <si>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</si>
  <si>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</si>
  <si>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</si>
  <si>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</si>
  <si>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</si>
  <si>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</si>
  <si>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</si>
  <si>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</si>
  <si>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</si>
  <si>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</si>
  <si>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</si>
  <si>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</si>
  <si>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</si>
  <si>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</si>
  <si>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</si>
  <si>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</si>
  <si>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</si>
  <si>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</si>
  <si>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</si>
  <si>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</si>
  <si>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</si>
  <si>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</si>
  <si>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</si>
  <si>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</si>
  <si>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</si>
  <si>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</si>
  <si>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</si>
  <si>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</si>
  <si>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</si>
  <si>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</si>
  <si>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</si>
  <si>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</si>
  <si>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</si>
  <si>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</si>
  <si>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</si>
  <si>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</si>
  <si>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</si>
  <si>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</si>
  <si>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</si>
  <si>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</si>
  <si>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</si>
  <si>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</si>
  <si>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</si>
  <si>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</si>
  <si>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</si>
  <si>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</si>
  <si>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</si>
  <si>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</si>
  <si>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</si>
  <si>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</si>
  <si>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</si>
  <si>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</si>
  <si>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</si>
  <si>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</si>
  <si>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</si>
  <si>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</si>
  <si>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</si>
  <si>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</si>
  <si>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</si>
  <si>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</si>
  <si>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</si>
  <si>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</si>
  <si>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</si>
  <si>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</si>
  <si>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</si>
  <si>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</si>
  <si>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</si>
  <si>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</si>
  <si>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</si>
  <si>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</si>
  <si>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</si>
  <si>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</si>
  <si>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</si>
  <si>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</si>
  <si>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</si>
  <si>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</si>
  <si>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</si>
  <si>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</si>
  <si>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</si>
  <si>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</si>
  <si>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</si>
  <si>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</si>
  <si>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</si>
  <si>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</si>
  <si>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</si>
  <si>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</si>
  <si>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</si>
  <si>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</si>
  <si>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</si>
  <si>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</si>
  <si>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</si>
  <si>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</si>
  <si>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</si>
  <si>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</si>
  <si>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</si>
  <si>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</si>
  <si>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</si>
  <si>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</si>
  <si>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</si>
  <si>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</si>
  <si>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</si>
  <si>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</si>
  <si>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</si>
  <si>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</si>
  <si>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</si>
  <si>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</si>
  <si>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</si>
  <si>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</si>
  <si>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</si>
  <si>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</si>
  <si>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</si>
  <si>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</si>
  <si>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</si>
  <si>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</si>
  <si>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</si>
  <si>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</si>
  <si>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</si>
  <si>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</si>
  <si>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</si>
  <si>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</si>
  <si>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</si>
  <si>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</si>
  <si>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</si>
  <si>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</si>
  <si>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</si>
  <si>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</si>
  <si>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</si>
  <si>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</si>
  <si>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</si>
  <si>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</si>
  <si>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</si>
  <si>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</si>
  <si>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</si>
  <si>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</si>
  <si>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</si>
  <si>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</si>
  <si>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</si>
  <si>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</si>
  <si>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</si>
  <si>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</si>
  <si>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</si>
  <si>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</si>
  <si>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</si>
  <si>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</si>
  <si>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</si>
  <si>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</si>
  <si>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</si>
  <si>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</si>
  <si>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</si>
  <si>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</si>
  <si>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</si>
  <si>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</si>
  <si>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</si>
  <si>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</si>
  <si>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</si>
  <si>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</si>
  <si>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</si>
  <si>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</si>
  <si>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</si>
  <si>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</si>
  <si>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</si>
  <si>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</si>
  <si>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</si>
  <si>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</si>
  <si>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</si>
  <si>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</si>
  <si>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</si>
  <si>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</si>
  <si>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</si>
  <si>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</si>
  <si>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</si>
  <si>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</si>
  <si>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</si>
  <si>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</si>
  <si>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</si>
  <si>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</si>
  <si>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</si>
  <si>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</si>
  <si>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</si>
  <si>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</si>
  <si>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</si>
  <si>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</si>
  <si>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</si>
  <si>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</si>
  <si>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</si>
  <si>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</si>
  <si>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</si>
  <si>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</si>
  <si>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</si>
  <si>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</si>
  <si>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</si>
  <si>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</si>
  <si>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</si>
  <si>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</si>
  <si>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</si>
  <si>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</si>
  <si>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</si>
  <si>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</si>
  <si>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</si>
  <si>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</si>
  <si>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</si>
  <si>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</si>
  <si>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</si>
  <si>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</si>
  <si>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</si>
  <si>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</si>
  <si>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</si>
  <si>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</si>
  <si>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</si>
  <si>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</si>
  <si>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</si>
  <si>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</si>
  <si>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</si>
  <si>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</si>
  <si>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</si>
  <si>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</si>
  <si>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</si>
  <si>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</si>
  <si>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</si>
  <si>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</si>
  <si>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</si>
  <si>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</si>
  <si>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</si>
  <si>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</si>
  <si>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</si>
  <si>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</si>
  <si>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</si>
  <si>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</si>
  <si>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</si>
  <si>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</si>
  <si>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</si>
  <si>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</si>
  <si>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</si>
  <si>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</si>
  <si>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</si>
  <si>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</si>
  <si>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</si>
  <si>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</si>
  <si>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</si>
  <si>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</si>
  <si>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</si>
  <si>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</si>
  <si>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</si>
  <si>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</si>
  <si>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</si>
  <si>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</si>
  <si>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</si>
  <si>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</si>
  <si>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</si>
  <si>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</si>
  <si>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</si>
  <si>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</si>
  <si>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</si>
  <si>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</si>
  <si>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</si>
  <si>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</si>
  <si>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</si>
  <si>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</si>
  <si>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</si>
  <si>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</si>
  <si>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</si>
  <si>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</si>
  <si>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</si>
  <si>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</si>
  <si>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</si>
  <si>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</si>
  <si>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</si>
  <si>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</si>
  <si>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</si>
  <si>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</si>
  <si>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</si>
  <si>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</si>
  <si>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</si>
  <si>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</si>
  <si>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</si>
  <si>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</si>
  <si>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</si>
  <si>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</si>
  <si>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</si>
  <si>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</si>
  <si>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</si>
  <si>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</si>
  <si>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</si>
  <si>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</si>
  <si>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</si>
  <si>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</si>
  <si>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</si>
  <si>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</si>
  <si>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</si>
  <si>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</si>
  <si>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</si>
  <si>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</si>
  <si>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</si>
  <si>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</si>
  <si>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</si>
  <si>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</si>
  <si>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</si>
  <si>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</si>
  <si>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</si>
  <si>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</si>
  <si>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</si>
  <si>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</si>
  <si>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</si>
  <si>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</si>
  <si>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</si>
  <si>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</si>
  <si>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</si>
  <si>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</si>
  <si>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</si>
  <si>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</si>
  <si>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</si>
  <si>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</si>
  <si>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</si>
  <si>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</si>
  <si>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</si>
  <si>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</si>
  <si>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</si>
  <si>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</si>
  <si>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</si>
  <si>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</si>
  <si>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</si>
  <si>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</si>
  <si>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</si>
  <si>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</si>
  <si>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</si>
  <si>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</si>
  <si>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</si>
  <si>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</si>
  <si>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</si>
  <si>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</si>
  <si>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</si>
  <si>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</si>
  <si>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</si>
  <si>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</si>
  <si>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</si>
  <si>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</si>
  <si>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</si>
  <si>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</si>
  <si>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</si>
  <si>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</si>
  <si>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</si>
  <si>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</si>
  <si>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</si>
  <si>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</si>
  <si>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</si>
  <si>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</si>
  <si>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</si>
  <si>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</si>
  <si>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</si>
  <si>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</si>
  <si>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</si>
  <si>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</si>
  <si>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</si>
  <si>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</si>
  <si>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</si>
  <si>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</si>
  <si>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</si>
  <si>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</si>
  <si>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</si>
  <si>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</si>
  <si>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</si>
  <si>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</si>
  <si>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</si>
  <si>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</si>
  <si>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</si>
  <si>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</si>
  <si>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</si>
  <si>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</si>
  <si>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</si>
  <si>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</si>
  <si>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</si>
  <si>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</si>
  <si>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</si>
  <si>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</si>
  <si>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</si>
  <si>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</si>
  <si>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</si>
  <si>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</si>
  <si>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</si>
  <si>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</si>
  <si>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</si>
  <si>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</si>
  <si>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</si>
  <si>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</si>
  <si>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</si>
  <si>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</si>
  <si>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</si>
  <si>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</si>
  <si>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</si>
  <si>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</si>
  <si>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</si>
  <si>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</si>
  <si>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</si>
  <si>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</si>
  <si>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</si>
  <si>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</si>
  <si>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</si>
  <si>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</si>
  <si>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</si>
  <si>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</si>
  <si>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</si>
  <si>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</si>
  <si>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</si>
  <si>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</si>
  <si>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</si>
  <si>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</si>
  <si>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</si>
  <si>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</si>
  <si>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</si>
  <si>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</si>
  <si>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</si>
  <si>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</si>
  <si>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</si>
  <si>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</si>
  <si>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</si>
  <si>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</si>
  <si>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</si>
  <si>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</si>
  <si>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</si>
  <si>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</si>
  <si>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</si>
  <si>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</si>
  <si>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</si>
  <si>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</si>
  <si>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</si>
  <si>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</si>
  <si>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</si>
  <si>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</si>
  <si>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</si>
  <si>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</si>
  <si>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</si>
  <si>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</si>
  <si>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</si>
  <si>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</si>
  <si>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</si>
  <si>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</si>
  <si>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</si>
  <si>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</si>
  <si>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</si>
  <si>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</si>
  <si>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</si>
  <si>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</si>
  <si>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</si>
  <si>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</si>
  <si>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</si>
  <si>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</si>
  <si>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</si>
  <si>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</si>
  <si>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</si>
  <si>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</si>
  <si>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</si>
  <si>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</si>
  <si>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</si>
  <si>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</si>
  <si>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</si>
  <si>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</si>
  <si>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</si>
  <si>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</si>
  <si>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</si>
  <si>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</si>
  <si>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</si>
  <si>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</si>
  <si>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</si>
  <si>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</si>
  <si>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</si>
  <si>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</si>
  <si>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</si>
  <si>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</si>
  <si>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</si>
  <si>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</si>
  <si>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</si>
  <si>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</si>
  <si>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</si>
  <si>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</si>
  <si>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</si>
  <si>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</si>
  <si>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</si>
  <si>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</si>
  <si>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</si>
  <si>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</si>
  <si>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</si>
  <si>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</si>
  <si>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</si>
  <si>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</si>
  <si>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</si>
  <si>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</si>
  <si>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</si>
  <si>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</si>
  <si>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</si>
  <si>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</si>
  <si>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</si>
  <si>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</si>
  <si>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</si>
  <si>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</si>
  <si>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</si>
  <si>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</si>
  <si>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</si>
  <si>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</si>
  <si>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</si>
  <si>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</si>
  <si>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</si>
  <si>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</si>
  <si>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</si>
  <si>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</si>
  <si>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</si>
  <si>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</si>
  <si>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</si>
  <si>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</si>
  <si>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</si>
  <si>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</si>
  <si>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</si>
  <si>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</si>
  <si>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</si>
  <si>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</si>
  <si>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</si>
  <si>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</si>
  <si>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</si>
  <si>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</si>
  <si>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</si>
  <si>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</si>
  <si>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</si>
  <si>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</si>
  <si>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</si>
  <si>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</si>
  <si>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</si>
  <si>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</si>
  <si>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</si>
  <si>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</si>
  <si>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</si>
  <si>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</si>
  <si>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</si>
  <si>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</si>
  <si>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</si>
  <si>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</si>
  <si>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</si>
  <si>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</si>
  <si>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</si>
  <si>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</si>
  <si>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</si>
  <si>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</si>
  <si>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</si>
  <si>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</si>
  <si>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</si>
  <si>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</si>
  <si>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</si>
  <si>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</si>
  <si>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</si>
  <si>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</si>
  <si>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</si>
  <si>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</si>
  <si>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</si>
  <si>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</si>
  <si>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</si>
  <si>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</si>
  <si>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</si>
  <si>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</si>
  <si>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</si>
  <si>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</si>
  <si>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</si>
  <si>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</si>
  <si>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</si>
  <si>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</si>
  <si>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</si>
  <si>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</si>
  <si>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</si>
  <si>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</si>
  <si>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</si>
  <si>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</si>
  <si>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</si>
  <si>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</si>
  <si>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</si>
  <si>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</si>
  <si>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</si>
  <si>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</si>
  <si>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</si>
  <si>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</si>
  <si>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</si>
  <si>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</si>
  <si>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</si>
  <si>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</si>
  <si>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</si>
  <si>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</si>
  <si>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</si>
  <si>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</si>
  <si>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</si>
  <si>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</si>
  <si>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</si>
  <si>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</si>
  <si>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</si>
  <si>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</si>
  <si>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</si>
  <si>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</si>
  <si>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</si>
  <si>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</si>
  <si>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</si>
  <si>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</si>
  <si>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</si>
  <si>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</si>
  <si>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</si>
  <si>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</si>
  <si>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</si>
  <si>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</si>
  <si>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</si>
  <si>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</si>
  <si>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</si>
  <si>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</si>
  <si>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</si>
  <si>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</si>
  <si>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</si>
  <si>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</si>
  <si>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</si>
  <si>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</si>
  <si>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</si>
  <si>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</si>
  <si>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</si>
  <si>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</si>
  <si>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</si>
  <si>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</si>
  <si>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</si>
  <si>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</si>
  <si>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</si>
  <si>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</si>
  <si>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</si>
  <si>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</si>
  <si>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</si>
  <si>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</si>
  <si>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</si>
  <si>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</si>
  <si>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</si>
  <si>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</si>
  <si>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</si>
  <si>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</si>
  <si>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</si>
  <si>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</si>
  <si>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</si>
  <si>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</si>
  <si>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</si>
  <si>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</si>
  <si>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</si>
  <si>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</si>
  <si>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</si>
  <si>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</si>
  <si>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</si>
  <si>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</si>
  <si>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</si>
  <si>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</si>
  <si>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</si>
  <si>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</si>
  <si>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</si>
  <si>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</si>
  <si>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</si>
  <si>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</si>
  <si>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</si>
  <si>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</si>
  <si>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</si>
  <si>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</si>
  <si>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</si>
  <si>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</si>
  <si>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</si>
  <si>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</si>
  <si>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</si>
  <si>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</si>
  <si>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</si>
  <si>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</si>
  <si>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</si>
  <si>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</si>
  <si>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</si>
  <si>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</si>
  <si>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</si>
  <si>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</si>
  <si>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</si>
  <si>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</si>
  <si>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</si>
  <si>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</si>
  <si>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</si>
  <si>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</si>
  <si>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</si>
  <si>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</si>
  <si>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</si>
  <si>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</si>
  <si>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</si>
  <si>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</si>
  <si>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</si>
  <si>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</si>
  <si>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</si>
  <si>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</si>
  <si>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</si>
  <si>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</si>
  <si>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</si>
  <si>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</si>
  <si>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</si>
  <si>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</si>
  <si>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</si>
  <si>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</si>
  <si>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</si>
  <si>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</si>
  <si>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</si>
  <si>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</si>
  <si>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</si>
  <si>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</si>
  <si>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</si>
  <si>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</si>
  <si>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</si>
  <si>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</si>
  <si>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</si>
  <si>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</si>
  <si>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</si>
  <si>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</si>
  <si>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</si>
  <si>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</si>
  <si>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</si>
  <si>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</si>
  <si>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</si>
  <si>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</si>
  <si>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</si>
  <si>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</si>
  <si>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</si>
  <si>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</si>
  <si>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</si>
  <si>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</si>
  <si>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</si>
  <si>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</si>
  <si>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</si>
  <si>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</si>
  <si>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</si>
  <si>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</si>
  <si>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</si>
  <si>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</si>
  <si>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</si>
  <si>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</si>
  <si>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</si>
  <si>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</si>
  <si>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</si>
  <si>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</si>
  <si>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</si>
  <si>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</si>
  <si>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</si>
  <si>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</si>
  <si>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</si>
  <si>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</si>
  <si>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</si>
  <si>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</si>
  <si>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</si>
  <si>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</si>
  <si>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</si>
  <si>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</si>
  <si>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</si>
  <si>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</si>
  <si>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</si>
  <si>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</si>
  <si>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</si>
  <si>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</si>
  <si>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</si>
  <si>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</si>
  <si>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</si>
  <si>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</si>
  <si>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</si>
  <si>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</si>
  <si>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</si>
  <si>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</si>
  <si>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</si>
  <si>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</si>
  <si>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</si>
  <si>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</si>
  <si>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</si>
  <si>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</si>
  <si>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</si>
  <si>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</si>
  <si>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</si>
  <si>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</si>
  <si>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</si>
  <si>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</si>
  <si>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</si>
  <si>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</si>
  <si>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</si>
  <si>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</si>
  <si>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</si>
  <si>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</si>
  <si>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</si>
  <si>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</si>
  <si>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</si>
  <si>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</si>
  <si>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</si>
  <si>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</si>
  <si>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</si>
  <si>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</si>
  <si>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</si>
  <si>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</si>
  <si>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</si>
  <si>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</si>
  <si>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</si>
  <si>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</si>
  <si>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</si>
  <si>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</si>
  <si>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</si>
  <si>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</si>
  <si>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</si>
  <si>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</si>
  <si>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</si>
  <si>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</si>
  <si>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</si>
  <si>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</si>
  <si>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</si>
  <si>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</si>
  <si>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</si>
  <si>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</si>
  <si>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</si>
  <si>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</si>
  <si>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</si>
  <si>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</si>
  <si>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</si>
  <si>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</si>
  <si>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</si>
  <si>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</si>
  <si>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</si>
  <si>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</si>
  <si>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</si>
  <si>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</si>
  <si>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</si>
  <si>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</si>
  <si>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</si>
  <si>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</si>
  <si>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</si>
  <si>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</si>
  <si>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</si>
  <si>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</si>
  <si>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</si>
  <si>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</si>
  <si>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</si>
  <si>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</si>
  <si>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</si>
  <si>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</si>
  <si>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</si>
  <si>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</si>
  <si>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</si>
  <si>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</si>
  <si>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</si>
  <si>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</si>
  <si>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</si>
  <si>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</si>
  <si>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</si>
  <si>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</si>
  <si>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</si>
  <si>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</si>
  <si>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</si>
  <si>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</si>
  <si>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</si>
  <si>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</si>
  <si>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</si>
  <si>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</si>
  <si>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</si>
  <si>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</si>
  <si>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</si>
  <si>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</si>
  <si>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</si>
  <si>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</si>
  <si>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</si>
  <si>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</si>
  <si>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</si>
  <si>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</si>
  <si>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</si>
  <si>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</si>
  <si>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</si>
  <si>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</si>
  <si>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</si>
  <si>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</si>
  <si>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</si>
  <si>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</si>
  <si>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</si>
  <si>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</si>
  <si>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</si>
  <si>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</si>
  <si>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</si>
  <si>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</si>
  <si>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</si>
  <si>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</si>
  <si>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</si>
  <si>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</si>
  <si>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</si>
  <si>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</si>
  <si>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</si>
  <si>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</si>
  <si>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</si>
  <si>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</si>
  <si>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</si>
  <si>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</si>
  <si>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</si>
  <si>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</si>
  <si>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</si>
  <si>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</si>
  <si>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</si>
  <si>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</si>
  <si>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</si>
  <si>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</si>
  <si>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</si>
  <si>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</si>
  <si>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</si>
  <si>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</si>
  <si>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</si>
  <si>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</si>
  <si>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</si>
  <si>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</si>
  <si>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</si>
  <si>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</si>
  <si>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</si>
  <si>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</si>
  <si>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</si>
  <si>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</si>
  <si>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</si>
  <si>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</si>
  <si>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</si>
  <si>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</si>
  <si>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</si>
  <si>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</si>
  <si>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</si>
  <si>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</si>
  <si>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</si>
  <si>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</si>
  <si>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</si>
  <si>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</si>
  <si>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</si>
  <si>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</si>
  <si>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</si>
  <si>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</si>
  <si>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</si>
  <si>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</si>
  <si>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</si>
  <si>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</si>
  <si>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</si>
  <si>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</si>
  <si>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</si>
  <si>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</si>
  <si>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</si>
  <si>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</si>
  <si>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</si>
  <si>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</si>
  <si>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</si>
  <si>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</si>
  <si>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</si>
  <si>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</si>
  <si>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</si>
  <si>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</si>
  <si>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</si>
  <si>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</si>
  <si>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</si>
  <si>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</si>
  <si>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</si>
  <si>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</si>
  <si>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</si>
  <si>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</si>
  <si>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</si>
  <si>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</si>
  <si>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</si>
  <si>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</si>
  <si>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</si>
  <si>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</si>
  <si>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</si>
  <si>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</si>
  <si>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</si>
  <si>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</si>
  <si>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</si>
  <si>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</si>
  <si>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</si>
  <si>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</si>
  <si>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</si>
  <si>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</si>
  <si>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</si>
  <si>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</si>
  <si>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</si>
  <si>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</si>
  <si>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</si>
  <si>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</si>
  <si>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</si>
  <si>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</si>
  <si>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</si>
  <si>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</si>
  <si>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</si>
  <si>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</si>
  <si>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</si>
  <si>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</si>
  <si>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</si>
  <si>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</si>
  <si>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</si>
  <si>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</si>
  <si>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</si>
  <si>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</si>
  <si>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</si>
  <si>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</si>
  <si>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</si>
  <si>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</si>
  <si>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</si>
  <si>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</si>
  <si>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</si>
  <si>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</si>
  <si>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</si>
  <si>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</si>
  <si>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</si>
  <si>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</si>
  <si>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</si>
  <si>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</si>
  <si>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</si>
  <si>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</si>
  <si>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</si>
  <si>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</si>
  <si>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</si>
  <si>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</si>
  <si>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</si>
  <si>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</si>
  <si>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</si>
  <si>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</si>
  <si>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</si>
  <si>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</si>
  <si>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</si>
  <si>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</si>
  <si>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</si>
  <si>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</si>
  <si>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</si>
  <si>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</si>
  <si>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</si>
  <si>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</si>
  <si>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</si>
  <si>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</si>
  <si>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</si>
  <si>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</si>
  <si>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</si>
  <si>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</si>
  <si>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</si>
  <si>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</si>
  <si>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</si>
  <si>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</si>
  <si>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</si>
  <si>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</si>
  <si>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</si>
  <si>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</si>
  <si>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</si>
  <si>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</si>
  <si>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</si>
  <si>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</si>
  <si>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</si>
  <si>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</si>
  <si>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</si>
  <si>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</si>
  <si>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</si>
  <si>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</si>
  <si>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</si>
  <si>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</si>
  <si>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</si>
  <si>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</si>
  <si>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</si>
  <si>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</si>
  <si>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</si>
  <si>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</si>
  <si>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</si>
  <si>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</si>
  <si>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</si>
  <si>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</si>
  <si>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</si>
  <si>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</si>
  <si>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</si>
  <si>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</si>
  <si>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</si>
  <si>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</si>
  <si>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</si>
  <si>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</si>
  <si>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</si>
  <si>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</si>
  <si>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</si>
  <si>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</si>
  <si>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</si>
  <si>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</si>
  <si>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</si>
  <si>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</si>
  <si>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</si>
  <si>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</si>
  <si>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</si>
  <si>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</si>
  <si>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</si>
  <si>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</si>
  <si>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</si>
  <si>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</si>
  <si>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</si>
  <si>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</si>
  <si>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</si>
  <si>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</si>
  <si>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</si>
  <si>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</si>
  <si>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</si>
  <si>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</si>
  <si>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</si>
  <si>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</si>
  <si>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</si>
  <si>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</si>
  <si>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</si>
  <si>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</si>
  <si>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</si>
  <si>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</si>
  <si>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</si>
  <si>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</si>
  <si>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</si>
  <si>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</si>
  <si>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</si>
  <si>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</si>
  <si>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</si>
  <si>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</si>
  <si>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</si>
  <si>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</si>
  <si>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</si>
  <si>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</si>
  <si>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</si>
  <si>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</si>
  <si>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</si>
  <si>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</si>
  <si>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</si>
  <si>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</si>
  <si>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</si>
  <si>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</si>
  <si>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</si>
  <si>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</si>
  <si>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</si>
  <si>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</si>
  <si>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</si>
  <si>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</si>
  <si>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</si>
  <si>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</si>
  <si>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</si>
  <si>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</si>
  <si>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</si>
  <si>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</si>
  <si>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</si>
  <si>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</si>
  <si>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</si>
  <si>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</si>
  <si>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</si>
  <si>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</si>
  <si>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</si>
  <si>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</si>
  <si>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</si>
  <si>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</si>
  <si>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</si>
  <si>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</si>
  <si>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</si>
  <si>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</si>
  <si>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</si>
  <si>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</si>
  <si>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</si>
  <si>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</si>
  <si>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</si>
  <si>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</si>
  <si>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</si>
  <si>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</si>
  <si>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</si>
  <si>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</si>
  <si>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</si>
  <si>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</si>
  <si>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</si>
  <si>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</si>
  <si>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</si>
  <si>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</si>
  <si>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</si>
  <si>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</si>
  <si>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</si>
  <si>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</si>
  <si>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</si>
  <si>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</si>
  <si>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</si>
  <si>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</si>
  <si>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</si>
  <si>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</si>
  <si>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</si>
  <si>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</si>
  <si>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</si>
  <si>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</si>
  <si>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</si>
  <si>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</si>
  <si>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</si>
  <si>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</si>
  <si>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</si>
  <si>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</si>
  <si>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</si>
  <si>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</si>
  <si>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</si>
  <si>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</si>
  <si>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</si>
  <si>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</si>
  <si>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</si>
  <si>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</si>
  <si>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</si>
  <si>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</si>
  <si>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</si>
  <si>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</si>
  <si>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</si>
  <si>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</si>
  <si>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</si>
  <si>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</si>
  <si>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</si>
  <si>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</si>
  <si>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</si>
  <si>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</si>
  <si>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</si>
  <si>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</si>
  <si>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</si>
  <si>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</si>
  <si>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</si>
  <si>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</si>
  <si>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</si>
  <si>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</si>
  <si>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</si>
  <si>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</si>
  <si>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</si>
  <si>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</si>
  <si>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</si>
  <si>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</si>
  <si>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</si>
  <si>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</si>
  <si>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</si>
  <si>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</si>
  <si>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</si>
  <si>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</si>
  <si>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</si>
  <si>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</si>
  <si>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</si>
  <si>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</si>
  <si>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</si>
  <si>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</si>
  <si>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</si>
  <si>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</si>
  <si>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</si>
  <si>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</si>
  <si>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</si>
  <si>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</si>
  <si>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</si>
  <si>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</si>
  <si>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</si>
  <si>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</si>
  <si>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</si>
  <si>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</si>
  <si>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</si>
  <si>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</si>
  <si>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</si>
  <si>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</si>
  <si>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</si>
  <si>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</si>
  <si>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</si>
  <si>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</si>
  <si>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</si>
  <si>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</si>
  <si>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</si>
  <si>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</si>
  <si>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</si>
  <si>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</si>
  <si>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</si>
  <si>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</si>
  <si>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</si>
  <si>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</si>
  <si>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</si>
  <si>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</si>
  <si>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</si>
  <si>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</si>
  <si>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</si>
  <si>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</si>
  <si>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</si>
  <si>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</si>
  <si>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</si>
  <si>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</si>
  <si>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</si>
  <si>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</si>
  <si>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</si>
  <si>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</si>
  <si>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</si>
  <si>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</si>
  <si>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</si>
  <si>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</si>
  <si>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</si>
  <si>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</si>
  <si>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</si>
  <si>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</si>
  <si>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</si>
  <si>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</si>
  <si>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</si>
  <si>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</si>
  <si>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</si>
  <si>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</si>
  <si>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</si>
  <si>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</si>
  <si>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</si>
  <si>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</si>
  <si>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</si>
  <si>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</si>
  <si>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</si>
  <si>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</si>
  <si>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</si>
  <si>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</si>
  <si>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</si>
  <si>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</si>
  <si>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</si>
  <si>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</si>
  <si>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</si>
  <si>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</si>
  <si>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</si>
  <si>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</si>
  <si>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</si>
  <si>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</si>
  <si>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</si>
  <si>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</si>
  <si>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</si>
  <si>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</si>
  <si>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</si>
  <si>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</si>
  <si>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</si>
  <si>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</si>
  <si>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</si>
  <si>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</si>
  <si>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</si>
  <si>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</si>
  <si>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</si>
  <si>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</si>
  <si>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</si>
  <si>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</si>
  <si>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</si>
  <si>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</si>
  <si>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</si>
  <si>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</si>
  <si>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</si>
  <si>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</si>
  <si>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</si>
  <si>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</si>
  <si>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</si>
  <si>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</si>
  <si>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</si>
  <si>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</si>
  <si>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</si>
  <si>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</si>
  <si>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</si>
  <si>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</si>
  <si>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</si>
  <si>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</si>
  <si>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</si>
  <si>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</si>
  <si>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</si>
  <si>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</si>
  <si>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</si>
  <si>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</si>
  <si>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</si>
  <si>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</si>
  <si>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</si>
  <si>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</si>
  <si>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</si>
  <si>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</si>
  <si>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</si>
  <si>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</si>
  <si>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</si>
  <si>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</si>
  <si>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</si>
  <si>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</si>
  <si>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</si>
  <si>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</si>
  <si>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</si>
  <si>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</si>
  <si>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</si>
  <si>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</si>
  <si>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</si>
  <si>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</si>
  <si>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</si>
  <si>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</si>
  <si>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</si>
  <si>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</si>
  <si>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</si>
  <si>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</si>
  <si>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</si>
  <si>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</si>
  <si>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</si>
  <si>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</si>
  <si>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</si>
  <si>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</si>
  <si>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</si>
  <si>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</si>
  <si>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</si>
  <si>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</si>
  <si>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</si>
  <si>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</si>
  <si>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</si>
  <si>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</si>
  <si>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</si>
  <si>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</si>
  <si>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</si>
  <si>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</si>
  <si>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</si>
  <si>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</si>
  <si>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</si>
  <si>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</si>
  <si>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</si>
  <si>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</si>
  <si>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</si>
  <si>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</si>
  <si>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</si>
  <si>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</si>
  <si>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</si>
  <si>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</si>
  <si>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</si>
  <si>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</si>
  <si>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</si>
  <si>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</si>
  <si>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</si>
  <si>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</si>
  <si>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</si>
  <si>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</si>
  <si>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</si>
  <si>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</si>
  <si>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</si>
  <si>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</si>
  <si>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</si>
  <si>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</si>
  <si>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</si>
  <si>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</si>
  <si>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</si>
  <si>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</si>
  <si>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</si>
  <si>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</si>
  <si>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</si>
  <si>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</si>
  <si>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</si>
  <si>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</si>
  <si>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</si>
  <si>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</si>
  <si>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</si>
  <si>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</si>
  <si>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</si>
  <si>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</si>
  <si>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</si>
  <si>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</si>
  <si>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</si>
  <si>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</si>
  <si>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</si>
  <si>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</si>
  <si>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</si>
  <si>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</si>
  <si>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</si>
  <si>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</si>
  <si>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</si>
  <si>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</si>
  <si>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</si>
  <si>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</si>
  <si>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</si>
  <si>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</si>
  <si>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</si>
  <si>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</si>
  <si>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</si>
  <si>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</si>
  <si>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</si>
  <si>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</si>
  <si>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</si>
  <si>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</si>
  <si>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</si>
  <si>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</si>
  <si>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</si>
  <si>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</si>
  <si>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</si>
  <si>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</si>
  <si>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</si>
  <si>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</si>
  <si>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</si>
  <si>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</si>
  <si>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</si>
  <si>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</si>
  <si>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</si>
  <si>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</si>
  <si>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</si>
  <si>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</si>
  <si>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</si>
  <si>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</si>
  <si>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</si>
  <si>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</si>
  <si>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</si>
  <si>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</si>
  <si>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</si>
  <si>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</si>
  <si>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</si>
  <si>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</si>
  <si>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</si>
  <si>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</si>
  <si>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</si>
  <si>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</si>
  <si>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</si>
  <si>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</si>
  <si>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</si>
  <si>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</si>
  <si>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</si>
  <si>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</si>
  <si>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</si>
  <si>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</si>
  <si>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</si>
  <si>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</si>
  <si>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</si>
  <si>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</si>
  <si>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</si>
  <si>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</si>
  <si>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</si>
  <si>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</si>
  <si>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</si>
  <si>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</si>
  <si>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</si>
  <si>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</si>
  <si>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</si>
  <si>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</si>
  <si>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</si>
  <si>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</si>
  <si>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</si>
  <si>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</si>
  <si>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</si>
  <si>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</si>
  <si>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</si>
  <si>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</si>
  <si>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</si>
  <si>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</si>
  <si>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</si>
  <si>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</si>
  <si>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</si>
  <si>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</si>
  <si>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</si>
  <si>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</si>
  <si>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</si>
  <si>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</si>
  <si>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</si>
  <si>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</si>
  <si>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</si>
  <si>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</si>
  <si>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</si>
  <si>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</si>
  <si>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</si>
  <si>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</si>
  <si>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</si>
  <si>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</si>
  <si>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</si>
  <si>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</si>
  <si>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</si>
  <si>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</si>
  <si>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</si>
  <si>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</si>
  <si>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</si>
  <si>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</si>
  <si>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</si>
  <si>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</si>
  <si>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</si>
  <si>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</si>
  <si>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</si>
  <si>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</si>
  <si>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</si>
  <si>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</si>
  <si>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</si>
  <si>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</si>
  <si>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</si>
  <si>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</si>
  <si>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</si>
  <si>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</si>
  <si>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</si>
  <si>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</si>
  <si>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</si>
  <si>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</si>
  <si>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</si>
  <si>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</si>
  <si>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</si>
  <si>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</si>
  <si>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</si>
  <si>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</si>
  <si>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</si>
  <si>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</si>
  <si>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</si>
  <si>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</si>
  <si>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</si>
  <si>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</si>
  <si>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</si>
  <si>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</si>
  <si>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</si>
  <si>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</si>
  <si>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</si>
  <si>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</si>
  <si>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</si>
  <si>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</si>
  <si>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</si>
  <si>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</si>
  <si>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</si>
  <si>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</si>
  <si>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</si>
  <si>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</si>
  <si>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</si>
  <si>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</si>
  <si>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</si>
  <si>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</si>
  <si>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</si>
  <si>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</si>
  <si>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</si>
  <si>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</si>
  <si>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</si>
  <si>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</si>
  <si>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</si>
  <si>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</si>
  <si>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</si>
  <si>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</si>
  <si>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</si>
  <si>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</si>
  <si>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</si>
  <si>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</si>
  <si>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</si>
  <si>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</si>
  <si>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</si>
  <si>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</si>
  <si>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</si>
  <si>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</si>
  <si>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</si>
  <si>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</si>
  <si>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</si>
  <si>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</si>
  <si>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</si>
  <si>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</si>
  <si>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</si>
  <si>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</si>
  <si>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</si>
  <si>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</si>
  <si>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</si>
  <si>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</si>
  <si>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</si>
  <si>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</si>
  <si>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</si>
  <si>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</si>
  <si>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</si>
  <si>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</si>
  <si>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</si>
  <si>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</si>
  <si>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</si>
  <si>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</si>
  <si>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</si>
  <si>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</si>
  <si>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</si>
  <si>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</si>
  <si>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</si>
  <si>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</si>
  <si>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</si>
  <si>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</si>
  <si>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</si>
  <si>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</si>
  <si>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</si>
  <si>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</si>
  <si>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</si>
  <si>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</si>
  <si>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</si>
  <si>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</si>
  <si>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</si>
  <si>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</si>
  <si>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</si>
  <si>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</si>
  <si>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</si>
  <si>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</si>
  <si>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</si>
  <si>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</si>
  <si>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</si>
  <si>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</si>
  <si>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</si>
  <si>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</si>
  <si>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</si>
  <si>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</si>
  <si>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</si>
  <si>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</si>
  <si>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</si>
  <si>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</si>
  <si>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</si>
  <si>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</si>
  <si>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</si>
  <si>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</si>
  <si>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</si>
  <si>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</si>
  <si>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</si>
  <si>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</si>
  <si>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</si>
  <si>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</si>
  <si>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</si>
  <si>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</si>
  <si>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</si>
  <si>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</si>
  <si>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</si>
  <si>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</si>
  <si>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</si>
  <si>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</si>
  <si>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</si>
  <si>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</si>
  <si>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</si>
  <si>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</si>
  <si>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</si>
  <si>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</si>
  <si>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</si>
  <si>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</si>
  <si>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</si>
  <si>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</si>
  <si>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</si>
  <si>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</si>
  <si>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</si>
  <si>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</si>
  <si>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</si>
  <si>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</si>
  <si>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</si>
  <si>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</si>
  <si>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</si>
  <si>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</si>
  <si>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</si>
  <si>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</si>
  <si>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</si>
  <si>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</si>
  <si>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</si>
  <si>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</si>
  <si>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</si>
  <si>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</si>
  <si>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</si>
  <si>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</si>
  <si>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</si>
  <si>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</si>
  <si>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</si>
  <si>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</si>
  <si>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</si>
  <si>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</si>
  <si>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</si>
  <si>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</si>
  <si>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</si>
  <si>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</si>
  <si>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</si>
  <si>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</si>
  <si>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</si>
  <si>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</si>
  <si>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</si>
  <si>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</si>
  <si>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</si>
  <si>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</si>
  <si>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</si>
  <si>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</si>
  <si>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</si>
  <si>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</si>
  <si>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</si>
  <si>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</si>
  <si>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</si>
  <si>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</si>
  <si>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</si>
  <si>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</si>
  <si>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</si>
  <si>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</si>
  <si>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</si>
  <si>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</si>
  <si>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</si>
  <si>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</si>
  <si>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</si>
  <si>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</si>
  <si>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</si>
  <si>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</si>
  <si>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</si>
  <si>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</si>
  <si>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</si>
  <si>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</si>
  <si>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</si>
  <si>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</si>
  <si>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</si>
  <si>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</si>
  <si>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</si>
  <si>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</si>
  <si>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</si>
  <si>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</si>
  <si>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</si>
  <si>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</si>
  <si>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</si>
  <si>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</si>
  <si>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</si>
  <si>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</si>
  <si>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</si>
  <si>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</si>
  <si>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</si>
  <si>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</si>
  <si>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</si>
  <si>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</si>
  <si>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</si>
  <si>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</si>
  <si>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</si>
  <si>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</si>
  <si>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</si>
  <si>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</si>
  <si>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</si>
  <si>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</si>
  <si>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</si>
  <si>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</si>
  <si>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</si>
  <si>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</si>
  <si>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</si>
  <si>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</si>
  <si>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</si>
  <si>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</si>
  <si>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</si>
  <si>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</si>
  <si>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</si>
  <si>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</si>
  <si>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</si>
  <si>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</si>
  <si>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</si>
  <si>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</si>
  <si>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</si>
  <si>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</si>
  <si>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</si>
  <si>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</si>
  <si>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</si>
  <si>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</si>
  <si>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</si>
  <si>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</si>
  <si>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</si>
  <si>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</si>
  <si>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</si>
  <si>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</si>
  <si>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</si>
  <si>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</si>
  <si>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</si>
  <si>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</si>
  <si>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</si>
  <si>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</si>
  <si>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</si>
  <si>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</si>
  <si>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</si>
  <si>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</si>
  <si>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</si>
  <si>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</si>
  <si>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</si>
  <si>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</si>
  <si>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</si>
  <si>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</si>
  <si>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</si>
  <si>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</si>
  <si>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</si>
  <si>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</si>
  <si>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</si>
  <si>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</si>
  <si>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</si>
  <si>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</si>
  <si>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</si>
  <si>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</si>
  <si>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</si>
  <si>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</si>
  <si>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</si>
  <si>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</si>
  <si>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</si>
  <si>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</si>
  <si>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</si>
  <si>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</si>
  <si>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</si>
  <si>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</si>
  <si>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</si>
  <si>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</si>
  <si>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</si>
  <si>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</si>
  <si>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</si>
  <si>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</si>
  <si>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</si>
  <si>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</si>
  <si>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</si>
  <si>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</si>
  <si>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</si>
  <si>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</si>
  <si>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</si>
  <si>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</si>
  <si>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</si>
  <si>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</si>
  <si>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</si>
  <si>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</si>
  <si>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</si>
  <si>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</si>
  <si>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</si>
  <si>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</si>
  <si>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</si>
  <si>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</si>
  <si>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</si>
  <si>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</si>
  <si>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</si>
  <si>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</si>
  <si>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</si>
  <si>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</si>
  <si>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</si>
  <si>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</si>
  <si>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</si>
  <si>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</si>
  <si>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</si>
  <si>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</si>
  <si>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</si>
  <si>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</si>
  <si>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</si>
  <si>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</si>
  <si>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</si>
  <si>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</si>
  <si>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</si>
  <si>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</si>
  <si>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</si>
  <si>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</si>
  <si>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</si>
  <si>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</si>
  <si>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</si>
  <si>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</si>
  <si>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</si>
  <si>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</si>
  <si>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</si>
  <si>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</si>
  <si>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</si>
  <si>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</si>
  <si>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</si>
  <si>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</si>
  <si>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</si>
  <si>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</si>
  <si>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</si>
  <si>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</si>
  <si>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</si>
  <si>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</si>
  <si>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</si>
  <si>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</si>
  <si>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</si>
  <si>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</si>
  <si>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</si>
  <si>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</si>
  <si>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</si>
  <si>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</si>
  <si>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</si>
  <si>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</si>
  <si>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</si>
  <si>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</si>
  <si>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</si>
  <si>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</si>
  <si>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</si>
  <si>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</si>
  <si>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</si>
  <si>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</si>
  <si>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</si>
  <si>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</si>
  <si>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</si>
  <si>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</si>
  <si>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</si>
  <si>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</si>
  <si>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</si>
  <si>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</si>
  <si>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</si>
  <si>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</si>
  <si>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</si>
  <si>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</si>
  <si>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</si>
  <si>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</si>
  <si>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</si>
  <si>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</si>
  <si>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</si>
  <si>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</si>
  <si>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</si>
  <si>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</si>
  <si>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</si>
  <si>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</si>
  <si>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</si>
  <si>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</si>
  <si>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</si>
  <si>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</si>
  <si>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</si>
  <si>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</si>
  <si>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</si>
  <si>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</si>
  <si>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</si>
  <si>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</si>
  <si>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</si>
  <si>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</si>
  <si>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</si>
  <si>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</si>
  <si>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</si>
  <si>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</si>
  <si>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</si>
  <si>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</si>
  <si>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</si>
  <si>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</si>
  <si>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</si>
  <si>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</si>
  <si>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</si>
  <si>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</si>
  <si>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</si>
  <si>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</si>
  <si>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</si>
  <si>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</si>
  <si>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</si>
  <si>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</si>
  <si>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</si>
  <si>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</si>
  <si>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</si>
  <si>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</si>
  <si>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</si>
  <si>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</si>
  <si>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</si>
  <si>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</si>
  <si>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</si>
  <si>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</si>
  <si>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</si>
  <si>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</si>
  <si>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</si>
  <si>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</si>
  <si>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</si>
  <si>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</si>
  <si>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</si>
  <si>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</si>
  <si>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</si>
  <si>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</si>
  <si>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</si>
  <si>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</si>
  <si>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</si>
  <si>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</si>
  <si>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</si>
  <si>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</si>
  <si>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</si>
  <si>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</si>
  <si>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</si>
  <si>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</si>
  <si>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</si>
  <si>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</si>
  <si>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</si>
  <si>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</si>
  <si>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</si>
  <si>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</si>
  <si>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</si>
  <si>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</si>
  <si>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</si>
  <si>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</si>
  <si>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</si>
  <si>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</si>
  <si>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</si>
  <si>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</si>
  <si>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</si>
  <si>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</si>
  <si>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</si>
  <si>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</si>
  <si>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</si>
  <si>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</si>
  <si>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</si>
  <si>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</si>
  <si>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</si>
  <si>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</si>
  <si>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</si>
  <si>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</si>
  <si>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</si>
  <si>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</si>
  <si>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</si>
  <si>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</si>
  <si>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</si>
  <si>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</si>
  <si>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</si>
  <si>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</si>
  <si>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</si>
  <si>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</si>
  <si>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</si>
  <si>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</si>
  <si>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</si>
  <si>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</si>
  <si>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</si>
  <si>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</si>
  <si>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</si>
  <si>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</si>
  <si>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</si>
  <si>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</si>
  <si>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</si>
  <si>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</si>
  <si>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</si>
  <si>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</si>
  <si>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</si>
  <si>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</si>
  <si>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</si>
  <si>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</si>
  <si>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</si>
  <si>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</si>
  <si>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</si>
  <si>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</si>
  <si>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</si>
  <si>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</si>
  <si>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</si>
  <si>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</si>
  <si>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</si>
  <si>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</si>
  <si>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</si>
  <si>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</si>
  <si>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</si>
  <si>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</si>
  <si>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</si>
  <si>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</si>
  <si>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</si>
  <si>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</si>
  <si>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</si>
  <si>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</si>
  <si>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</si>
  <si>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</si>
  <si>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</si>
  <si>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</si>
  <si>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</si>
  <si>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</si>
  <si>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</si>
  <si>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</si>
  <si>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</si>
  <si>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</si>
  <si>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</si>
  <si>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</si>
  <si>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</si>
  <si>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</si>
  <si>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</si>
  <si>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</si>
  <si>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</si>
  <si>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</si>
  <si>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</si>
  <si>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</si>
  <si>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</si>
  <si>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</si>
  <si>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</si>
  <si>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</si>
  <si>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</si>
  <si>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</si>
  <si>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</si>
  <si>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</si>
  <si>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</si>
  <si>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</si>
  <si>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</si>
  <si>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</si>
  <si>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</si>
  <si>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</si>
  <si>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</si>
  <si>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</si>
  <si>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</si>
  <si>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</si>
  <si>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</si>
  <si>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</si>
  <si>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</si>
  <si>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</si>
  <si>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</si>
  <si>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</si>
  <si>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</si>
  <si>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</si>
  <si>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</si>
  <si>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</si>
  <si>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</si>
  <si>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</si>
  <si>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</si>
  <si>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</si>
  <si>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</si>
  <si>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</si>
  <si>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</si>
  <si>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</si>
  <si>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</si>
  <si>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</si>
  <si>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</si>
  <si>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</si>
  <si>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</si>
  <si>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</si>
  <si>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</si>
  <si>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</si>
  <si>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</si>
  <si>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</si>
  <si>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</si>
  <si>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</si>
  <si>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</si>
  <si>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</si>
  <si>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</si>
  <si>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</si>
  <si>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</si>
  <si>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</si>
  <si>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</si>
  <si>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</si>
  <si>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</si>
  <si>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</si>
  <si>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</si>
  <si>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</si>
  <si>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</si>
  <si>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</si>
  <si>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</si>
  <si>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</si>
  <si>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</si>
  <si>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</si>
  <si>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</si>
  <si>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</si>
  <si>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</si>
  <si>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</si>
  <si>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</si>
  <si>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</si>
  <si>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</si>
  <si>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</si>
  <si>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</si>
  <si>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</si>
  <si>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</si>
  <si>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</si>
  <si>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</si>
  <si>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</si>
  <si>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</si>
  <si>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</si>
  <si>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</si>
  <si>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</si>
  <si>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</si>
  <si>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</si>
  <si>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</si>
  <si>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</si>
  <si>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</si>
  <si>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</si>
  <si>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</si>
  <si>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</si>
  <si>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</si>
  <si>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</si>
  <si>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</si>
  <si>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</si>
  <si>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</si>
  <si>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</si>
  <si>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</si>
  <si>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</si>
  <si>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</si>
  <si>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</si>
  <si>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</si>
  <si>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</si>
  <si>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</si>
  <si>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</si>
  <si>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</si>
  <si>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</si>
  <si>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</si>
  <si>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</si>
  <si>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</si>
  <si>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</si>
  <si>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</si>
  <si>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</si>
  <si>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</si>
  <si>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</si>
  <si>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</si>
  <si>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</si>
  <si>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</si>
  <si>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</si>
  <si>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</si>
  <si>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</si>
  <si>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</si>
  <si>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</si>
  <si>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</si>
  <si>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</si>
  <si>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</si>
  <si>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</si>
  <si>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</si>
  <si>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</si>
  <si>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</si>
  <si>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</si>
  <si>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</si>
  <si>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</si>
  <si>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</si>
  <si>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</si>
  <si>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</si>
  <si>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</si>
  <si>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</si>
  <si>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</si>
  <si>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</si>
  <si>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</si>
  <si>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</si>
  <si>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</si>
  <si>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</si>
  <si>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</si>
  <si>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</si>
  <si>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</si>
  <si>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</si>
  <si>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</si>
  <si>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</si>
  <si>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</si>
  <si>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</si>
  <si>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</si>
  <si>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</si>
  <si>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</si>
  <si>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</si>
  <si>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</si>
  <si>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</si>
  <si>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</si>
  <si>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</si>
  <si>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</si>
  <si>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</si>
  <si>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</si>
  <si>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</si>
  <si>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</si>
  <si>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</si>
  <si>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</si>
  <si>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</si>
  <si>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</si>
  <si>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</si>
  <si>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</si>
  <si>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</si>
  <si>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</si>
  <si>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</si>
  <si>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</si>
  <si>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</si>
  <si>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</si>
  <si>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</si>
  <si>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</si>
  <si>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</si>
  <si>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</si>
  <si>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</si>
  <si>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</si>
  <si>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</si>
  <si>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</si>
  <si>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</si>
  <si>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</si>
  <si>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</si>
  <si>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</si>
  <si>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</si>
  <si>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</si>
  <si>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</si>
  <si>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</si>
  <si>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</si>
  <si>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</si>
  <si>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</si>
  <si>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</si>
  <si>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</si>
  <si>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</si>
  <si>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</si>
  <si>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</si>
  <si>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</si>
  <si>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</si>
  <si>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</si>
  <si>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</si>
  <si>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</si>
  <si>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</si>
  <si>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</si>
  <si>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</si>
  <si>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</si>
  <si>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</si>
  <si>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</si>
  <si>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</si>
  <si>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</si>
  <si>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</si>
  <si>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</si>
  <si>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</si>
  <si>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</si>
  <si>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</si>
  <si>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</si>
  <si>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</si>
  <si>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</si>
  <si>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</si>
  <si>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</si>
  <si>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</si>
  <si>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</si>
  <si>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</si>
  <si>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</si>
  <si>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</si>
  <si>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</si>
  <si>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</si>
  <si>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</si>
  <si>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</si>
  <si>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</si>
  <si>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</si>
  <si>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</si>
  <si>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</si>
  <si>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</si>
  <si>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</si>
  <si>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</si>
  <si>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</si>
  <si>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</si>
  <si>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</si>
  <si>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</si>
  <si>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</si>
  <si>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</si>
  <si>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</si>
  <si>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</si>
  <si>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</si>
  <si>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</si>
  <si>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</si>
  <si>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</si>
  <si>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</si>
  <si>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</si>
  <si>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</si>
  <si>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</si>
  <si>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</si>
  <si>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</si>
  <si>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</si>
  <si>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</si>
  <si>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</si>
  <si>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</si>
  <si>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</si>
  <si>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</si>
  <si>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</si>
  <si>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</si>
  <si>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</si>
  <si>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</si>
  <si>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</si>
  <si>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</si>
  <si>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</si>
  <si>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</si>
  <si>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</si>
  <si>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</si>
  <si>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</si>
  <si>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</si>
  <si>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</si>
  <si>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</si>
  <si>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</si>
  <si>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</si>
  <si>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</si>
  <si>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</si>
  <si>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</si>
  <si>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</si>
  <si>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</si>
  <si>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</si>
  <si>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</si>
  <si>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</si>
  <si>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</si>
  <si>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</si>
  <si>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</si>
  <si>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</si>
  <si>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</si>
  <si>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</si>
  <si>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</si>
  <si>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</si>
  <si>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</si>
  <si>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</si>
  <si>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</si>
  <si>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</si>
  <si>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</si>
  <si>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</si>
  <si>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</si>
  <si>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</si>
  <si>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</si>
  <si>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</si>
  <si>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</si>
  <si>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</si>
  <si>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</si>
  <si>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</si>
  <si>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</si>
  <si>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</si>
  <si>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</si>
  <si>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</si>
  <si>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</si>
  <si>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</si>
  <si>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</si>
  <si>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</si>
  <si>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</si>
  <si>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</si>
  <si>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</si>
  <si>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</si>
  <si>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</si>
  <si>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</si>
  <si>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</si>
  <si>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</si>
  <si>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</si>
  <si>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</si>
  <si>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</si>
  <si>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</si>
  <si>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</si>
  <si>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</si>
  <si>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</si>
  <si>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</si>
  <si>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</si>
  <si>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</si>
  <si>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</si>
  <si>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</si>
  <si>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</si>
  <si>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</si>
  <si>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</si>
  <si>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</si>
  <si>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</si>
  <si>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</si>
  <si>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</si>
  <si>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</si>
  <si>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</si>
  <si>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</si>
  <si>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</si>
  <si>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</si>
  <si>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</si>
  <si>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</si>
  <si>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</si>
  <si>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</si>
  <si>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</si>
  <si>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</si>
  <si>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</si>
  <si>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</si>
  <si>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</si>
  <si>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</si>
  <si>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</si>
  <si>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</si>
  <si>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</si>
  <si>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</si>
  <si>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</si>
  <si>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</si>
  <si>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</si>
  <si>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</si>
  <si>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</si>
  <si>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</si>
  <si>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</si>
  <si>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</si>
  <si>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</si>
  <si>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</si>
  <si>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</si>
  <si>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</si>
  <si>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</si>
  <si>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</si>
  <si>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</si>
  <si>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</si>
  <si>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</si>
  <si>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</si>
  <si>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</si>
  <si>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</si>
  <si>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</si>
  <si>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</si>
  <si>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</si>
  <si>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</si>
  <si>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</si>
  <si>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</si>
  <si>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</si>
  <si>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</si>
  <si>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</si>
  <si>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</si>
  <si>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</si>
  <si>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</si>
  <si>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</si>
  <si>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</si>
  <si>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</si>
  <si>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</si>
  <si>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</si>
  <si>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</si>
  <si>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</si>
  <si>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</si>
  <si>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</si>
  <si>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</si>
  <si>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</si>
  <si>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</si>
  <si>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</si>
  <si>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</si>
  <si>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</si>
  <si>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</si>
  <si>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</si>
  <si>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</si>
  <si>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</si>
  <si>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</si>
  <si>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</si>
  <si>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</si>
  <si>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</si>
  <si>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</si>
  <si>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</si>
  <si>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</si>
  <si>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</si>
  <si>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</si>
  <si>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</si>
  <si>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</si>
  <si>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</si>
  <si>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</si>
  <si>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</si>
  <si>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</si>
  <si>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</si>
  <si>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</si>
  <si>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</si>
  <si>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</si>
  <si>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</si>
  <si>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</si>
  <si>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</si>
  <si>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</si>
  <si>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</si>
  <si>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</si>
  <si>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</si>
  <si>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</si>
  <si>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</si>
  <si>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</si>
  <si>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</si>
  <si>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</si>
  <si>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</si>
  <si>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</si>
  <si>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</si>
  <si>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</si>
  <si>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</si>
  <si>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</si>
  <si>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</si>
  <si>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</si>
  <si>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</si>
  <si>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</si>
  <si>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</si>
  <si>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</si>
  <si>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</si>
  <si>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</si>
  <si>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</si>
  <si>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</si>
  <si>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</si>
  <si>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</si>
  <si>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</si>
  <si>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</si>
  <si>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</si>
  <si>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</si>
  <si>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</si>
  <si>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</si>
  <si>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</si>
  <si>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</si>
  <si>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</si>
  <si>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</si>
  <si>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</si>
  <si>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</si>
  <si>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</si>
  <si>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</si>
  <si>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</si>
  <si>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</si>
  <si>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</si>
  <si>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</si>
  <si>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</si>
  <si>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</si>
  <si>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</si>
  <si>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</si>
  <si>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</si>
  <si>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</si>
  <si>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</si>
  <si>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</si>
  <si>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</si>
  <si>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</si>
  <si>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</si>
  <si>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</si>
  <si>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</si>
  <si>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</si>
  <si>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</si>
  <si>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</si>
  <si>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</si>
  <si>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</si>
  <si>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</si>
  <si>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</si>
  <si>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</si>
  <si>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</si>
  <si>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</si>
  <si>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</si>
  <si>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</si>
  <si>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</si>
  <si>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</si>
  <si>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</si>
  <si>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</si>
  <si>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</si>
  <si>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</si>
  <si>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</si>
  <si>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</si>
  <si>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</si>
  <si>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</si>
  <si>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</si>
  <si>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</si>
  <si>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</si>
  <si>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</si>
  <si>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</si>
  <si>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</si>
  <si>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</si>
  <si>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</si>
  <si>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</si>
  <si>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</si>
  <si>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</si>
  <si>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</si>
  <si>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</si>
  <si>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</si>
  <si>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</si>
  <si>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</si>
  <si>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</si>
  <si>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</si>
  <si>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</si>
  <si>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</si>
  <si>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</si>
  <si>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</si>
  <si>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</si>
  <si>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</si>
  <si>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</si>
  <si>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</si>
  <si>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</si>
  <si>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</si>
  <si>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</si>
  <si>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</si>
  <si>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</si>
  <si>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</si>
  <si>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</si>
  <si>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</si>
  <si>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</si>
  <si>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</si>
  <si>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</si>
  <si>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</si>
  <si>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</si>
  <si>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</si>
  <si>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</si>
  <si>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</si>
  <si>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</si>
  <si>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</si>
  <si>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</si>
  <si>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</si>
  <si>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</si>
  <si>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</si>
  <si>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</si>
  <si>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</si>
  <si>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</si>
  <si>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</si>
  <si>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</si>
  <si>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</si>
  <si>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</si>
  <si>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</si>
  <si>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</si>
  <si>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</si>
  <si>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</si>
  <si>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</si>
  <si>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</si>
  <si>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</si>
  <si>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</si>
  <si>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</si>
  <si>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</si>
  <si>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</si>
  <si>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</si>
  <si>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</si>
  <si>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</si>
  <si>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</si>
  <si>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</si>
  <si>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</si>
  <si>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</si>
  <si>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</si>
  <si>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</si>
  <si>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</si>
  <si>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</si>
  <si>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</si>
  <si>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</si>
  <si>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</si>
  <si>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</si>
  <si>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</si>
  <si>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</si>
  <si>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</si>
  <si>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</si>
  <si>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</si>
  <si>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</si>
  <si>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</si>
  <si>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</si>
  <si>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</si>
  <si>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</si>
  <si>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</si>
  <si>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</si>
  <si>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</si>
  <si>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</si>
  <si>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</si>
  <si>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</si>
  <si>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</si>
  <si>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</si>
  <si>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</si>
  <si>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</si>
  <si>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</si>
  <si>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</si>
  <si>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</si>
  <si>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</si>
  <si>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</si>
  <si>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</si>
  <si>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</si>
  <si>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</si>
  <si>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</si>
  <si>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</si>
  <si>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</si>
  <si>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</si>
  <si>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</si>
  <si>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</si>
  <si>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</si>
  <si>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</si>
  <si>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</si>
  <si>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</si>
  <si>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</si>
  <si>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</si>
  <si>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</si>
  <si>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</si>
  <si>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</si>
  <si>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</si>
  <si>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</si>
  <si>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</si>
  <si>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</si>
  <si>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</si>
  <si>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</si>
  <si>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</si>
  <si>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</si>
  <si>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</si>
  <si>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</si>
  <si>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</si>
  <si>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</si>
  <si>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</si>
  <si>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</si>
  <si>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</si>
  <si>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</si>
  <si>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</si>
  <si>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</si>
  <si>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</si>
  <si>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</si>
  <si>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</si>
  <si>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</si>
  <si>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</si>
  <si>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</si>
  <si>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</si>
  <si>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</si>
  <si>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</si>
  <si>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</si>
  <si>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</si>
  <si>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</si>
  <si>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</si>
  <si>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</si>
  <si>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</si>
  <si>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</si>
  <si>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</si>
  <si>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</si>
  <si>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</si>
  <si>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</si>
  <si>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</si>
  <si>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</si>
  <si>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</si>
  <si>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</si>
  <si>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</si>
  <si>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</si>
  <si>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</si>
  <si>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</si>
  <si>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</si>
  <si>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</si>
  <si>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</si>
  <si>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</si>
  <si>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</si>
  <si>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</si>
  <si>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</si>
  <si>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</si>
  <si>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</si>
  <si>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</si>
  <si>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</si>
  <si>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</si>
  <si>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</si>
  <si>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</si>
  <si>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</si>
  <si>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</si>
  <si>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</si>
  <si>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</si>
  <si>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</si>
  <si>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</si>
  <si>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</si>
  <si>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</si>
  <si>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</si>
  <si>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</si>
  <si>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</si>
  <si>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</si>
  <si>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</si>
  <si>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</si>
  <si>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</si>
  <si>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</si>
  <si>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</si>
  <si>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</si>
  <si>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</si>
  <si>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</si>
  <si>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</si>
  <si>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</si>
  <si>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</si>
  <si>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</si>
  <si>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</si>
  <si>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</si>
  <si>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</si>
  <si>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</si>
  <si>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</si>
  <si>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</si>
  <si>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</si>
  <si>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</si>
  <si>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</si>
  <si>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</si>
  <si>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</si>
  <si>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</si>
  <si>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</si>
  <si>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</si>
  <si>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</si>
  <si>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</si>
  <si>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</si>
  <si>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</si>
  <si>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</si>
  <si>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</si>
  <si>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</si>
  <si>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</si>
  <si>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</si>
  <si>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</si>
  <si>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</si>
  <si>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</si>
  <si>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</si>
  <si>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</si>
  <si>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</si>
  <si>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</si>
  <si>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</si>
  <si>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</si>
  <si>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</si>
  <si>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</si>
  <si>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</si>
  <si>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</si>
  <si>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</si>
  <si>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</si>
  <si>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</si>
  <si>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</si>
  <si>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</si>
  <si>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</si>
  <si>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</si>
  <si>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</si>
  <si>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</si>
  <si>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</si>
  <si>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</si>
  <si>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</si>
  <si>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</si>
  <si>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</si>
  <si>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</si>
  <si>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</si>
  <si>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</si>
  <si>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</si>
  <si>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</si>
  <si>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</si>
  <si>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</si>
  <si>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</si>
  <si>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</si>
  <si>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</si>
  <si>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</si>
  <si>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</si>
  <si>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</si>
  <si>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</si>
  <si>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</si>
  <si>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</si>
  <si>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</si>
  <si>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</si>
  <si>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</si>
  <si>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</si>
  <si>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</si>
  <si>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</si>
  <si>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</si>
  <si>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</si>
  <si>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</si>
  <si>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</si>
  <si>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</si>
  <si>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</si>
  <si>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</si>
  <si>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</si>
  <si>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</si>
  <si>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</si>
  <si>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</si>
  <si>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</si>
  <si>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</si>
  <si>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</si>
  <si>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</si>
  <si>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</si>
  <si>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</si>
  <si>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</si>
  <si>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</si>
  <si>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</si>
  <si>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</si>
  <si>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</si>
  <si>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</si>
  <si>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</si>
  <si>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</si>
  <si>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</si>
  <si>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</si>
  <si>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</si>
  <si>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</si>
  <si>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</si>
  <si>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</si>
  <si>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</si>
  <si>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</si>
  <si>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</si>
  <si>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</si>
  <si>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</si>
  <si>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</si>
  <si>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</si>
  <si>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</si>
  <si>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</si>
  <si>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</si>
  <si>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</si>
  <si>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</si>
  <si>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</si>
  <si>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</si>
  <si>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</si>
  <si>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</si>
  <si>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</si>
  <si>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</si>
  <si>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</si>
  <si>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</si>
  <si>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</si>
  <si>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</si>
  <si>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</si>
  <si>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</si>
  <si>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</si>
  <si>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</si>
  <si>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</si>
  <si>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</si>
  <si>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</si>
  <si>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</si>
  <si>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</si>
  <si>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</si>
  <si>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</si>
  <si>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</si>
  <si>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</si>
  <si>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</si>
  <si>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</si>
  <si>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</si>
  <si>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</si>
  <si>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</si>
  <si>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</si>
  <si>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</si>
  <si>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</si>
  <si>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</si>
  <si>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</si>
  <si>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</si>
  <si>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</si>
  <si>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</si>
  <si>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</si>
  <si>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</si>
  <si>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</si>
  <si>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</si>
  <si>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</si>
  <si>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</si>
  <si>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</si>
  <si>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</si>
  <si>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</si>
  <si>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</si>
  <si>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</si>
  <si>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</si>
  <si>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</si>
  <si>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</si>
  <si>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</si>
  <si>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</si>
  <si>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</si>
  <si>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</si>
  <si>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</si>
  <si>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</si>
  <si>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</si>
  <si>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</si>
  <si>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</si>
  <si>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</si>
  <si>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</si>
  <si>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</si>
  <si>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</si>
  <si>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</si>
  <si>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</si>
  <si>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</si>
  <si>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</si>
  <si>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</si>
  <si>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</si>
  <si>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</si>
  <si>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</si>
  <si>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</si>
  <si>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</si>
  <si>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</si>
  <si>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</si>
  <si>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</si>
  <si>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</si>
  <si>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</si>
  <si>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</si>
  <si>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</si>
  <si>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</si>
  <si>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</si>
  <si>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</si>
  <si>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</si>
  <si>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</si>
  <si>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</si>
  <si>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</si>
  <si>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</si>
  <si>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</si>
  <si>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</si>
  <si>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</si>
  <si>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</si>
  <si>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</si>
  <si>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</si>
  <si>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</si>
  <si>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</si>
  <si>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</si>
  <si>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</si>
  <si>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</si>
  <si>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</si>
  <si>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</si>
  <si>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</si>
  <si>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</si>
  <si>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</si>
  <si>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</si>
  <si>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</si>
  <si>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</si>
  <si>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</si>
  <si>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</si>
  <si>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</si>
  <si>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</si>
  <si>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</si>
  <si>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</si>
  <si>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</si>
  <si>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</si>
  <si>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</si>
  <si>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</si>
  <si>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</si>
  <si>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</si>
  <si>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</si>
  <si>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</si>
  <si>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</si>
  <si>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</si>
  <si>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</si>
  <si>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</si>
  <si>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</si>
  <si>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</si>
  <si>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</si>
  <si>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</si>
  <si>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</si>
  <si>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</si>
  <si>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</si>
  <si>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</si>
  <si>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</si>
  <si>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</si>
  <si>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</si>
  <si>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</si>
  <si>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</si>
  <si>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</si>
  <si>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</si>
  <si>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</si>
  <si>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</si>
  <si>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</si>
  <si>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</si>
  <si>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</si>
  <si>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</si>
  <si>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</si>
  <si>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</si>
  <si>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</si>
  <si>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</si>
  <si>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</si>
  <si>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</si>
  <si>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</si>
  <si>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</si>
  <si>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</si>
  <si>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</si>
  <si>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</si>
  <si>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</si>
  <si>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</si>
  <si>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</si>
  <si>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</si>
  <si>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</si>
  <si>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</si>
  <si>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</si>
  <si>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</si>
  <si>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</si>
  <si>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</si>
  <si>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</si>
  <si>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</si>
  <si>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</si>
  <si>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</si>
  <si>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</si>
  <si>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</si>
  <si>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</si>
  <si>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</si>
  <si>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</si>
  <si>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</si>
  <si>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</si>
  <si>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</si>
  <si>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</si>
  <si>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</si>
  <si>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</si>
  <si>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</si>
  <si>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</si>
  <si>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</si>
  <si>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</si>
  <si>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</si>
  <si>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</si>
  <si>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</si>
  <si>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</si>
  <si>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</si>
  <si>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</si>
  <si>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</si>
  <si>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</si>
  <si>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</si>
  <si>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</si>
  <si>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</si>
  <si>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</si>
  <si>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</si>
  <si>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</si>
  <si>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</si>
  <si>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</si>
  <si>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</si>
  <si>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</si>
  <si>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</si>
  <si>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</si>
  <si>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</si>
  <si>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</si>
  <si>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</si>
  <si>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</si>
  <si>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</si>
  <si>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</si>
  <si>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</si>
  <si>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</si>
  <si>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</si>
  <si>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</si>
  <si>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</si>
  <si>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</si>
  <si>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</si>
  <si>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</si>
  <si>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</si>
  <si>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</si>
  <si>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</si>
  <si>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</si>
  <si>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</si>
  <si>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</si>
  <si>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</si>
  <si>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</si>
  <si>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</si>
  <si>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</si>
  <si>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</si>
  <si>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</si>
  <si>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</si>
  <si>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</si>
  <si>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</si>
  <si>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</si>
  <si>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</si>
  <si>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</si>
  <si>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</si>
  <si>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</si>
  <si>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</si>
  <si>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</si>
  <si>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</si>
  <si>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</si>
  <si>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</si>
  <si>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</si>
  <si>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</si>
  <si>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</si>
  <si>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</si>
  <si>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</si>
  <si>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</si>
  <si>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</si>
  <si>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</si>
  <si>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</si>
  <si>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</si>
  <si>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</si>
  <si>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</si>
  <si>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</si>
  <si>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</si>
  <si>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</si>
  <si>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</si>
  <si>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</si>
  <si>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</si>
  <si>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</si>
  <si>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</si>
  <si>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</si>
  <si>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</si>
  <si>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</si>
  <si>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</si>
  <si>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</si>
  <si>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</si>
  <si>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</si>
  <si>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</si>
  <si>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</si>
  <si>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</si>
  <si>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</si>
  <si>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</si>
  <si>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</si>
  <si>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</si>
  <si>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</si>
  <si>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</si>
  <si>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</si>
  <si>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</si>
  <si>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</si>
  <si>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</si>
  <si>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</si>
  <si>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</si>
  <si>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</si>
  <si>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</si>
  <si>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</si>
  <si>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</si>
  <si>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</si>
  <si>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</si>
  <si>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</si>
  <si>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</si>
  <si>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</si>
  <si>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</si>
  <si>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</si>
  <si>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</si>
  <si>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</si>
  <si>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</si>
  <si>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</si>
  <si>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</si>
  <si>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</si>
  <si>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</si>
  <si>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</si>
  <si>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</si>
  <si>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</si>
  <si>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</si>
  <si>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</si>
  <si>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</si>
  <si>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</si>
  <si>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</si>
  <si>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</si>
  <si>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</si>
  <si>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</si>
  <si>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</si>
  <si>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</si>
  <si>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</si>
  <si>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</si>
  <si>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</si>
  <si>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</si>
  <si>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</si>
  <si>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</si>
  <si>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</si>
  <si>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</si>
  <si>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</si>
  <si>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</si>
  <si>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</si>
  <si>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</si>
  <si>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</si>
  <si>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</si>
  <si>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</si>
  <si>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</si>
  <si>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</si>
  <si>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</si>
  <si>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</si>
  <si>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</si>
  <si>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</si>
  <si>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</si>
  <si>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</si>
  <si>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</si>
  <si>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</si>
  <si>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</si>
  <si>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</si>
  <si>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</si>
  <si>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</si>
  <si>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</si>
  <si>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</si>
  <si>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</si>
  <si>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</si>
  <si>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</si>
  <si>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</si>
  <si>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</si>
  <si>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</si>
  <si>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</si>
  <si>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</si>
  <si>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</si>
  <si>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</si>
  <si>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</si>
  <si>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</si>
  <si>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</si>
  <si>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</si>
  <si>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</si>
  <si>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</si>
  <si>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</si>
  <si>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</si>
  <si>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</si>
  <si>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</si>
  <si>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</si>
  <si>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</si>
  <si>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</si>
  <si>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</si>
  <si>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</si>
  <si>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</si>
  <si>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</si>
  <si>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</si>
  <si>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</si>
  <si>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</si>
  <si>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</si>
  <si>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</si>
  <si>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</si>
  <si>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</si>
  <si>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</si>
  <si>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</si>
  <si>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</si>
  <si>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</si>
  <si>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</si>
  <si>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</si>
  <si>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</si>
  <si>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</si>
  <si>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</si>
  <si>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</si>
  <si>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</si>
  <si>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</si>
  <si>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</si>
  <si>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</si>
  <si>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</si>
  <si>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</si>
  <si>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</si>
  <si>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</si>
  <si>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</si>
  <si>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</si>
  <si>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</si>
  <si>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</si>
  <si>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</si>
  <si>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</si>
  <si>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</si>
  <si>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</si>
  <si>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</si>
  <si>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</si>
  <si>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</si>
  <si>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</si>
  <si>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</si>
  <si>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</si>
  <si>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</si>
  <si>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</si>
  <si>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</si>
  <si>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</si>
  <si>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</si>
  <si>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</si>
  <si>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</si>
  <si>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</si>
  <si>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</si>
  <si>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</si>
  <si>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</si>
  <si>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</si>
  <si>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</si>
  <si>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</si>
  <si>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</si>
  <si>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</si>
  <si>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</si>
  <si>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</si>
  <si>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</si>
  <si>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</si>
  <si>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</si>
  <si>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</si>
  <si>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</si>
  <si>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</si>
  <si>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</si>
  <si>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</si>
  <si>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</si>
  <si>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</si>
  <si>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</si>
  <si>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</si>
  <si>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</si>
  <si>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</si>
  <si>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</si>
  <si>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</si>
  <si>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</si>
  <si>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</si>
  <si>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</si>
  <si>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</si>
  <si>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</si>
  <si>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</si>
  <si>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</si>
  <si>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</si>
  <si>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</si>
  <si>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</si>
  <si>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</si>
  <si>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</si>
  <si>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</si>
  <si>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</si>
  <si>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</si>
  <si>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</si>
  <si>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</si>
  <si>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</si>
  <si>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</si>
  <si>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</si>
  <si>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</si>
  <si>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</si>
  <si>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</si>
  <si>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</si>
  <si>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</si>
  <si>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</si>
  <si>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</si>
  <si>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</si>
  <si>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</si>
  <si>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</si>
  <si>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</si>
  <si>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</si>
  <si>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</si>
  <si>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</si>
  <si>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</si>
  <si>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</si>
  <si>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</si>
  <si>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</si>
  <si>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</si>
  <si>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</si>
  <si>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</si>
  <si>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</si>
  <si>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</si>
  <si>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</si>
  <si>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</si>
  <si>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</si>
  <si>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</si>
  <si>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</si>
  <si>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</si>
  <si>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</si>
  <si>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</si>
  <si>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</si>
  <si>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</si>
  <si>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</si>
  <si>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</si>
  <si>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</si>
  <si>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</si>
  <si>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</si>
  <si>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</si>
  <si>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</si>
  <si>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</si>
  <si>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</si>
  <si>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</si>
  <si>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</si>
  <si>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</si>
  <si>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</si>
  <si>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</si>
  <si>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</si>
  <si>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</si>
  <si>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</si>
  <si>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</si>
  <si>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</si>
  <si>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</si>
  <si>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</si>
  <si>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</si>
  <si>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</si>
  <si>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</si>
  <si>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</si>
  <si>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</si>
  <si>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</si>
  <si>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</si>
  <si>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</si>
  <si>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</si>
  <si>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</si>
  <si>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</si>
  <si>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</si>
  <si>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</si>
  <si>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</si>
  <si>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</si>
  <si>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</si>
  <si>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</si>
  <si>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</si>
  <si>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</si>
  <si>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</si>
  <si>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</si>
  <si>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</si>
  <si>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</si>
  <si>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</si>
  <si>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</si>
  <si>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</si>
  <si>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</si>
  <si>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</si>
  <si>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</si>
  <si>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</si>
  <si>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</si>
  <si>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</si>
  <si>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</si>
  <si>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</si>
  <si>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</si>
  <si>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</si>
  <si>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</si>
  <si>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</si>
  <si>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</si>
  <si>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</si>
  <si>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</si>
  <si>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</si>
  <si>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</si>
  <si>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</si>
  <si>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</si>
  <si>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</si>
  <si>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</si>
  <si>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</si>
  <si>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</si>
  <si>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</si>
  <si>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</si>
  <si>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</si>
  <si>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</si>
  <si>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</si>
  <si>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</si>
  <si>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</si>
  <si>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</si>
  <si>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</si>
  <si>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</si>
  <si>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</si>
  <si>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</si>
  <si>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</si>
  <si>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</si>
  <si>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</si>
  <si>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</si>
  <si>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</si>
  <si>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</si>
  <si>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</si>
  <si>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</si>
  <si>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</si>
  <si>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</si>
  <si>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</si>
  <si>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</si>
  <si>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</si>
  <si>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</si>
  <si>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</si>
  <si>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</si>
  <si>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</si>
  <si>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</si>
  <si>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</si>
  <si>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</si>
  <si>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</si>
  <si>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</si>
  <si>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</si>
  <si>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</si>
  <si>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</si>
  <si>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</si>
  <si>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</si>
  <si>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</si>
  <si>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</si>
  <si>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</si>
  <si>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</si>
  <si>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</si>
  <si>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</si>
  <si>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</si>
  <si>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</si>
  <si>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</si>
  <si>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</si>
  <si>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</si>
  <si>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</si>
  <si>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</si>
  <si>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</si>
  <si>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</si>
  <si>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</si>
  <si>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</si>
  <si>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</si>
  <si>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</si>
  <si>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</si>
  <si>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</si>
  <si>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</si>
  <si>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</si>
  <si>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</si>
  <si>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</si>
  <si>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</si>
  <si>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</si>
  <si>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</si>
  <si>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</si>
  <si>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</si>
  <si>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</si>
  <si>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</si>
  <si>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</si>
  <si>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</si>
  <si>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</si>
  <si>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</si>
  <si>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</si>
  <si>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</si>
  <si>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</si>
  <si>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</si>
  <si>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</si>
  <si>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</si>
  <si>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</si>
  <si>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</si>
  <si>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</si>
  <si>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</si>
  <si>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</si>
  <si>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</si>
  <si>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</si>
  <si>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</si>
  <si>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</si>
  <si>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</si>
  <si>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</si>
  <si>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</si>
  <si>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</si>
  <si>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</si>
  <si>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</si>
  <si>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</si>
  <si>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</si>
  <si>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</si>
  <si>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</si>
  <si>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</si>
  <si>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</si>
  <si>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</si>
  <si>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</si>
  <si>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</si>
  <si>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</si>
  <si>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</si>
  <si>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</si>
  <si>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</si>
  <si>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</si>
  <si>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</si>
  <si>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</si>
  <si>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</si>
  <si>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</si>
  <si>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</si>
  <si>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</si>
  <si>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</si>
  <si>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</si>
  <si>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</si>
  <si>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</si>
  <si>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</si>
  <si>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</si>
  <si>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</si>
  <si>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</si>
  <si>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</si>
  <si>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</si>
  <si>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</si>
  <si>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</si>
  <si>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</si>
  <si>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</si>
  <si>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</si>
  <si>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</si>
  <si>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</si>
  <si>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</si>
  <si>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</si>
  <si>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</si>
  <si>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</si>
  <si>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</si>
  <si>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</si>
  <si>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</si>
  <si>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</si>
  <si>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</si>
  <si>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</si>
  <si>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</si>
  <si>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</si>
  <si>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</si>
  <si>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</si>
  <si>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</si>
  <si>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</si>
  <si>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</si>
  <si>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</si>
  <si>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</si>
  <si>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</si>
  <si>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</si>
  <si>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</si>
  <si>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</si>
  <si>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</si>
  <si>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</si>
  <si>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</si>
  <si>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</si>
  <si>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</si>
  <si>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</si>
  <si>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</si>
  <si>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</si>
  <si>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</si>
  <si>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</si>
  <si>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</si>
  <si>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</si>
  <si>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</si>
  <si>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</si>
  <si>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</si>
  <si>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</si>
  <si>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</si>
  <si>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</si>
  <si>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</si>
  <si>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</si>
  <si>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</si>
  <si>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</si>
  <si>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</si>
  <si>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</si>
  <si>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</si>
  <si>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</si>
  <si>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</si>
  <si>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</si>
  <si>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</si>
  <si>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</si>
  <si>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</si>
  <si>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</si>
  <si>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</si>
  <si>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</si>
  <si>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</si>
  <si>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</si>
  <si>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</si>
  <si>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</si>
  <si>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</si>
  <si>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</si>
  <si>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</si>
  <si>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</si>
  <si>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</si>
  <si>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</si>
  <si>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</si>
  <si>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</si>
  <si>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</si>
  <si>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</si>
  <si>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</si>
  <si>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</si>
  <si>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</si>
  <si>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</si>
  <si>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</si>
  <si>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</si>
  <si>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</si>
  <si>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</si>
  <si>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</si>
  <si>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</si>
  <si>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</si>
  <si>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</si>
  <si>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</si>
  <si>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</si>
  <si>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</si>
  <si>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</si>
  <si>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</si>
  <si>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</si>
  <si>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</si>
  <si>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</si>
  <si>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</si>
  <si>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</si>
  <si>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</si>
  <si>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</si>
  <si>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</si>
  <si>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</si>
  <si>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</si>
  <si>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</si>
  <si>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</si>
  <si>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</si>
  <si>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</si>
  <si>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</si>
  <si>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</si>
  <si>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</si>
  <si>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</si>
  <si>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</si>
  <si>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</si>
  <si>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</si>
  <si>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</si>
  <si>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</si>
  <si>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</si>
  <si>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</si>
  <si>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</si>
  <si>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</si>
  <si>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</si>
  <si>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</si>
  <si>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</si>
  <si>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</si>
  <si>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</si>
  <si>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</si>
  <si>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</si>
  <si>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</si>
  <si>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</si>
  <si>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</si>
  <si>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</si>
  <si>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</si>
  <si>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</si>
  <si>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</si>
  <si>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</si>
  <si>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</si>
  <si>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</si>
  <si>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</si>
  <si>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</si>
  <si>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</si>
  <si>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</si>
  <si>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</si>
  <si>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</si>
  <si>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</si>
  <si>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</si>
  <si>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</si>
  <si>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</si>
  <si>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</si>
  <si>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</si>
  <si>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</si>
  <si>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</si>
  <si>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</si>
  <si>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</si>
  <si>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</si>
  <si>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</si>
  <si>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</si>
  <si>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</si>
  <si>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</si>
  <si>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</si>
  <si>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</si>
  <si>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</si>
  <si>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</si>
  <si>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</si>
  <si>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</si>
  <si>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</si>
  <si>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</si>
  <si>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</si>
  <si>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</si>
  <si>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</si>
  <si>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</si>
  <si>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</si>
  <si>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</si>
  <si>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</si>
  <si>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</si>
  <si>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</si>
  <si>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</si>
  <si>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</si>
  <si>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</si>
  <si>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</si>
  <si>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</si>
  <si>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</si>
  <si>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</si>
  <si>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</si>
  <si>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</si>
  <si>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</si>
  <si>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</si>
  <si>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</si>
  <si>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</si>
  <si>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</si>
  <si>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</si>
  <si>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</si>
  <si>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</si>
  <si>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</si>
  <si>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</si>
  <si>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</si>
  <si>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</si>
  <si>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</si>
  <si>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</si>
  <si>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</si>
  <si>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</si>
  <si>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</si>
  <si>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</si>
  <si>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</si>
  <si>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</si>
  <si>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</si>
  <si>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</si>
  <si>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</si>
  <si>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</si>
  <si>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</si>
  <si>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</si>
  <si>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</si>
  <si>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</si>
  <si>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</si>
  <si>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</si>
  <si>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</si>
  <si>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</si>
  <si>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</si>
  <si>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</si>
  <si>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</si>
  <si>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</si>
  <si>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</si>
  <si>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</si>
  <si>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</si>
  <si>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</si>
  <si>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</si>
  <si>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</si>
  <si>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</si>
  <si>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</si>
  <si>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</si>
  <si>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</si>
  <si>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</si>
  <si>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</si>
  <si>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</si>
  <si>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</si>
  <si>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</si>
  <si>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</si>
  <si>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</si>
  <si>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</si>
  <si>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</si>
  <si>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</si>
  <si>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</si>
  <si>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</si>
  <si>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</si>
  <si>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</si>
  <si>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</si>
  <si>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</si>
  <si>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</si>
  <si>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</si>
  <si>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</si>
  <si>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</si>
  <si>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</si>
  <si>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</si>
  <si>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</si>
  <si>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</si>
  <si>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</si>
  <si>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</si>
  <si>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</si>
  <si>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</si>
  <si>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</si>
  <si>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</si>
  <si>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</si>
  <si>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</si>
  <si>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</si>
  <si>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</si>
  <si>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</si>
  <si>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</si>
  <si>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</si>
  <si>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</si>
  <si>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</si>
  <si>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</si>
  <si>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</si>
  <si>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</si>
  <si>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</si>
  <si>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</si>
  <si>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</si>
  <si>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</si>
  <si>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</si>
  <si>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</si>
  <si>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</si>
  <si>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</si>
  <si>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</si>
  <si>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</si>
  <si>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</si>
  <si>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</si>
  <si>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</si>
  <si>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</si>
  <si>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</si>
  <si>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</si>
  <si>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</si>
  <si>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</si>
  <si>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</si>
  <si>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</si>
  <si>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</si>
  <si>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</si>
  <si>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</si>
  <si>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</si>
  <si>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</si>
  <si>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</si>
  <si>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</si>
  <si>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</si>
  <si>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</si>
  <si>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</si>
  <si>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</si>
  <si>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</si>
  <si>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</si>
  <si>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</si>
  <si>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</si>
  <si>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</si>
  <si>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</si>
  <si>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</si>
  <si>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</si>
  <si>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</si>
  <si>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</si>
  <si>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</si>
  <si>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</si>
  <si>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</si>
  <si>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</si>
  <si>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</si>
  <si>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</si>
  <si>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</si>
  <si>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</si>
  <si>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</si>
  <si>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</si>
  <si>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</si>
  <si>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</si>
  <si>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</si>
  <si>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</si>
  <si>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</si>
  <si>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</si>
  <si>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</si>
  <si>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</si>
  <si>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</si>
  <si>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</si>
  <si>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</si>
  <si>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</si>
  <si>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</si>
  <si>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</si>
  <si>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</si>
  <si>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</si>
  <si>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</si>
  <si>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</si>
  <si>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</si>
  <si>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</si>
  <si>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</si>
  <si>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</si>
  <si>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</si>
  <si>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</si>
  <si>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</si>
  <si>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</si>
  <si>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</si>
  <si>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</si>
  <si>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</si>
  <si>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</si>
  <si>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</si>
  <si>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</si>
  <si>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</si>
  <si>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</si>
  <si>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</si>
  <si>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</si>
  <si>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</si>
  <si>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</si>
  <si>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</si>
  <si>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</si>
  <si>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</si>
  <si>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</si>
  <si>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</si>
  <si>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</si>
  <si>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</si>
  <si>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</si>
  <si>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</si>
  <si>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</si>
  <si>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</si>
  <si>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</si>
  <si>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</si>
  <si>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</si>
  <si>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</si>
  <si>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</si>
  <si>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</si>
  <si>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</si>
  <si>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</si>
  <si>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</si>
  <si>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</si>
  <si>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</si>
  <si>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</si>
  <si>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</si>
  <si>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</si>
  <si>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</si>
  <si>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</si>
  <si>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</si>
  <si>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</si>
  <si>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</si>
  <si>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</si>
  <si>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</si>
  <si>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</si>
  <si>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</si>
  <si>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</si>
  <si>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</si>
  <si>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</si>
  <si>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</si>
  <si>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</si>
  <si>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</si>
  <si>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</si>
  <si>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</si>
  <si>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</si>
  <si>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</si>
  <si>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</si>
  <si>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</si>
  <si>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</si>
  <si>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</si>
  <si>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</si>
  <si>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</si>
  <si>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</si>
  <si>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</si>
  <si>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</si>
  <si>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</si>
  <si>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</si>
  <si>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</si>
  <si>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</si>
  <si>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</si>
  <si>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</si>
  <si>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</si>
  <si>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</si>
  <si>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</si>
  <si>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</si>
  <si>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</si>
  <si>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</si>
  <si>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</si>
  <si>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</si>
  <si>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</si>
  <si>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</si>
  <si>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</si>
  <si>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</si>
  <si>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</si>
  <si>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</si>
  <si>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</si>
  <si>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</si>
  <si>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</si>
  <si>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</si>
  <si>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</si>
  <si>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</si>
  <si>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</si>
  <si>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</si>
  <si>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</si>
  <si>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</si>
  <si>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</si>
  <si>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</si>
  <si>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</si>
  <si>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</si>
  <si>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</si>
  <si>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</si>
  <si>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</si>
  <si>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</si>
  <si>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</si>
  <si>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</si>
  <si>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</si>
  <si>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</si>
  <si>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</si>
  <si>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</si>
  <si>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</si>
  <si>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</si>
  <si>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</si>
  <si>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</si>
  <si>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</si>
  <si>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</si>
  <si>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</si>
  <si>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</si>
  <si>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</si>
  <si>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</si>
  <si>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</si>
  <si>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</si>
  <si>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</si>
  <si>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</si>
  <si>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</si>
  <si>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</si>
  <si>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</si>
  <si>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</si>
  <si>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</si>
  <si>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</si>
  <si>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</si>
  <si>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</si>
  <si>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</si>
  <si>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</si>
  <si>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</si>
  <si>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</si>
  <si>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</si>
  <si>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</si>
  <si>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</si>
  <si>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</si>
  <si>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</si>
  <si>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</si>
  <si>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</si>
  <si>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</si>
  <si>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</si>
  <si>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</si>
  <si>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</si>
  <si>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</si>
  <si>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</si>
  <si>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</si>
  <si>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</si>
  <si>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</si>
  <si>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</si>
  <si>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</si>
  <si>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</si>
  <si>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</si>
  <si>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</si>
  <si>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</si>
  <si>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</si>
  <si>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</si>
  <si>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</si>
  <si>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</si>
  <si>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</si>
  <si>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</si>
  <si>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</si>
  <si>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</si>
  <si>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</si>
  <si>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</si>
  <si>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</si>
  <si>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</si>
  <si>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</si>
  <si>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</si>
  <si>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</si>
  <si>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</si>
  <si>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</si>
  <si>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</si>
  <si>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</si>
  <si>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</si>
  <si>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</si>
  <si>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</si>
  <si>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</si>
  <si>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</si>
  <si>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</si>
  <si>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</si>
  <si>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</si>
  <si>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</si>
  <si>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</si>
  <si>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</si>
  <si>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</si>
  <si>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</si>
  <si>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</si>
  <si>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</si>
  <si>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</si>
  <si>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</si>
  <si>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</si>
  <si>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</si>
  <si>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</si>
  <si>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</si>
  <si>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</si>
  <si>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</si>
  <si>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</si>
  <si>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</si>
  <si>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</si>
  <si>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</si>
  <si>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</si>
  <si>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</si>
  <si>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</si>
  <si>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</si>
  <si>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</si>
  <si>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</si>
  <si>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</si>
  <si>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</si>
  <si>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</si>
  <si>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</si>
  <si>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</si>
  <si>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</si>
  <si>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</si>
  <si>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</si>
  <si>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</si>
  <si>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</si>
  <si>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</si>
  <si>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</si>
  <si>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</si>
  <si>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</si>
  <si>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</si>
  <si>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</si>
  <si>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</si>
  <si>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</si>
  <si>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</si>
  <si>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</si>
  <si>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</si>
  <si>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</si>
  <si>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</si>
  <si>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</si>
  <si>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</si>
  <si>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</si>
  <si>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</si>
  <si>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</si>
  <si>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</si>
  <si>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</si>
  <si>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</si>
  <si>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</si>
  <si>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</si>
  <si>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</si>
  <si>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</si>
  <si>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</si>
  <si>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</si>
  <si>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</si>
  <si>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</si>
  <si>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</si>
  <si>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</si>
  <si>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</si>
  <si>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</si>
  <si>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</si>
  <si>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</si>
  <si>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</si>
  <si>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</si>
  <si>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</si>
  <si>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</si>
  <si>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</si>
  <si>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</si>
  <si>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</si>
  <si>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</si>
  <si>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</si>
  <si>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</si>
  <si>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</si>
  <si>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</si>
  <si>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</si>
  <si>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</si>
  <si>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</si>
  <si>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</si>
  <si>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</si>
  <si>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</si>
  <si>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</si>
  <si>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</si>
  <si>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</si>
  <si>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</si>
  <si>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</si>
  <si>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</si>
  <si>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</si>
  <si>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</si>
  <si>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</si>
  <si>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</si>
  <si>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</si>
  <si>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</si>
  <si>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</si>
  <si>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</si>
  <si>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</si>
  <si>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</si>
  <si>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</si>
  <si>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</si>
  <si>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</si>
  <si>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</si>
  <si>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</si>
  <si>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</si>
  <si>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</si>
  <si>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</si>
  <si>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</si>
  <si>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</si>
  <si>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</si>
  <si>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</si>
  <si>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</si>
  <si>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</si>
  <si>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</si>
  <si>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</si>
  <si>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</si>
  <si>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</si>
  <si>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</si>
  <si>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</si>
  <si>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</si>
  <si>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</si>
  <si>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</si>
  <si>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</si>
  <si>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</si>
  <si>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</si>
  <si>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</si>
  <si>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</si>
  <si>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</si>
  <si>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</si>
  <si>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</si>
  <si>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</si>
  <si>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</si>
  <si>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</si>
  <si>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</si>
  <si>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</si>
  <si>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</si>
  <si>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</si>
  <si>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</si>
  <si>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</si>
  <si>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</si>
  <si>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</si>
  <si>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</si>
  <si>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</si>
  <si>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</si>
  <si>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</si>
  <si>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</si>
  <si>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</si>
  <si>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</si>
  <si>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</si>
  <si>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</si>
  <si>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</si>
  <si>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</si>
  <si>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</si>
  <si>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</si>
  <si>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</si>
  <si>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</si>
  <si>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</si>
  <si>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</si>
  <si>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</si>
  <si>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</si>
  <si>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</si>
  <si>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</si>
  <si>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</si>
  <si>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</si>
  <si>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</si>
  <si>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</si>
  <si>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</si>
  <si>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</si>
  <si>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</si>
  <si>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</si>
  <si>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</si>
  <si>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</si>
  <si>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</si>
  <si>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</si>
  <si>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</si>
  <si>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</si>
  <si>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</si>
  <si>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</si>
  <si>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</si>
  <si>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</si>
  <si>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</si>
  <si>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</si>
  <si>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</si>
  <si>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</si>
  <si>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</si>
  <si>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</si>
  <si>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</si>
  <si>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</si>
  <si>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</si>
  <si>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</si>
  <si>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</si>
  <si>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</si>
  <si>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</si>
  <si>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</si>
  <si>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</si>
  <si>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</si>
  <si>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</si>
  <si>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</si>
  <si>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</si>
  <si>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</si>
  <si>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</si>
  <si>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</si>
  <si>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</si>
  <si>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</si>
  <si>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</si>
  <si>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</si>
  <si>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</si>
  <si>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</si>
  <si>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</si>
  <si>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</si>
  <si>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</si>
  <si>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</si>
  <si>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</si>
  <si>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</si>
  <si>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</si>
  <si>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</si>
  <si>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</si>
  <si>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</si>
  <si>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</si>
  <si>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</si>
  <si>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</si>
  <si>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</si>
  <si>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</si>
  <si>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</si>
  <si>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</si>
  <si>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</si>
  <si>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</si>
  <si>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</si>
  <si>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</si>
  <si>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</si>
  <si>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</si>
  <si>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</si>
  <si>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</si>
  <si>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</si>
  <si>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</si>
  <si>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</si>
  <si>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</si>
  <si>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</si>
  <si>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</si>
  <si>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</si>
  <si>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</si>
  <si>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</si>
  <si>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</si>
  <si>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</si>
  <si>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</si>
  <si>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</si>
  <si>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</si>
  <si>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</si>
  <si>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</si>
  <si>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</si>
  <si>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</si>
  <si>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</si>
  <si>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</si>
  <si>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</si>
  <si>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</si>
  <si>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</si>
  <si>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</si>
  <si>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</si>
  <si>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</si>
  <si>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</si>
  <si>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</si>
  <si>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</si>
  <si>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</si>
  <si>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</si>
  <si>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</si>
  <si>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</si>
  <si>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</si>
  <si>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</si>
  <si>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</si>
  <si>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</si>
  <si>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</si>
  <si>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</si>
  <si>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</si>
  <si>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</si>
  <si>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</si>
  <si>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</si>
  <si>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</si>
  <si>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</si>
  <si>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</si>
  <si>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</si>
  <si>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</si>
  <si>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</si>
  <si>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</si>
  <si>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</si>
  <si>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</si>
  <si>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</si>
  <si>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</si>
  <si>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</si>
  <si>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</si>
  <si>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</si>
  <si>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</si>
  <si>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</si>
  <si>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</si>
  <si>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</si>
  <si>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</si>
  <si>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</si>
  <si>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</si>
  <si>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</si>
  <si>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</si>
  <si>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</si>
  <si>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</si>
  <si>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</si>
  <si>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</si>
  <si>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</si>
  <si>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</si>
  <si>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</si>
  <si>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</si>
  <si>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</si>
  <si>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</si>
  <si>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</si>
  <si>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</si>
  <si>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</si>
  <si>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</si>
  <si>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</si>
  <si>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</si>
  <si>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</si>
  <si>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</si>
  <si>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</si>
  <si>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</si>
  <si>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</si>
  <si>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</si>
  <si>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</si>
  <si>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</si>
  <si>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</si>
  <si>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</si>
  <si>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</si>
  <si>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</si>
  <si>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</si>
  <si>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</si>
  <si>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</si>
  <si>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</si>
  <si>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</si>
  <si>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</si>
  <si>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</si>
  <si>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</si>
  <si>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</si>
  <si>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</si>
  <si>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</si>
  <si>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</si>
  <si>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</si>
  <si>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</si>
  <si>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</si>
  <si>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</si>
  <si>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</si>
  <si>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</si>
  <si>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</si>
  <si>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</si>
  <si>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</si>
  <si>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</si>
  <si>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</si>
  <si>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</si>
  <si>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</si>
  <si>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</si>
  <si>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</si>
  <si>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</si>
  <si>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</si>
  <si>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</si>
  <si>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</si>
  <si>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</si>
  <si>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</si>
  <si>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</si>
  <si>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</si>
  <si>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</si>
  <si>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</si>
  <si>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</si>
  <si>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</si>
  <si>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</si>
  <si>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</si>
  <si>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</si>
  <si>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</si>
  <si>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</si>
  <si>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</si>
  <si>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</si>
  <si>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</si>
  <si>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</si>
  <si>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</si>
  <si>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</si>
  <si>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</si>
  <si>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</si>
  <si>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</si>
  <si>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</si>
  <si>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</si>
  <si>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</si>
  <si>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</si>
  <si>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</si>
  <si>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</si>
  <si>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</si>
  <si>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</si>
  <si>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</si>
  <si>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</si>
  <si>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</si>
  <si>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</si>
  <si>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</si>
  <si>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</si>
  <si>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</si>
  <si>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</si>
  <si>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</si>
  <si>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</si>
  <si>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</si>
  <si>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</si>
  <si>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</si>
  <si>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</si>
  <si>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</si>
  <si>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</si>
  <si>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</si>
  <si>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</si>
  <si>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</si>
  <si>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</si>
  <si>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</si>
  <si>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</si>
  <si>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</si>
  <si>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</si>
  <si>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</si>
  <si>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</si>
  <si>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</si>
  <si>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</si>
  <si>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</si>
  <si>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</si>
  <si>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</si>
  <si>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</si>
  <si>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</si>
  <si>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</si>
  <si>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</si>
  <si>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</si>
  <si>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</si>
  <si>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</si>
  <si>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</si>
  <si>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</si>
  <si>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</si>
  <si>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</si>
  <si>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</si>
  <si>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</si>
  <si>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</si>
  <si>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</si>
  <si>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</si>
  <si>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</si>
  <si>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</si>
  <si>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</si>
  <si>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</si>
  <si>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</si>
  <si>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</si>
  <si>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Conversioin </t>
  </si>
  <si>
    <t xml:space="preserve">Date Ended Conversion </t>
  </si>
  <si>
    <t xml:space="preserve">Year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</si>
  <si>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</si>
  <si>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</si>
  <si>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</si>
  <si>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</si>
  <si>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</si>
  <si>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</si>
  <si>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</si>
  <si>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</si>
  <si>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</si>
  <si>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</si>
  <si>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</si>
  <si>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</si>
  <si>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</si>
  <si>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</si>
  <si>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</si>
  <si>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</si>
  <si>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</si>
  <si>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</si>
  <si>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</si>
  <si>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</si>
  <si>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</si>
  <si>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</si>
  <si>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</si>
  <si>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</si>
  <si>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</si>
  <si>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</si>
  <si>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</si>
  <si>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</si>
  <si>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</si>
  <si>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</si>
  <si>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</si>
  <si>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</si>
  <si>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Anything I need to do different about range? </t>
  </si>
  <si>
    <t>Unsure on formula? Becas</t>
  </si>
  <si>
    <t xml:space="preserve">Questions for tutor </t>
  </si>
  <si>
    <t xml:space="preserve"> Need to have Rang/X-axis changed - How? - need to change resource folder after that </t>
  </si>
  <si>
    <t xml:space="preserve">How to upload the assignment? Correctly - Headings </t>
  </si>
  <si>
    <t xml:space="preserve">VBA 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</si>
</sst>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5" fillId="0" borderId="0" xfId="0" applyFont="1"/>
    <xf numFmtId="0" fontId="4" fillId="0" borderId="0" xfId="0" applyFont="1"/>
    <xf numFmtId="49" fontId="1" fillId="0" borderId="0" xfId="2" applyNumberFormat="1" applyFont="1" applyAlignment="1">
      <alignment horizontal="center"/>
    </xf>
    <xf numFmtId="49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"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5-41DE-88FF-55AB59472B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9-4229-A4DE-0253264F80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9-4229-A4DE-0253264F8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75032"/>
        <c:axId val="601275688"/>
      </c:lineChart>
      <c:catAx>
        <c:axId val="60127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75688"/>
        <c:crosses val="autoZero"/>
        <c:auto val="1"/>
        <c:lblAlgn val="ctr"/>
        <c:lblOffset val="100"/>
        <c:noMultiLvlLbl val="0"/>
      </c:catAx>
      <c:valAx>
        <c:axId val="60127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7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 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598875735215309E-2"/>
          <c:y val="0.1891465649412041"/>
          <c:w val="0.86985520559930007"/>
          <c:h val="0.3945045931758530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0E-4F5C-ADA3-962A19531BE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0E-4F5C-ADA3-962A19531BE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0E-4F5C-ADA3-962A19531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904760"/>
        <c:axId val="5099060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30E-4F5C-ADA3-962A19531BE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30E-4F5C-ADA3-962A19531BE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30E-4F5C-ADA3-962A19531BE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30E-4F5C-ADA3-962A19531BE9}"/>
                  </c:ext>
                </c:extLst>
              </c15:ser>
            </c15:filteredLineSeries>
          </c:ext>
        </c:extLst>
      </c:lineChart>
      <c:catAx>
        <c:axId val="509904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6072"/>
        <c:crosses val="autoZero"/>
        <c:auto val="1"/>
        <c:lblAlgn val="ctr"/>
        <c:lblOffset val="100"/>
        <c:noMultiLvlLbl val="0"/>
      </c:catAx>
      <c:valAx>
        <c:axId val="50990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185736</xdr:colOff>
      <xdr:row>5</xdr:row>
      <xdr:rowOff>61911</xdr:rowOff>
    </xdr:from>
    <xdr:to>
      <xdr:col>16</xdr:col>
      <xdr:colOff>323849</xdr:colOff>
      <xdr:row>22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A9FF8-6578-4425-94BD-8DF5B6268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180975</xdr:rowOff>
    </xdr:from>
    <xdr:to>
      <xdr:col>5</xdr:col>
      <xdr:colOff>1332663</xdr:colOff>
      <xdr:row>43</xdr:row>
      <xdr:rowOff>56642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678D18-FEB9-4A95-A84D-62355DB46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81475"/>
          <a:ext cx="6695238" cy="4066667"/>
        </a:xfrm>
        <a:prstGeom prst="rect">
          <a:avLst/>
        </a:prstGeom>
      </xdr:spPr>
    </xdr:pic>
    <xdr:clientData/>
  </xdr:twoCellAnchor>
  <xdr:twoCellAnchor>
    <xdr:from>
      <xdr:col>6</xdr:col>
      <xdr:colOff>552450</xdr:colOff>
      <xdr:row>5</xdr:row>
      <xdr:rowOff>23811</xdr:rowOff>
    </xdr:from>
    <xdr:to>
      <xdr:col>24</xdr:col>
      <xdr:colOff>590549</xdr:colOff>
      <xdr:row>35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D398D31-65F7-4898-ABE0-B77F8082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shan Patani" refreshedDate="44468.846005671294" createdVersion="7" refreshedVersion="7" minRefreshableVersion="3" recordCount="4114" xr:uid="{ADE9E77D-0A5E-4928-8730-AC9E80F88D0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53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in 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 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2344134.67"/>
    <x v="0"/>
    <s v="US"/>
    <s v="USD"/>
    <n v="1476094907"/>
    <n v="1470910907"/>
    <b v="0"/>
    <n v="0"/>
    <b v="0"/>
    <s v="film &amp; video/science fiction"/>
    <n v="4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1076751.05"/>
    <x v="0"/>
    <s v="US"/>
    <s v="USD"/>
    <n v="1410459023"/>
    <n v="1407867023"/>
    <b v="0"/>
    <n v="0"/>
    <b v="0"/>
    <s v="theater/spaces"/>
    <n v="4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1052110.8700000001"/>
    <x v="0"/>
    <s v="US"/>
    <s v="USD"/>
    <n v="1417391100"/>
    <n v="1412371898"/>
    <b v="0"/>
    <n v="0"/>
    <b v="0"/>
    <s v="publishing/translations"/>
    <n v="1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972594.99"/>
    <x v="1"/>
    <s v="SE"/>
    <s v="SEK"/>
    <n v="1476319830"/>
    <n v="1471135830"/>
    <b v="0"/>
    <n v="0"/>
    <b v="0"/>
    <s v="film &amp; video/animation"/>
    <n v="1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800211"/>
    <x v="1"/>
    <s v="ES"/>
    <s v="EUR"/>
    <n v="1443121765"/>
    <n v="1440529765"/>
    <b v="0"/>
    <n v="2"/>
    <b v="0"/>
    <s v="technology/makerspaces"/>
    <n v="13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791862"/>
    <x v="1"/>
    <s v="AU"/>
    <s v="AUD"/>
    <n v="1436506726"/>
    <n v="1431322726"/>
    <b v="0"/>
    <n v="0"/>
    <b v="0"/>
    <s v="film &amp; video/drama"/>
    <n v="12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590807.11"/>
    <x v="1"/>
    <s v="US"/>
    <s v="USD"/>
    <n v="1453538752"/>
    <n v="1450946752"/>
    <b v="0"/>
    <n v="0"/>
    <b v="0"/>
    <s v="theater/spaces"/>
    <n v="17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513422.57"/>
    <x v="1"/>
    <s v="US"/>
    <s v="USD"/>
    <n v="1438437600"/>
    <n v="1433254875"/>
    <b v="0"/>
    <n v="6"/>
    <b v="0"/>
    <s v="theater/musical"/>
    <n v="18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508525.01"/>
    <x v="1"/>
    <s v="US"/>
    <s v="USD"/>
    <n v="1434309540"/>
    <n v="1429287900"/>
    <b v="0"/>
    <n v="7"/>
    <b v="0"/>
    <s v="theater/spaces"/>
    <n v="20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500784.27"/>
    <x v="0"/>
    <s v="US"/>
    <s v="USD"/>
    <n v="1416933390"/>
    <n v="1411745790"/>
    <b v="0"/>
    <n v="1"/>
    <b v="0"/>
    <s v="technology/web"/>
    <n v="24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471567"/>
    <x v="1"/>
    <s v="US"/>
    <s v="USD"/>
    <n v="1443657600"/>
    <n v="1440716654"/>
    <b v="0"/>
    <n v="0"/>
    <b v="0"/>
    <s v="film &amp; video/drama"/>
    <n v="2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9782"/>
    <x v="1"/>
    <s v="US"/>
    <s v="USD"/>
    <n v="1436544332"/>
    <n v="1431360332"/>
    <b v="0"/>
    <n v="0"/>
    <b v="0"/>
    <s v="film &amp; video/drama"/>
    <n v="2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96659"/>
    <x v="1"/>
    <s v="US"/>
    <s v="USD"/>
    <n v="1419644444"/>
    <n v="1414456844"/>
    <b v="0"/>
    <n v="7"/>
    <b v="0"/>
    <s v="theater/spaces"/>
    <n v="23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349474"/>
    <x v="1"/>
    <s v="US"/>
    <s v="USD"/>
    <n v="1463879100"/>
    <n v="1461287350"/>
    <b v="0"/>
    <n v="0"/>
    <b v="0"/>
    <s v="film &amp; video/drama"/>
    <n v="23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48018"/>
    <x v="1"/>
    <s v="US"/>
    <s v="USD"/>
    <n v="1451775651"/>
    <n v="1449183651"/>
    <b v="0"/>
    <n v="0"/>
    <b v="0"/>
    <s v="film &amp; video/drama"/>
    <n v="22"/>
    <x v="0"/>
    <s v="drama"/>
    <x v="14"/>
    <d v="2016-01-02T23:00:51"/>
    <x v="2"/>
  </r>
  <r>
    <n v="3125"/>
    <s v="N/A (Canceled)"/>
    <s v="N/A"/>
    <n v="1500000"/>
    <n v="335597.31"/>
    <x v="0"/>
    <s v="US"/>
    <s v="USD"/>
    <n v="1452142672"/>
    <n v="1449550672"/>
    <b v="0"/>
    <n v="0"/>
    <b v="0"/>
    <s v="theater/spaces"/>
    <n v="23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315295.89"/>
    <x v="0"/>
    <s v="US"/>
    <s v="USD"/>
    <n v="1437657935"/>
    <n v="1434201935"/>
    <b v="0"/>
    <n v="4"/>
    <b v="0"/>
    <s v="film &amp; video/science fiction"/>
    <n v="24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315222.2"/>
    <x v="1"/>
    <s v="US"/>
    <s v="USD"/>
    <n v="1427040435"/>
    <n v="1424452035"/>
    <b v="0"/>
    <n v="27"/>
    <b v="0"/>
    <s v="theater/spaces"/>
    <n v="24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306970"/>
    <x v="1"/>
    <s v="NL"/>
    <s v="EUR"/>
    <n v="1462484196"/>
    <n v="1457303796"/>
    <b v="0"/>
    <n v="10"/>
    <b v="0"/>
    <s v="theater/spaces"/>
    <n v="30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301719.59000000003"/>
    <x v="1"/>
    <s v="US"/>
    <s v="USD"/>
    <n v="1413572432"/>
    <n v="1410980432"/>
    <b v="0"/>
    <n v="3"/>
    <b v="0"/>
    <s v="film &amp; video/drama"/>
    <n v="29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292097"/>
    <x v="0"/>
    <s v="US"/>
    <s v="USD"/>
    <n v="1413208795"/>
    <n v="1408024795"/>
    <b v="0"/>
    <n v="1"/>
    <b v="0"/>
    <s v="technology/web"/>
    <n v="29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285309.33"/>
    <x v="0"/>
    <s v="US"/>
    <s v="USD"/>
    <n v="1482307140"/>
    <n v="1479218315"/>
    <b v="1"/>
    <n v="1501"/>
    <b v="0"/>
    <s v="technology/space exploration"/>
    <n v="24"/>
    <x v="3"/>
    <s v="space exploration"/>
    <x v="21"/>
    <d v="2016-12-21T07:59:00"/>
    <x v="0"/>
  </r>
  <r>
    <n v="3061"/>
    <s v="Help Save Parkway Cinemas!"/>
    <s v="Save a historic Local theater."/>
    <n v="1000000"/>
    <n v="243778"/>
    <x v="1"/>
    <s v="US"/>
    <s v="USD"/>
    <n v="1407955748"/>
    <n v="1405363748"/>
    <b v="0"/>
    <n v="0"/>
    <b v="0"/>
    <s v="theater/spaces"/>
    <n v="23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31543.12"/>
    <x v="1"/>
    <s v="US"/>
    <s v="USD"/>
    <n v="1442722891"/>
    <n v="1440130891"/>
    <b v="0"/>
    <n v="5"/>
    <b v="0"/>
    <s v="theater/spaces"/>
    <n v="23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29802.31"/>
    <x v="1"/>
    <s v="US"/>
    <s v="USD"/>
    <n v="1462467600"/>
    <n v="1457403364"/>
    <b v="0"/>
    <n v="2"/>
    <b v="0"/>
    <s v="theater/musical"/>
    <n v="23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210171"/>
    <x v="1"/>
    <s v="US"/>
    <s v="USD"/>
    <n v="1395627327"/>
    <n v="1393038927"/>
    <b v="0"/>
    <n v="20"/>
    <b v="0"/>
    <s v="games/video games"/>
    <n v="23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206743.09"/>
    <x v="0"/>
    <s v="US"/>
    <s v="USD"/>
    <n v="1489537560"/>
    <n v="1484357160"/>
    <b v="0"/>
    <n v="6"/>
    <b v="0"/>
    <s v="technology/wearables"/>
    <n v="2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205025"/>
    <x v="0"/>
    <s v="SE"/>
    <s v="SEK"/>
    <n v="1440863624"/>
    <n v="1438271624"/>
    <b v="0"/>
    <n v="1"/>
    <b v="0"/>
    <s v="technology/web"/>
    <n v="25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02928.5"/>
    <x v="0"/>
    <s v="US"/>
    <s v="USD"/>
    <n v="1422902601"/>
    <n v="1417718601"/>
    <b v="0"/>
    <n v="4"/>
    <b v="0"/>
    <s v="theater/spaces"/>
    <n v="37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201165"/>
    <x v="1"/>
    <s v="AU"/>
    <s v="AUD"/>
    <n v="1401662239"/>
    <n v="1399070239"/>
    <b v="0"/>
    <n v="1"/>
    <b v="0"/>
    <s v="film &amp; video/animation"/>
    <n v="39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198415.01"/>
    <x v="0"/>
    <s v="AU"/>
    <s v="AUD"/>
    <n v="1420352264"/>
    <n v="1416896264"/>
    <b v="0"/>
    <n v="0"/>
    <b v="0"/>
    <s v="technology/web"/>
    <n v="39"/>
    <x v="3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93963.9"/>
    <x v="0"/>
    <s v="US"/>
    <s v="USD"/>
    <n v="1467541545"/>
    <n v="1464085545"/>
    <b v="0"/>
    <n v="1"/>
    <b v="0"/>
    <s v="film &amp; video/science fiction"/>
    <n v="37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184133.01"/>
    <x v="1"/>
    <s v="ES"/>
    <s v="EUR"/>
    <n v="1448582145"/>
    <n v="1445986545"/>
    <b v="0"/>
    <n v="0"/>
    <b v="0"/>
    <s v="film &amp; video/drama"/>
    <n v="36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180062"/>
    <x v="1"/>
    <s v="US"/>
    <s v="USD"/>
    <n v="1472920477"/>
    <n v="1467736477"/>
    <b v="0"/>
    <n v="5"/>
    <b v="0"/>
    <s v="film &amp; video/drama"/>
    <n v="35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177412.01"/>
    <x v="1"/>
    <s v="IT"/>
    <s v="EUR"/>
    <n v="1438618170"/>
    <n v="1436026170"/>
    <b v="0"/>
    <n v="0"/>
    <b v="0"/>
    <s v="technology/wearables"/>
    <n v="35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176524"/>
    <x v="1"/>
    <s v="US"/>
    <s v="USD"/>
    <n v="1377867220"/>
    <n v="1375275220"/>
    <b v="0"/>
    <n v="94"/>
    <b v="0"/>
    <s v="games/video games"/>
    <n v="35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6420"/>
    <x v="1"/>
    <s v="US"/>
    <s v="USD"/>
    <n v="1339273208"/>
    <n v="1334089208"/>
    <b v="0"/>
    <n v="10"/>
    <b v="0"/>
    <s v="games/video games"/>
    <n v="34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171253"/>
    <x v="0"/>
    <s v="US"/>
    <s v="USD"/>
    <n v="1298589630"/>
    <n v="1295997630"/>
    <b v="0"/>
    <n v="0"/>
    <b v="0"/>
    <s v="music/world music"/>
    <n v="34"/>
    <x v="5"/>
    <s v="world music"/>
    <x v="37"/>
    <d v="2011-02-24T23:20:30"/>
    <x v="6"/>
  </r>
  <r>
    <n v="1447"/>
    <s v="Indian Language Dictionary"/>
    <s v="I'm creating a dictionary of multiple Indian languages."/>
    <n v="500000"/>
    <n v="170525"/>
    <x v="1"/>
    <s v="US"/>
    <s v="USD"/>
    <n v="1467999134"/>
    <n v="1465407134"/>
    <b v="0"/>
    <n v="3"/>
    <b v="0"/>
    <s v="publishing/translations"/>
    <n v="34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70271"/>
    <x v="1"/>
    <s v="US"/>
    <s v="USD"/>
    <n v="1357934424"/>
    <n v="1355342424"/>
    <b v="0"/>
    <n v="11"/>
    <b v="0"/>
    <s v="games/video games"/>
    <n v="34"/>
    <x v="4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169985.91"/>
    <x v="1"/>
    <s v="DE"/>
    <s v="EUR"/>
    <n v="1468565820"/>
    <n v="1465970108"/>
    <b v="0"/>
    <n v="0"/>
    <b v="0"/>
    <s v="technology/space exploration"/>
    <n v="34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169394.6"/>
    <x v="0"/>
    <s v="US"/>
    <s v="USD"/>
    <n v="1441783869"/>
    <n v="1439191869"/>
    <b v="1"/>
    <n v="535"/>
    <b v="0"/>
    <s v="technology/space exploration"/>
    <n v="34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168829.14"/>
    <x v="1"/>
    <s v="US"/>
    <s v="USD"/>
    <n v="1433259293"/>
    <n v="1428075293"/>
    <b v="0"/>
    <n v="9"/>
    <b v="0"/>
    <s v="theater/spaces"/>
    <n v="34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67820.6"/>
    <x v="1"/>
    <s v="SE"/>
    <s v="SEK"/>
    <n v="1467473723"/>
    <n v="1465832123"/>
    <b v="0"/>
    <n v="2"/>
    <b v="0"/>
    <s v="theater/spaces"/>
    <n v="3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67410.01999999999"/>
    <x v="0"/>
    <s v="SE"/>
    <s v="SEK"/>
    <n v="1439318228"/>
    <n v="1436812628"/>
    <b v="0"/>
    <n v="0"/>
    <b v="0"/>
    <s v="technology/web"/>
    <n v="35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161459"/>
    <x v="0"/>
    <s v="SE"/>
    <s v="SEK"/>
    <n v="1482515937"/>
    <n v="1479923937"/>
    <b v="0"/>
    <n v="7"/>
    <b v="0"/>
    <s v="technology/wearables"/>
    <n v="3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60920"/>
    <x v="0"/>
    <s v="SE"/>
    <s v="SEK"/>
    <n v="1457996400"/>
    <n v="1452842511"/>
    <b v="0"/>
    <n v="1"/>
    <b v="0"/>
    <s v="technology/web"/>
    <n v="38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53362"/>
    <x v="2"/>
    <s v="US"/>
    <s v="USD"/>
    <n v="1384488000"/>
    <n v="1381752061"/>
    <b v="1"/>
    <n v="3863"/>
    <b v="1"/>
    <s v="technology/hardware"/>
    <n v="38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152604.29999999999"/>
    <x v="0"/>
    <s v="US"/>
    <s v="USD"/>
    <n v="1444330821"/>
    <n v="1441738821"/>
    <b v="0"/>
    <n v="3"/>
    <b v="0"/>
    <s v="theater/spaces"/>
    <n v="39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152579"/>
    <x v="1"/>
    <s v="HK"/>
    <s v="HKD"/>
    <n v="1486708133"/>
    <n v="1484116133"/>
    <b v="0"/>
    <n v="70"/>
    <b v="0"/>
    <s v="technology/gadgets"/>
    <n v="39"/>
    <x v="3"/>
    <s v="gadgets"/>
    <x v="49"/>
    <d v="2017-02-10T06:28:53"/>
    <x v="3"/>
  </r>
  <r>
    <n v="2147"/>
    <s v="Johnny Rocketfingers 3"/>
    <s v="A Point and Click Adventure on Steroids."/>
    <n v="390000"/>
    <n v="152165"/>
    <x v="1"/>
    <s v="US"/>
    <s v="USD"/>
    <n v="1416125148"/>
    <n v="1413356748"/>
    <b v="0"/>
    <n v="55"/>
    <b v="0"/>
    <s v="games/video games"/>
    <n v="40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150102"/>
    <x v="0"/>
    <s v="US"/>
    <s v="USD"/>
    <n v="1411437100"/>
    <n v="1408845100"/>
    <b v="0"/>
    <n v="2"/>
    <b v="0"/>
    <s v="film &amp; video/science fiction"/>
    <n v="39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147233.76999999999"/>
    <x v="0"/>
    <s v="US"/>
    <s v="USD"/>
    <n v="1462834191"/>
    <n v="1460242191"/>
    <b v="0"/>
    <n v="0"/>
    <b v="0"/>
    <s v="theater/musical"/>
    <n v="38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142483"/>
    <x v="1"/>
    <s v="US"/>
    <s v="USD"/>
    <n v="1420876740"/>
    <n v="1417470718"/>
    <b v="0"/>
    <n v="4"/>
    <b v="0"/>
    <s v="games/video games"/>
    <n v="39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137254.84"/>
    <x v="1"/>
    <s v="US"/>
    <s v="USD"/>
    <n v="1475185972"/>
    <n v="1472593972"/>
    <b v="0"/>
    <n v="0"/>
    <b v="0"/>
    <s v="film &amp; video/drama"/>
    <n v="39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136924.35"/>
    <x v="1"/>
    <s v="AU"/>
    <s v="AUD"/>
    <n v="1468128537"/>
    <n v="1465536537"/>
    <b v="0"/>
    <n v="15"/>
    <b v="0"/>
    <s v="theater/spaces"/>
    <n v="43"/>
    <x v="1"/>
    <s v="spaces"/>
    <x v="55"/>
    <d v="2016-07-10T05:28:57"/>
    <x v="0"/>
  </r>
  <r>
    <n v="684"/>
    <s v="Arcus Motion Analyzer | The Versatile Smart Ring"/>
    <s v="Arcus gives your fingers super powers."/>
    <n v="320000"/>
    <n v="136009.76"/>
    <x v="1"/>
    <s v="US"/>
    <s v="USD"/>
    <n v="1406257200"/>
    <n v="1403176891"/>
    <b v="0"/>
    <n v="135"/>
    <b v="0"/>
    <s v="technology/wearables"/>
    <n v="43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29748.82"/>
    <x v="1"/>
    <s v="AU"/>
    <s v="AUD"/>
    <n v="1470319203"/>
    <n v="1467727203"/>
    <b v="0"/>
    <n v="1293"/>
    <b v="0"/>
    <s v="film &amp; video/drama"/>
    <n v="42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26082.45"/>
    <x v="1"/>
    <s v="US"/>
    <s v="USD"/>
    <n v="1473750300"/>
    <n v="1470294300"/>
    <b v="0"/>
    <n v="93"/>
    <b v="0"/>
    <s v="technology/wearables"/>
    <n v="4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125137"/>
    <x v="2"/>
    <s v="NO"/>
    <s v="NOK"/>
    <n v="1458104697"/>
    <n v="1455516297"/>
    <b v="1"/>
    <n v="555"/>
    <b v="1"/>
    <s v="photography/photobooks"/>
    <n v="41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123920"/>
    <x v="3"/>
    <s v="US"/>
    <s v="USD"/>
    <n v="1491007211"/>
    <n v="1488418811"/>
    <b v="0"/>
    <n v="0"/>
    <b v="0"/>
    <s v="music/faith"/>
    <n v="41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23444.12"/>
    <x v="1"/>
    <s v="US"/>
    <s v="USD"/>
    <n v="1360009774"/>
    <n v="1356121774"/>
    <b v="0"/>
    <n v="311"/>
    <b v="0"/>
    <s v="games/video games"/>
    <n v="43"/>
    <x v="4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120249"/>
    <x v="0"/>
    <s v="US"/>
    <s v="USD"/>
    <n v="1450380009"/>
    <n v="1447960809"/>
    <b v="0"/>
    <n v="17"/>
    <b v="0"/>
    <s v="technology/space exploration"/>
    <n v="45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17210.24000000001"/>
    <x v="2"/>
    <s v="US"/>
    <s v="USD"/>
    <n v="1370001600"/>
    <n v="1366879523"/>
    <b v="0"/>
    <n v="5812"/>
    <b v="1"/>
    <s v="technology/hardware"/>
    <n v="47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17108"/>
    <x v="0"/>
    <s v="AU"/>
    <s v="AUD"/>
    <n v="1434633191"/>
    <n v="1429449191"/>
    <b v="0"/>
    <n v="5"/>
    <b v="0"/>
    <s v="film &amp; video/science fiction"/>
    <n v="46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15816"/>
    <x v="1"/>
    <s v="US"/>
    <s v="USD"/>
    <n v="1462293716"/>
    <n v="1457113316"/>
    <b v="0"/>
    <n v="1"/>
    <b v="0"/>
    <s v="technology/web"/>
    <n v="46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115297.5"/>
    <x v="0"/>
    <s v="US"/>
    <s v="USD"/>
    <n v="1448125935"/>
    <n v="1444666335"/>
    <b v="0"/>
    <n v="355"/>
    <b v="0"/>
    <s v="technology/wearables"/>
    <n v="46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114977"/>
    <x v="1"/>
    <s v="US"/>
    <s v="USD"/>
    <n v="1457904316"/>
    <n v="1455315916"/>
    <b v="0"/>
    <n v="5"/>
    <b v="0"/>
    <s v="games/video games"/>
    <n v="45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113015"/>
    <x v="0"/>
    <s v="US"/>
    <s v="USD"/>
    <n v="1480536919"/>
    <n v="1477509319"/>
    <b v="0"/>
    <n v="100"/>
    <b v="0"/>
    <s v="technology/wearables"/>
    <n v="45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112536"/>
    <x v="0"/>
    <s v="US"/>
    <s v="USD"/>
    <n v="1471435554"/>
    <n v="1468843554"/>
    <b v="0"/>
    <n v="34"/>
    <b v="0"/>
    <s v="technology/wearables"/>
    <n v="44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110538.12"/>
    <x v="1"/>
    <s v="GB"/>
    <s v="GBP"/>
    <n v="1422256341"/>
    <n v="1419664341"/>
    <b v="0"/>
    <n v="0"/>
    <b v="0"/>
    <s v="games/mobile games"/>
    <n v="44"/>
    <x v="4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110353.65"/>
    <x v="2"/>
    <s v="US"/>
    <s v="USD"/>
    <n v="1400137131"/>
    <n v="1397545131"/>
    <b v="1"/>
    <n v="4883"/>
    <b v="1"/>
    <s v="technology/hardware"/>
    <n v="4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08397.11"/>
    <x v="1"/>
    <s v="SE"/>
    <s v="SEK"/>
    <n v="1444027186"/>
    <n v="1441435186"/>
    <b v="0"/>
    <n v="4"/>
    <b v="0"/>
    <s v="food/food trucks"/>
    <n v="43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07421.57"/>
    <x v="1"/>
    <s v="US"/>
    <s v="USD"/>
    <n v="1445013352"/>
    <n v="1442421352"/>
    <b v="0"/>
    <n v="2"/>
    <b v="0"/>
    <s v="theater/spaces"/>
    <n v="4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07148.74"/>
    <x v="1"/>
    <s v="US"/>
    <s v="USD"/>
    <n v="1449989260"/>
    <n v="1447397260"/>
    <b v="0"/>
    <n v="1"/>
    <b v="0"/>
    <s v="technology/web"/>
    <n v="47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06330.39"/>
    <x v="1"/>
    <s v="US"/>
    <s v="USD"/>
    <n v="1430505545"/>
    <n v="1425325145"/>
    <b v="0"/>
    <n v="9"/>
    <b v="0"/>
    <s v="theater/spaces"/>
    <n v="48"/>
    <x v="1"/>
    <s v="spaces"/>
    <x v="75"/>
    <d v="2015-05-01T18:39:05"/>
    <x v="2"/>
  </r>
  <r>
    <n v="476"/>
    <s v="Sight Word Music Videos"/>
    <s v="Animated Music Videos that teach kids how to read."/>
    <n v="220000"/>
    <n v="106222"/>
    <x v="1"/>
    <s v="US"/>
    <s v="USD"/>
    <n v="1401767940"/>
    <n v="1398727441"/>
    <b v="0"/>
    <n v="124"/>
    <b v="0"/>
    <s v="film &amp; video/animation"/>
    <n v="48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106084.5"/>
    <x v="1"/>
    <s v="US"/>
    <s v="USD"/>
    <n v="1443422134"/>
    <n v="1440830134"/>
    <b v="0"/>
    <n v="6"/>
    <b v="0"/>
    <s v="theater/spaces"/>
    <n v="5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105881"/>
    <x v="0"/>
    <s v="US"/>
    <s v="USD"/>
    <n v="1426823132"/>
    <n v="1424234732"/>
    <b v="0"/>
    <n v="0"/>
    <b v="0"/>
    <s v="film &amp; video/science fiction"/>
    <n v="53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105745"/>
    <x v="1"/>
    <s v="US"/>
    <s v="USD"/>
    <n v="1376140520"/>
    <n v="1373548520"/>
    <b v="0"/>
    <n v="1"/>
    <b v="0"/>
    <s v="film &amp; video/animation"/>
    <n v="52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04146.51"/>
    <x v="0"/>
    <s v="AU"/>
    <s v="AUD"/>
    <n v="1463239108"/>
    <n v="1460647108"/>
    <b v="0"/>
    <n v="3"/>
    <b v="0"/>
    <s v="technology/web"/>
    <n v="50"/>
    <x v="3"/>
    <s v="web"/>
    <x v="80"/>
    <d v="2016-05-14T15:18:28"/>
    <x v="0"/>
  </r>
  <r>
    <n v="638"/>
    <s v="W (Canceled)"/>
    <s v="O0"/>
    <n v="200000"/>
    <n v="100939"/>
    <x v="0"/>
    <s v="DE"/>
    <s v="EUR"/>
    <n v="1490447662"/>
    <n v="1485267262"/>
    <b v="0"/>
    <n v="6"/>
    <b v="0"/>
    <s v="technology/web"/>
    <n v="50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100824"/>
    <x v="1"/>
    <s v="DK"/>
    <s v="DKK"/>
    <n v="1437250456"/>
    <n v="1434658456"/>
    <b v="0"/>
    <n v="7"/>
    <b v="0"/>
    <s v="technology/wearables"/>
    <n v="5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100490.02"/>
    <x v="1"/>
    <s v="US"/>
    <s v="USD"/>
    <n v="1408305498"/>
    <n v="1405713498"/>
    <b v="0"/>
    <n v="4"/>
    <b v="0"/>
    <s v="technology/wearables"/>
    <n v="50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100036"/>
    <x v="1"/>
    <s v="SE"/>
    <s v="SEK"/>
    <n v="1467817258"/>
    <n v="1465225258"/>
    <b v="0"/>
    <n v="28"/>
    <b v="0"/>
    <s v="technology/wearables"/>
    <n v="49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98953.42"/>
    <x v="1"/>
    <s v="US"/>
    <s v="USD"/>
    <n v="1481173140"/>
    <n v="1478016097"/>
    <b v="0"/>
    <n v="336"/>
    <b v="0"/>
    <s v="technology/wearables"/>
    <n v="49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97273"/>
    <x v="1"/>
    <s v="US"/>
    <s v="USD"/>
    <n v="1417388340"/>
    <n v="1412835530"/>
    <b v="0"/>
    <n v="11"/>
    <b v="0"/>
    <s v="technology/wearables"/>
    <n v="48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96248.960000000006"/>
    <x v="0"/>
    <s v="US"/>
    <s v="USD"/>
    <n v="1446217183"/>
    <n v="1443538783"/>
    <b v="0"/>
    <n v="161"/>
    <b v="0"/>
    <s v="technology/wearables"/>
    <n v="48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96015.9"/>
    <x v="0"/>
    <s v="DK"/>
    <s v="DKK"/>
    <n v="1469109600"/>
    <n v="1464586746"/>
    <b v="0"/>
    <n v="19"/>
    <b v="0"/>
    <s v="technology/wearables"/>
    <n v="47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93374"/>
    <x v="1"/>
    <s v="SE"/>
    <s v="SEK"/>
    <n v="1423432709"/>
    <n v="1420840709"/>
    <b v="0"/>
    <n v="2"/>
    <b v="0"/>
    <s v="publishing/translations"/>
    <n v="46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92848.5"/>
    <x v="1"/>
    <s v="AU"/>
    <s v="AUD"/>
    <n v="1432272300"/>
    <n v="1429655318"/>
    <b v="0"/>
    <n v="0"/>
    <b v="0"/>
    <s v="publishing/translations"/>
    <n v="46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92340.21"/>
    <x v="2"/>
    <s v="US"/>
    <s v="USD"/>
    <n v="1447909140"/>
    <n v="1444734146"/>
    <b v="1"/>
    <n v="813"/>
    <b v="1"/>
    <s v="technology/hardware"/>
    <n v="46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92154.22"/>
    <x v="0"/>
    <s v="US"/>
    <s v="USD"/>
    <n v="1410810903"/>
    <n v="1405626903"/>
    <b v="0"/>
    <n v="12"/>
    <b v="0"/>
    <s v="food/food trucks"/>
    <n v="43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86492"/>
    <x v="1"/>
    <s v="CA"/>
    <s v="CAD"/>
    <n v="1450297080"/>
    <n v="1448565459"/>
    <b v="0"/>
    <n v="202"/>
    <b v="0"/>
    <s v="theater/spaces"/>
    <n v="4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86133"/>
    <x v="1"/>
    <s v="IE"/>
    <s v="EUR"/>
    <n v="1462301342"/>
    <n v="1457120942"/>
    <b v="0"/>
    <n v="1"/>
    <b v="0"/>
    <s v="theater/plays"/>
    <n v="43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85192"/>
    <x v="2"/>
    <s v="US"/>
    <s v="USD"/>
    <n v="1470466800"/>
    <n v="1467134464"/>
    <b v="1"/>
    <n v="2051"/>
    <b v="1"/>
    <s v="technology/hardware"/>
    <n v="47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84947"/>
    <x v="0"/>
    <s v="US"/>
    <s v="USD"/>
    <n v="1477065860"/>
    <n v="1471881860"/>
    <b v="0"/>
    <n v="11"/>
    <b v="0"/>
    <s v="technology/wearables"/>
    <n v="4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82532"/>
    <x v="1"/>
    <s v="GB"/>
    <s v="GBP"/>
    <n v="1441995769"/>
    <n v="1436811769"/>
    <b v="0"/>
    <n v="3"/>
    <b v="0"/>
    <s v="publishing/translations"/>
    <n v="45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81316"/>
    <x v="1"/>
    <s v="HK"/>
    <s v="HKD"/>
    <n v="1480863887"/>
    <n v="1478268287"/>
    <b v="0"/>
    <n v="0"/>
    <b v="0"/>
    <s v="photography/people"/>
    <n v="44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80070"/>
    <x v="1"/>
    <s v="DE"/>
    <s v="EUR"/>
    <n v="1488067789"/>
    <n v="1482883789"/>
    <b v="0"/>
    <n v="0"/>
    <b v="0"/>
    <s v="food/restaurants"/>
    <n v="44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79686.05"/>
    <x v="1"/>
    <s v="US"/>
    <s v="USD"/>
    <n v="1416944760"/>
    <n v="1413527001"/>
    <b v="0"/>
    <n v="1"/>
    <b v="0"/>
    <s v="theater/plays"/>
    <n v="44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79335.360000000001"/>
    <x v="2"/>
    <s v="GB"/>
    <s v="GBP"/>
    <n v="1406149689"/>
    <n v="1402693689"/>
    <b v="0"/>
    <n v="8359"/>
    <b v="1"/>
    <s v="technology/hardware"/>
    <n v="45"/>
    <x v="3"/>
    <s v="hardware"/>
    <x v="101"/>
    <d v="2014-07-23T21:08:09"/>
    <x v="1"/>
  </r>
  <r>
    <n v="696"/>
    <s v="trustee"/>
    <s v="Show your fidelity by wearing the Trustee rings! Show where you are (at)!"/>
    <n v="175000"/>
    <n v="79173"/>
    <x v="1"/>
    <s v="NL"/>
    <s v="EUR"/>
    <n v="1406326502"/>
    <n v="1403734502"/>
    <b v="0"/>
    <n v="1"/>
    <b v="0"/>
    <s v="technology/wearables"/>
    <n v="44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77710.8"/>
    <x v="1"/>
    <s v="AU"/>
    <s v="AUD"/>
    <n v="1488805200"/>
    <n v="1484094498"/>
    <b v="0"/>
    <n v="1"/>
    <b v="0"/>
    <s v="food/food trucks"/>
    <n v="44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76949.820000000007"/>
    <x v="0"/>
    <s v="US"/>
    <s v="USD"/>
    <n v="1451348200"/>
    <n v="1447460200"/>
    <b v="0"/>
    <n v="0"/>
    <b v="0"/>
    <s v="technology/web"/>
    <n v="44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76726"/>
    <x v="1"/>
    <s v="SE"/>
    <s v="SEK"/>
    <n v="1456385101"/>
    <n v="1453793101"/>
    <b v="0"/>
    <n v="123"/>
    <b v="0"/>
    <s v="technology/wearables"/>
    <n v="48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76130.2"/>
    <x v="1"/>
    <s v="US"/>
    <s v="USD"/>
    <n v="1467155733"/>
    <n v="1465427733"/>
    <b v="0"/>
    <n v="2"/>
    <b v="0"/>
    <s v="games/mobile games"/>
    <n v="48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6105"/>
    <x v="2"/>
    <s v="US"/>
    <s v="USD"/>
    <n v="1468019014"/>
    <n v="1462835014"/>
    <b v="1"/>
    <n v="4562"/>
    <b v="1"/>
    <s v="technology/hardware"/>
    <n v="51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76047"/>
    <x v="0"/>
    <s v="US"/>
    <s v="USD"/>
    <n v="1438405140"/>
    <n v="1435731041"/>
    <b v="0"/>
    <n v="58"/>
    <b v="0"/>
    <s v="film &amp; video/science fiction"/>
    <n v="50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75099.199999999997"/>
    <x v="1"/>
    <s v="US"/>
    <s v="USD"/>
    <n v="1451952000"/>
    <n v="1447380099"/>
    <b v="0"/>
    <n v="0"/>
    <b v="0"/>
    <s v="film &amp; video/drama"/>
    <n v="50"/>
    <x v="0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75029.48"/>
    <x v="2"/>
    <s v="US"/>
    <s v="USD"/>
    <n v="1489532220"/>
    <n v="1486625606"/>
    <b v="1"/>
    <n v="1151"/>
    <b v="1"/>
    <s v="film &amp; video/documentary"/>
    <n v="4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74134"/>
    <x v="2"/>
    <s v="US"/>
    <s v="USD"/>
    <n v="1359743139"/>
    <n v="1355855139"/>
    <b v="0"/>
    <n v="1062"/>
    <b v="1"/>
    <s v="film &amp; video/documentary"/>
    <n v="49"/>
    <x v="0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74026"/>
    <x v="1"/>
    <s v="DE"/>
    <s v="EUR"/>
    <n v="1480721803"/>
    <n v="1478126203"/>
    <b v="0"/>
    <n v="20"/>
    <b v="0"/>
    <s v="technology/web"/>
    <n v="49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73818.240000000005"/>
    <x v="0"/>
    <s v="US"/>
    <s v="USD"/>
    <n v="1434405980"/>
    <n v="1431813980"/>
    <b v="0"/>
    <n v="5"/>
    <b v="0"/>
    <s v="technology/web"/>
    <n v="49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73552"/>
    <x v="1"/>
    <s v="US"/>
    <s v="USD"/>
    <n v="1485964559"/>
    <n v="1483372559"/>
    <b v="0"/>
    <n v="7"/>
    <b v="0"/>
    <s v="technology/wearables"/>
    <n v="48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71771"/>
    <x v="1"/>
    <s v="AU"/>
    <s v="AUD"/>
    <n v="1439515497"/>
    <n v="1435627497"/>
    <b v="0"/>
    <n v="18"/>
    <b v="0"/>
    <s v="technology/wearables"/>
    <n v="48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71748"/>
    <x v="1"/>
    <s v="CA"/>
    <s v="CAD"/>
    <n v="1415865720"/>
    <n v="1413270690"/>
    <b v="0"/>
    <n v="40"/>
    <b v="0"/>
    <s v="technology/wearables"/>
    <n v="46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69465.33"/>
    <x v="1"/>
    <s v="US"/>
    <s v="USD"/>
    <n v="1375657582"/>
    <n v="1371769582"/>
    <b v="0"/>
    <n v="148"/>
    <b v="0"/>
    <s v="games/video games"/>
    <n v="45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67856"/>
    <x v="0"/>
    <s v="US"/>
    <s v="USD"/>
    <n v="1469199740"/>
    <n v="1465311740"/>
    <b v="0"/>
    <n v="3"/>
    <b v="0"/>
    <s v="technology/web"/>
    <n v="44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6554.559999999998"/>
    <x v="1"/>
    <s v="US"/>
    <s v="USD"/>
    <n v="1405741404"/>
    <n v="1403149404"/>
    <b v="0"/>
    <n v="4"/>
    <b v="0"/>
    <s v="food/restaurants"/>
    <n v="44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66458.23"/>
    <x v="0"/>
    <s v="US"/>
    <s v="USD"/>
    <n v="1489345200"/>
    <n v="1485966688"/>
    <b v="0"/>
    <n v="152"/>
    <b v="0"/>
    <s v="technology/space exploration"/>
    <n v="44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65924.38"/>
    <x v="2"/>
    <s v="US"/>
    <s v="USD"/>
    <n v="1450971684"/>
    <n v="1447515684"/>
    <b v="1"/>
    <n v="1420"/>
    <b v="1"/>
    <s v="theater/spaces"/>
    <n v="44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65313"/>
    <x v="1"/>
    <s v="US"/>
    <s v="USD"/>
    <n v="1437069079"/>
    <n v="1434477079"/>
    <b v="0"/>
    <n v="0"/>
    <b v="0"/>
    <s v="theater/plays"/>
    <n v="43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64974"/>
    <x v="1"/>
    <s v="US"/>
    <s v="USD"/>
    <n v="1440412396"/>
    <n v="1437820396"/>
    <b v="0"/>
    <n v="1"/>
    <b v="0"/>
    <s v="theater/plays"/>
    <n v="43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64203.33"/>
    <x v="1"/>
    <s v="US"/>
    <s v="USD"/>
    <n v="1442248829"/>
    <n v="1439224829"/>
    <b v="0"/>
    <n v="0"/>
    <b v="0"/>
    <s v="theater/musical"/>
    <n v="42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63527"/>
    <x v="1"/>
    <s v="US"/>
    <s v="USD"/>
    <n v="1411852640"/>
    <n v="1406668640"/>
    <b v="0"/>
    <n v="2"/>
    <b v="0"/>
    <s v="theater/musical"/>
    <n v="4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63460.18"/>
    <x v="1"/>
    <s v="NO"/>
    <s v="NOK"/>
    <n v="1486313040"/>
    <n v="1483131966"/>
    <b v="0"/>
    <n v="4"/>
    <b v="0"/>
    <s v="food/food trucks"/>
    <n v="4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60450.1"/>
    <x v="1"/>
    <s v="US"/>
    <s v="USD"/>
    <n v="1405021211"/>
    <n v="1402429211"/>
    <b v="0"/>
    <n v="0"/>
    <b v="0"/>
    <s v="photography/people"/>
    <n v="45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60180"/>
    <x v="0"/>
    <s v="US"/>
    <s v="USD"/>
    <n v="1457721287"/>
    <n v="1455129287"/>
    <b v="0"/>
    <n v="276"/>
    <b v="0"/>
    <s v="technology/wearables"/>
    <n v="46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60175"/>
    <x v="0"/>
    <s v="US"/>
    <s v="USD"/>
    <n v="1432612382"/>
    <n v="1427428382"/>
    <b v="0"/>
    <n v="67"/>
    <b v="0"/>
    <s v="film &amp; video/science fiction"/>
    <n v="46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60095.35"/>
    <x v="1"/>
    <s v="US"/>
    <s v="USD"/>
    <n v="1385136000"/>
    <n v="1381923548"/>
    <b v="0"/>
    <n v="890"/>
    <b v="0"/>
    <s v="technology/wearables"/>
    <n v="46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60046"/>
    <x v="1"/>
    <s v="DE"/>
    <s v="EUR"/>
    <n v="1434286855"/>
    <n v="1431694855"/>
    <b v="0"/>
    <n v="0"/>
    <b v="0"/>
    <s v="publishing/translations"/>
    <n v="46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58520.2"/>
    <x v="2"/>
    <s v="US"/>
    <s v="USD"/>
    <n v="1399669200"/>
    <n v="1394536048"/>
    <b v="1"/>
    <n v="2436"/>
    <b v="1"/>
    <s v="film &amp; video/documentary"/>
    <n v="46"/>
    <x v="0"/>
    <s v="documentary"/>
    <x v="132"/>
    <d v="2014-05-09T21:00:00"/>
    <x v="1"/>
  </r>
  <r>
    <n v="578"/>
    <s v="weBuy Crowdsourced Shopping"/>
    <s v="weBuy trade built on technology and Crowd Sourced Power"/>
    <n v="125000"/>
    <n v="57817"/>
    <x v="1"/>
    <s v="GB"/>
    <s v="GBP"/>
    <n v="1441633993"/>
    <n v="1439560393"/>
    <b v="0"/>
    <n v="7"/>
    <b v="0"/>
    <s v="technology/web"/>
    <n v="46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7754"/>
    <x v="1"/>
    <s v="US"/>
    <s v="USD"/>
    <n v="1438576057"/>
    <n v="1435552057"/>
    <b v="0"/>
    <n v="1"/>
    <b v="0"/>
    <s v="food/food trucks"/>
    <n v="46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57342"/>
    <x v="3"/>
    <s v="US"/>
    <s v="USD"/>
    <n v="1490499180"/>
    <n v="1488430760"/>
    <b v="0"/>
    <n v="0"/>
    <b v="0"/>
    <s v="music/faith"/>
    <n v="46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57197"/>
    <x v="2"/>
    <s v="US"/>
    <s v="USD"/>
    <n v="1480568340"/>
    <n v="1477996325"/>
    <b v="1"/>
    <n v="379"/>
    <b v="1"/>
    <s v="technology/hardware"/>
    <n v="45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56618"/>
    <x v="2"/>
    <s v="DE"/>
    <s v="EUR"/>
    <n v="1467128723"/>
    <n v="1464536723"/>
    <b v="0"/>
    <n v="1530"/>
    <b v="1"/>
    <s v="technology/hardware"/>
    <n v="45"/>
    <x v="3"/>
    <s v="hardware"/>
    <x v="137"/>
    <d v="2016-06-28T15:45:23"/>
    <x v="0"/>
  </r>
  <r>
    <n v="2649"/>
    <s v="The Mission - Please Check Back Soon (Canceled)"/>
    <s v="They have launched a Kickstarter."/>
    <n v="125000"/>
    <n v="56590"/>
    <x v="0"/>
    <s v="US"/>
    <s v="USD"/>
    <n v="1454370941"/>
    <n v="1449186941"/>
    <b v="0"/>
    <n v="3"/>
    <b v="0"/>
    <s v="technology/space exploration"/>
    <n v="45"/>
    <x v="3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56146"/>
    <x v="0"/>
    <s v="US"/>
    <s v="USD"/>
    <n v="1468108198"/>
    <n v="1465516198"/>
    <b v="0"/>
    <n v="348"/>
    <b v="0"/>
    <s v="theater/spaces"/>
    <n v="45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56079.83"/>
    <x v="0"/>
    <s v="US"/>
    <s v="USD"/>
    <n v="1420233256"/>
    <n v="1417641256"/>
    <b v="0"/>
    <n v="0"/>
    <b v="0"/>
    <s v="technology/web"/>
    <n v="46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55223"/>
    <x v="1"/>
    <s v="US"/>
    <s v="USD"/>
    <n v="1411150701"/>
    <n v="1405966701"/>
    <b v="0"/>
    <n v="7"/>
    <b v="0"/>
    <s v="film &amp; video/drama"/>
    <n v="47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55201.52"/>
    <x v="1"/>
    <s v="CA"/>
    <s v="CAD"/>
    <n v="1454078770"/>
    <n v="1448894770"/>
    <b v="0"/>
    <n v="2"/>
    <b v="0"/>
    <s v="food/food trucks"/>
    <n v="47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54116.28"/>
    <x v="2"/>
    <s v="US"/>
    <s v="USD"/>
    <n v="1415722236"/>
    <n v="1410534636"/>
    <b v="1"/>
    <n v="1095"/>
    <b v="1"/>
    <s v="theater/spaces"/>
    <n v="47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53771"/>
    <x v="0"/>
    <s v="US"/>
    <s v="USD"/>
    <n v="1473044340"/>
    <n v="1468180462"/>
    <b v="0"/>
    <n v="4"/>
    <b v="0"/>
    <s v="technology/wearables"/>
    <n v="49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53769"/>
    <x v="1"/>
    <s v="US"/>
    <s v="USD"/>
    <n v="1438726535"/>
    <n v="1433542535"/>
    <b v="0"/>
    <n v="2"/>
    <b v="0"/>
    <s v="film &amp; video/drama"/>
    <n v="49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53737"/>
    <x v="1"/>
    <s v="US"/>
    <s v="USD"/>
    <n v="1379094980"/>
    <n v="1376502980"/>
    <b v="0"/>
    <n v="3"/>
    <b v="0"/>
    <s v="film &amp; video/animation"/>
    <n v="49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53670.6"/>
    <x v="1"/>
    <s v="CA"/>
    <s v="CAD"/>
    <n v="1441119919"/>
    <n v="1437663919"/>
    <b v="0"/>
    <n v="29"/>
    <b v="0"/>
    <s v="technology/wearables"/>
    <n v="48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53157"/>
    <x v="0"/>
    <s v="US"/>
    <s v="USD"/>
    <n v="1417690734"/>
    <n v="1415098734"/>
    <b v="0"/>
    <n v="356"/>
    <b v="0"/>
    <s v="technology/wearables"/>
    <n v="48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53001.3"/>
    <x v="1"/>
    <s v="GB"/>
    <s v="GBP"/>
    <n v="1478425747"/>
    <n v="1475398147"/>
    <b v="0"/>
    <n v="2"/>
    <b v="0"/>
    <s v="games/mobile games"/>
    <n v="48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52576"/>
    <x v="0"/>
    <s v="US"/>
    <s v="USD"/>
    <n v="1440548330"/>
    <n v="1438042730"/>
    <b v="0"/>
    <n v="0"/>
    <b v="0"/>
    <s v="technology/web"/>
    <n v="47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52198"/>
    <x v="1"/>
    <s v="US"/>
    <s v="USD"/>
    <n v="1411328918"/>
    <n v="1407440918"/>
    <b v="0"/>
    <n v="5"/>
    <b v="0"/>
    <s v="food/restaurants"/>
    <n v="47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51906"/>
    <x v="1"/>
    <s v="US"/>
    <s v="USD"/>
    <n v="1428205247"/>
    <n v="1423024847"/>
    <b v="0"/>
    <n v="1"/>
    <b v="0"/>
    <s v="theater/plays"/>
    <n v="47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51605.31"/>
    <x v="1"/>
    <s v="US"/>
    <s v="USD"/>
    <n v="1429291982"/>
    <n v="1426699982"/>
    <b v="0"/>
    <n v="37"/>
    <b v="0"/>
    <s v="theater/spaces"/>
    <n v="49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51544"/>
    <x v="1"/>
    <s v="ES"/>
    <s v="EUR"/>
    <n v="1471985640"/>
    <n v="1469289685"/>
    <b v="0"/>
    <n v="179"/>
    <b v="0"/>
    <s v="technology/wearables"/>
    <n v="52"/>
    <x v="3"/>
    <s v="wearables"/>
    <x v="154"/>
    <d v="2016-08-23T20:54:00"/>
    <x v="0"/>
  </r>
  <r>
    <n v="128"/>
    <s v="Ralphi3 (Canceled)"/>
    <s v="A Science Fiction film filled with entertainment and Excitement"/>
    <n v="100000"/>
    <n v="51514.5"/>
    <x v="0"/>
    <s v="US"/>
    <s v="USD"/>
    <n v="1476941293"/>
    <n v="1473917293"/>
    <b v="0"/>
    <n v="6"/>
    <b v="0"/>
    <s v="film &amp; video/science fiction"/>
    <n v="51"/>
    <x v="0"/>
    <s v="science fiction"/>
    <x v="155"/>
    <d v="2016-10-20T05:28:13"/>
    <x v="0"/>
  </r>
  <r>
    <n v="217"/>
    <s v="Bitch"/>
    <s v="A roadmovie by paw"/>
    <n v="100000"/>
    <n v="51184"/>
    <x v="1"/>
    <s v="SE"/>
    <s v="SEK"/>
    <n v="1419780149"/>
    <n v="1417101749"/>
    <b v="0"/>
    <n v="38"/>
    <b v="0"/>
    <s v="film &amp; video/drama"/>
    <n v="51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51149"/>
    <x v="2"/>
    <s v="AU"/>
    <s v="AUD"/>
    <n v="1487738622"/>
    <n v="1485146622"/>
    <b v="1"/>
    <n v="1596"/>
    <b v="1"/>
    <s v="film &amp; video/documentary"/>
    <n v="51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50863"/>
    <x v="2"/>
    <s v="US"/>
    <s v="USD"/>
    <n v="1446019200"/>
    <n v="1442420377"/>
    <b v="1"/>
    <n v="555"/>
    <b v="1"/>
    <s v="film &amp; video/documentary"/>
    <n v="51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50803"/>
    <x v="1"/>
    <s v="US"/>
    <s v="USD"/>
    <n v="1312945341"/>
    <n v="1307761341"/>
    <b v="0"/>
    <n v="0"/>
    <b v="0"/>
    <s v="film &amp; video/animation"/>
    <n v="51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50653.11"/>
    <x v="1"/>
    <s v="CA"/>
    <s v="CAD"/>
    <n v="1418841045"/>
    <n v="1416249045"/>
    <b v="0"/>
    <n v="3"/>
    <b v="0"/>
    <s v="technology/web"/>
    <n v="50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50251.41"/>
    <x v="1"/>
    <s v="US"/>
    <s v="USD"/>
    <n v="1426442400"/>
    <n v="1424454319"/>
    <b v="0"/>
    <n v="0"/>
    <b v="0"/>
    <s v="technology/web"/>
    <n v="5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50091"/>
    <x v="1"/>
    <s v="US"/>
    <s v="USD"/>
    <n v="1437570130"/>
    <n v="1434978130"/>
    <b v="0"/>
    <n v="2"/>
    <b v="0"/>
    <s v="technology/web"/>
    <n v="50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9830"/>
    <x v="1"/>
    <s v="US"/>
    <s v="USD"/>
    <n v="1430703638"/>
    <n v="1426815638"/>
    <b v="0"/>
    <n v="8"/>
    <b v="0"/>
    <s v="technology/web"/>
    <n v="50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49811"/>
    <x v="0"/>
    <s v="GB"/>
    <s v="GBP"/>
    <n v="1488063840"/>
    <n v="1485558318"/>
    <b v="0"/>
    <n v="0"/>
    <b v="0"/>
    <s v="technology/web"/>
    <n v="5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49588"/>
    <x v="1"/>
    <s v="US"/>
    <s v="USD"/>
    <n v="1409602217"/>
    <n v="1405714217"/>
    <b v="0"/>
    <n v="3"/>
    <b v="0"/>
    <s v="technology/wearables"/>
    <n v="49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49321"/>
    <x v="1"/>
    <s v="CA"/>
    <s v="CAD"/>
    <n v="1423333581"/>
    <n v="1420741581"/>
    <b v="0"/>
    <n v="24"/>
    <b v="0"/>
    <s v="technology/wearables"/>
    <n v="4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49100"/>
    <x v="1"/>
    <s v="MX"/>
    <s v="MXN"/>
    <n v="1486317653"/>
    <n v="1481133653"/>
    <b v="0"/>
    <n v="6"/>
    <b v="0"/>
    <s v="technology/wearables"/>
    <n v="48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48434"/>
    <x v="1"/>
    <s v="US"/>
    <s v="USD"/>
    <n v="1430421827"/>
    <n v="1427829827"/>
    <b v="0"/>
    <n v="296"/>
    <b v="0"/>
    <s v="technology/wearables"/>
    <n v="48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47978"/>
    <x v="1"/>
    <s v="US"/>
    <s v="USD"/>
    <n v="1411005600"/>
    <n v="1408141245"/>
    <b v="0"/>
    <n v="29"/>
    <b v="0"/>
    <s v="technology/wearables"/>
    <n v="48"/>
    <x v="3"/>
    <s v="wearables"/>
    <x v="169"/>
    <d v="2014-09-18T02:00:00"/>
    <x v="1"/>
  </r>
  <r>
    <n v="705"/>
    <s v="SomnoScope"/>
    <s v="The closest thing ever to the Holy Grail of wearables technology"/>
    <n v="100000"/>
    <n v="47665"/>
    <x v="1"/>
    <s v="NL"/>
    <s v="EUR"/>
    <n v="1484999278"/>
    <n v="1482407278"/>
    <b v="0"/>
    <n v="5"/>
    <b v="0"/>
    <s v="technology/wearables"/>
    <n v="47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47327"/>
    <x v="1"/>
    <s v="ES"/>
    <s v="EUR"/>
    <n v="1481740740"/>
    <n v="1478130783"/>
    <b v="0"/>
    <n v="0"/>
    <b v="0"/>
    <s v="technology/wearables"/>
    <n v="47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47189"/>
    <x v="1"/>
    <s v="NL"/>
    <s v="EUR"/>
    <n v="1481716868"/>
    <n v="1478257268"/>
    <b v="0"/>
    <n v="338"/>
    <b v="0"/>
    <s v="technology/wearables"/>
    <n v="47"/>
    <x v="3"/>
    <s v="wearables"/>
    <x v="172"/>
    <d v="2016-12-14T12:01:08"/>
    <x v="0"/>
  </r>
  <r>
    <n v="717"/>
    <s v="cool air belt"/>
    <s v="Cool air flowing under clothing keeps you cool."/>
    <n v="100000"/>
    <n v="47074"/>
    <x v="1"/>
    <s v="US"/>
    <s v="USD"/>
    <n v="1409949002"/>
    <n v="1407357002"/>
    <b v="0"/>
    <n v="4"/>
    <b v="0"/>
    <s v="technology/wearables"/>
    <n v="47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46643.07"/>
    <x v="1"/>
    <s v="US"/>
    <s v="USD"/>
    <n v="1390522045"/>
    <n v="1388707645"/>
    <b v="0"/>
    <n v="0"/>
    <b v="0"/>
    <s v="music/jazz"/>
    <n v="46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46100.69"/>
    <x v="1"/>
    <s v="FR"/>
    <s v="EUR"/>
    <n v="1487462340"/>
    <n v="1482958626"/>
    <b v="0"/>
    <n v="16"/>
    <b v="0"/>
    <s v="technology/wearables"/>
    <n v="46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46032"/>
    <x v="1"/>
    <s v="US"/>
    <s v="USD"/>
    <n v="1433178060"/>
    <n v="1429290060"/>
    <b v="0"/>
    <n v="5"/>
    <b v="0"/>
    <s v="technology/wearables"/>
    <n v="46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45979.01"/>
    <x v="1"/>
    <s v="US"/>
    <s v="USD"/>
    <n v="1467132185"/>
    <n v="1461948185"/>
    <b v="0"/>
    <n v="24"/>
    <b v="0"/>
    <s v="technology/wearables"/>
    <n v="46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5535"/>
    <x v="1"/>
    <s v="US"/>
    <s v="USD"/>
    <n v="1462655519"/>
    <n v="1457475119"/>
    <b v="0"/>
    <n v="4"/>
    <b v="0"/>
    <s v="technology/wearables"/>
    <n v="4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45126"/>
    <x v="0"/>
    <s v="US"/>
    <s v="USD"/>
    <n v="1459992856"/>
    <n v="1456108456"/>
    <b v="0"/>
    <n v="38"/>
    <b v="0"/>
    <s v="technology/wearables"/>
    <n v="45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45041"/>
    <x v="0"/>
    <s v="US"/>
    <s v="USD"/>
    <n v="1432101855"/>
    <n v="1429509855"/>
    <b v="0"/>
    <n v="292"/>
    <b v="0"/>
    <s v="journalism/audio"/>
    <n v="45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4669"/>
    <x v="1"/>
    <s v="US"/>
    <s v="USD"/>
    <n v="1393786877"/>
    <n v="1390330877"/>
    <b v="0"/>
    <n v="7"/>
    <b v="0"/>
    <s v="games/video games"/>
    <n v="45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4636.2"/>
    <x v="1"/>
    <s v="US"/>
    <s v="USD"/>
    <n v="1468519920"/>
    <n v="1466188338"/>
    <b v="0"/>
    <n v="6"/>
    <b v="0"/>
    <s v="games/video games"/>
    <n v="44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4388"/>
    <x v="0"/>
    <s v="US"/>
    <s v="USD"/>
    <n v="1446771600"/>
    <n v="1443700648"/>
    <b v="0"/>
    <n v="248"/>
    <b v="0"/>
    <s v="technology/wearables"/>
    <n v="44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3758"/>
    <x v="0"/>
    <s v="NL"/>
    <s v="EUR"/>
    <n v="1483138800"/>
    <n v="1480610046"/>
    <b v="0"/>
    <n v="3"/>
    <b v="0"/>
    <s v="technology/wearables"/>
    <n v="43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3296"/>
    <x v="0"/>
    <s v="US"/>
    <s v="USD"/>
    <n v="1421348428"/>
    <n v="1417460428"/>
    <b v="0"/>
    <n v="11"/>
    <b v="0"/>
    <s v="technology/wearables"/>
    <n v="43"/>
    <x v="3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43037"/>
    <x v="0"/>
    <s v="US"/>
    <s v="USD"/>
    <n v="1418849028"/>
    <n v="1415825028"/>
    <b v="0"/>
    <n v="224"/>
    <b v="0"/>
    <s v="technology/wearables"/>
    <n v="4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43015"/>
    <x v="1"/>
    <s v="US"/>
    <s v="USD"/>
    <n v="1455941197"/>
    <n v="1453349197"/>
    <b v="0"/>
    <n v="1"/>
    <b v="0"/>
    <s v="publishing/translations"/>
    <n v="43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42642"/>
    <x v="1"/>
    <s v="US"/>
    <s v="USD"/>
    <n v="1403122380"/>
    <n v="1400634728"/>
    <b v="0"/>
    <n v="7"/>
    <b v="0"/>
    <s v="photography/places"/>
    <n v="42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42311"/>
    <x v="2"/>
    <s v="ES"/>
    <s v="EUR"/>
    <n v="1436680958"/>
    <n v="1433224958"/>
    <b v="1"/>
    <n v="680"/>
    <b v="1"/>
    <s v="technology/hardware"/>
    <n v="42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42086.42"/>
    <x v="2"/>
    <s v="US"/>
    <s v="USD"/>
    <n v="1465232520"/>
    <n v="1460557809"/>
    <b v="1"/>
    <n v="4245"/>
    <b v="1"/>
    <s v="technology/hardware"/>
    <n v="42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41950"/>
    <x v="2"/>
    <s v="US"/>
    <s v="USD"/>
    <n v="1408021098"/>
    <n v="1405429098"/>
    <b v="1"/>
    <n v="1513"/>
    <b v="1"/>
    <s v="technology/hardware"/>
    <n v="42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41850.46"/>
    <x v="2"/>
    <s v="US"/>
    <s v="USD"/>
    <n v="1465652372"/>
    <n v="1463060372"/>
    <b v="1"/>
    <n v="325"/>
    <b v="1"/>
    <s v="technology/hardware"/>
    <n v="42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41500"/>
    <x v="2"/>
    <s v="US"/>
    <s v="USD"/>
    <n v="1434017153"/>
    <n v="1431425153"/>
    <b v="1"/>
    <n v="353"/>
    <b v="1"/>
    <s v="technology/hardware"/>
    <n v="41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41000"/>
    <x v="2"/>
    <s v="US"/>
    <s v="USD"/>
    <n v="1427740319"/>
    <n v="1423855919"/>
    <b v="1"/>
    <n v="539"/>
    <b v="1"/>
    <s v="technology/hardware"/>
    <n v="4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40850"/>
    <x v="2"/>
    <s v="DK"/>
    <s v="DKK"/>
    <n v="1458807098"/>
    <n v="1456218698"/>
    <b v="0"/>
    <n v="203"/>
    <b v="1"/>
    <s v="technology/hardware"/>
    <n v="41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40690"/>
    <x v="2"/>
    <s v="US"/>
    <s v="USD"/>
    <n v="1431100918"/>
    <n v="1427212918"/>
    <b v="0"/>
    <n v="470"/>
    <b v="1"/>
    <s v="technology/hardware"/>
    <n v="41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40594"/>
    <x v="1"/>
    <s v="US"/>
    <s v="USD"/>
    <n v="1391427692"/>
    <n v="1388835692"/>
    <b v="0"/>
    <n v="99"/>
    <b v="0"/>
    <s v="games/video games"/>
    <n v="41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40502.99"/>
    <x v="0"/>
    <s v="US"/>
    <s v="USD"/>
    <n v="1439048017"/>
    <n v="1436456017"/>
    <b v="0"/>
    <n v="1"/>
    <b v="0"/>
    <s v="technology/web"/>
    <n v="40"/>
    <x v="3"/>
    <s v="web"/>
    <x v="198"/>
    <d v="2015-08-08T15:33:37"/>
    <x v="2"/>
  </r>
  <r>
    <n v="2431"/>
    <s v="Murphy's good eatin'"/>
    <s v="Go to Colorado and run a food truck with homemade food of all kinds."/>
    <n v="100000"/>
    <n v="40404"/>
    <x v="1"/>
    <s v="US"/>
    <s v="USD"/>
    <n v="1467080613"/>
    <n v="1461896613"/>
    <b v="0"/>
    <n v="2"/>
    <b v="0"/>
    <s v="food/food trucks"/>
    <n v="40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40357"/>
    <x v="1"/>
    <s v="GB"/>
    <s v="GBP"/>
    <n v="1454323413"/>
    <n v="1451731413"/>
    <b v="0"/>
    <n v="0"/>
    <b v="0"/>
    <s v="food/restaurants"/>
    <n v="4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40280"/>
    <x v="1"/>
    <s v="US"/>
    <s v="USD"/>
    <n v="1476559260"/>
    <n v="1472567085"/>
    <b v="0"/>
    <n v="0"/>
    <b v="0"/>
    <s v="food/restaurants"/>
    <n v="4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40153"/>
    <x v="0"/>
    <s v="CA"/>
    <s v="CAD"/>
    <n v="1444740089"/>
    <n v="1442148089"/>
    <b v="0"/>
    <n v="0"/>
    <b v="0"/>
    <s v="food/food trucks"/>
    <n v="4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40140.01"/>
    <x v="0"/>
    <s v="AU"/>
    <s v="AUD"/>
    <n v="1463645521"/>
    <n v="1458461521"/>
    <b v="0"/>
    <n v="4"/>
    <b v="0"/>
    <s v="food/food trucks"/>
    <n v="40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40079"/>
    <x v="2"/>
    <s v="US"/>
    <s v="USD"/>
    <n v="1466168390"/>
    <n v="1463576390"/>
    <b v="1"/>
    <n v="1762"/>
    <b v="1"/>
    <s v="technology/space exploration"/>
    <n v="40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40055"/>
    <x v="0"/>
    <s v="US"/>
    <s v="USD"/>
    <n v="1489172435"/>
    <n v="1486580435"/>
    <b v="1"/>
    <n v="52"/>
    <b v="0"/>
    <s v="technology/space exploration"/>
    <n v="40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40043.25"/>
    <x v="0"/>
    <s v="AU"/>
    <s v="AUD"/>
    <n v="1418183325"/>
    <n v="1415591325"/>
    <b v="0"/>
    <n v="11"/>
    <b v="0"/>
    <s v="technology/space exploration"/>
    <n v="40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39757"/>
    <x v="0"/>
    <s v="US"/>
    <s v="USD"/>
    <n v="1429622726"/>
    <n v="1424442326"/>
    <b v="0"/>
    <n v="6"/>
    <b v="0"/>
    <s v="technology/space exploration"/>
    <n v="40"/>
    <x v="3"/>
    <s v="space exploration"/>
    <x v="207"/>
    <d v="2015-04-21T13:25:26"/>
    <x v="2"/>
  </r>
  <r>
    <n v="2726"/>
    <s v="Krimston TWO - Dual SIM case for iPhone"/>
    <s v="Krimston TWO: iPhone Dual SIM Case"/>
    <n v="100000"/>
    <n v="39693.279999999999"/>
    <x v="2"/>
    <s v="US"/>
    <s v="USD"/>
    <n v="1461333311"/>
    <n v="1458741311"/>
    <b v="0"/>
    <n v="404"/>
    <b v="1"/>
    <s v="technology/hardware"/>
    <n v="40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39550.5"/>
    <x v="1"/>
    <s v="IT"/>
    <s v="EUR"/>
    <n v="1489142688"/>
    <n v="1486550688"/>
    <b v="0"/>
    <n v="0"/>
    <b v="0"/>
    <s v="publishing/children's books"/>
    <n v="4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39500.5"/>
    <x v="2"/>
    <s v="US"/>
    <s v="USD"/>
    <n v="1477972740"/>
    <n v="1475326255"/>
    <b v="0"/>
    <n v="1260"/>
    <b v="1"/>
    <s v="theater/spaces"/>
    <n v="39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39304.01"/>
    <x v="1"/>
    <s v="US"/>
    <s v="USD"/>
    <n v="1444946400"/>
    <n v="1441723912"/>
    <b v="0"/>
    <n v="21"/>
    <b v="0"/>
    <s v="theater/spaces"/>
    <n v="39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39304"/>
    <x v="1"/>
    <s v="US"/>
    <s v="USD"/>
    <n v="1442775956"/>
    <n v="1437591956"/>
    <b v="0"/>
    <n v="1"/>
    <b v="0"/>
    <s v="theater/spaces"/>
    <n v="39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39137"/>
    <x v="0"/>
    <s v="US"/>
    <s v="USD"/>
    <n v="1425242029"/>
    <n v="1422650029"/>
    <b v="0"/>
    <n v="0"/>
    <b v="0"/>
    <s v="theater/spaces"/>
    <n v="39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39131"/>
    <x v="2"/>
    <s v="US"/>
    <s v="USD"/>
    <n v="1399271911"/>
    <n v="1396334311"/>
    <b v="0"/>
    <n v="558"/>
    <b v="1"/>
    <s v="theater/plays"/>
    <n v="39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38876.949999999997"/>
    <x v="1"/>
    <s v="US"/>
    <s v="USD"/>
    <n v="1450040396"/>
    <n v="1444852796"/>
    <b v="0"/>
    <n v="0"/>
    <b v="0"/>
    <s v="theater/musical"/>
    <n v="39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38743.839999999997"/>
    <x v="2"/>
    <s v="SE"/>
    <s v="SEK"/>
    <n v="1432314209"/>
    <n v="1429722209"/>
    <b v="0"/>
    <n v="100"/>
    <b v="1"/>
    <s v="theater/plays"/>
    <n v="39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38500"/>
    <x v="1"/>
    <s v="US"/>
    <s v="USD"/>
    <n v="1409602178"/>
    <n v="1406578178"/>
    <b v="0"/>
    <n v="2"/>
    <b v="0"/>
    <s v="theater/plays"/>
    <n v="38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38082.69"/>
    <x v="1"/>
    <s v="GB"/>
    <s v="GBP"/>
    <n v="1432299600"/>
    <n v="1429707729"/>
    <b v="0"/>
    <n v="25"/>
    <b v="0"/>
    <s v="technology/gadgets"/>
    <n v="39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37994"/>
    <x v="2"/>
    <s v="AU"/>
    <s v="AUD"/>
    <n v="1429228800"/>
    <n v="1426714870"/>
    <b v="0"/>
    <n v="443"/>
    <b v="1"/>
    <s v="technology/hardware"/>
    <n v="38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37354.269999999997"/>
    <x v="0"/>
    <s v="US"/>
    <s v="USD"/>
    <n v="1469913194"/>
    <n v="1467321194"/>
    <b v="0"/>
    <n v="4"/>
    <b v="0"/>
    <s v="technology/space exploration"/>
    <n v="38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37104.03"/>
    <x v="1"/>
    <s v="US"/>
    <s v="USD"/>
    <n v="1451389601"/>
    <n v="1447933601"/>
    <b v="0"/>
    <n v="34"/>
    <b v="0"/>
    <s v="film &amp; video/animation"/>
    <n v="38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36082"/>
    <x v="1"/>
    <s v="US"/>
    <s v="USD"/>
    <n v="1426753723"/>
    <n v="1423733323"/>
    <b v="0"/>
    <n v="0"/>
    <b v="0"/>
    <s v="film &amp; video/drama"/>
    <n v="38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35932"/>
    <x v="1"/>
    <s v="US"/>
    <s v="USD"/>
    <n v="1487617200"/>
    <n v="1483634335"/>
    <b v="0"/>
    <n v="110"/>
    <b v="0"/>
    <s v="technology/wearables"/>
    <n v="38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35848"/>
    <x v="1"/>
    <s v="GB"/>
    <s v="GBP"/>
    <n v="1429554349"/>
    <n v="1424719549"/>
    <b v="0"/>
    <n v="28"/>
    <b v="0"/>
    <s v="food/restaurants"/>
    <n v="38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35640"/>
    <x v="1"/>
    <s v="US"/>
    <s v="USD"/>
    <n v="1424375279"/>
    <n v="1422992879"/>
    <b v="0"/>
    <n v="2"/>
    <b v="0"/>
    <s v="film &amp; video/animation"/>
    <n v="38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35389.129999999997"/>
    <x v="0"/>
    <s v="MX"/>
    <s v="MXN"/>
    <n v="1482953115"/>
    <n v="1480361115"/>
    <b v="0"/>
    <n v="1"/>
    <b v="0"/>
    <s v="technology/wearables"/>
    <n v="39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35338"/>
    <x v="1"/>
    <s v="IT"/>
    <s v="EUR"/>
    <n v="1466323800"/>
    <n v="1463418120"/>
    <b v="0"/>
    <n v="310"/>
    <b v="0"/>
    <s v="technology/wearables"/>
    <n v="39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35307"/>
    <x v="1"/>
    <s v="US"/>
    <s v="USD"/>
    <n v="1373174903"/>
    <n v="1369286903"/>
    <b v="0"/>
    <n v="123"/>
    <b v="0"/>
    <s v="games/video games"/>
    <n v="39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35296"/>
    <x v="1"/>
    <s v="US"/>
    <s v="USD"/>
    <n v="1430409651"/>
    <n v="1427817651"/>
    <b v="0"/>
    <n v="7"/>
    <b v="0"/>
    <s v="games/mobile games"/>
    <n v="39"/>
    <x v="4"/>
    <s v="mobile games"/>
    <x v="229"/>
    <d v="2015-04-30T16:00:51"/>
    <x v="2"/>
  </r>
  <r>
    <n v="2582"/>
    <s v="Drunken Wings"/>
    <s v="The place where chicken meets liquor for the first time!"/>
    <n v="90000"/>
    <n v="35275.64"/>
    <x v="1"/>
    <s v="US"/>
    <s v="USD"/>
    <n v="1477784634"/>
    <n v="1475192634"/>
    <b v="0"/>
    <n v="1"/>
    <b v="0"/>
    <s v="food/food trucks"/>
    <n v="39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35135"/>
    <x v="1"/>
    <s v="US"/>
    <s v="USD"/>
    <n v="1469213732"/>
    <n v="1466621732"/>
    <b v="0"/>
    <n v="6"/>
    <b v="0"/>
    <s v="theater/plays"/>
    <n v="39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35123"/>
    <x v="2"/>
    <s v="IT"/>
    <s v="EUR"/>
    <n v="1461306772"/>
    <n v="1458714772"/>
    <b v="1"/>
    <n v="1281"/>
    <b v="1"/>
    <s v="technology/hardware"/>
    <n v="39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5076"/>
    <x v="1"/>
    <s v="US"/>
    <s v="USD"/>
    <n v="1421543520"/>
    <n v="1416445931"/>
    <b v="0"/>
    <n v="9"/>
    <b v="0"/>
    <s v="technology/web"/>
    <n v="39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34676"/>
    <x v="1"/>
    <s v="US"/>
    <s v="USD"/>
    <n v="1407624222"/>
    <n v="1405032222"/>
    <b v="0"/>
    <n v="4"/>
    <b v="0"/>
    <s v="technology/wearables"/>
    <n v="39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4660"/>
    <x v="1"/>
    <s v="US"/>
    <s v="USD"/>
    <n v="1421656200"/>
    <n v="1416507211"/>
    <b v="0"/>
    <n v="312"/>
    <b v="0"/>
    <s v="games/video games"/>
    <n v="40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34198"/>
    <x v="0"/>
    <s v="US"/>
    <s v="USD"/>
    <n v="1428704848"/>
    <n v="1426112848"/>
    <b v="0"/>
    <n v="7"/>
    <b v="0"/>
    <s v="technology/web"/>
    <n v="40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34090.629999999997"/>
    <x v="2"/>
    <s v="US"/>
    <s v="USD"/>
    <n v="1325961309"/>
    <n v="1322073309"/>
    <b v="1"/>
    <n v="146"/>
    <b v="1"/>
    <s v="film &amp; video/documentary"/>
    <n v="40"/>
    <x v="0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33892"/>
    <x v="1"/>
    <s v="US"/>
    <s v="USD"/>
    <n v="1455822569"/>
    <n v="1453230569"/>
    <b v="0"/>
    <n v="1"/>
    <b v="0"/>
    <s v="technology/web"/>
    <n v="40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33791"/>
    <x v="0"/>
    <s v="US"/>
    <s v="USD"/>
    <n v="1472317209"/>
    <n v="1469725209"/>
    <b v="0"/>
    <n v="1"/>
    <b v="0"/>
    <s v="journalism/audio"/>
    <n v="4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641"/>
    <x v="1"/>
    <s v="NL"/>
    <s v="EUR"/>
    <n v="1446331500"/>
    <n v="1442531217"/>
    <b v="0"/>
    <n v="285"/>
    <b v="0"/>
    <s v="technology/gadgets"/>
    <n v="3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33486"/>
    <x v="2"/>
    <s v="US"/>
    <s v="USD"/>
    <n v="1369323491"/>
    <n v="1366731491"/>
    <b v="0"/>
    <n v="1373"/>
    <b v="1"/>
    <s v="technology/hardware"/>
    <n v="39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33393.339999999997"/>
    <x v="0"/>
    <s v="US"/>
    <s v="USD"/>
    <n v="1421030194"/>
    <n v="1418438194"/>
    <b v="0"/>
    <n v="0"/>
    <b v="0"/>
    <s v="food/food trucks"/>
    <n v="41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33393"/>
    <x v="1"/>
    <s v="DK"/>
    <s v="DKK"/>
    <n v="1433775600"/>
    <n v="1431973478"/>
    <b v="0"/>
    <n v="11"/>
    <b v="0"/>
    <s v="publishing/translations"/>
    <n v="42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33370.769999999997"/>
    <x v="0"/>
    <s v="US"/>
    <s v="USD"/>
    <n v="1415392207"/>
    <n v="1411500607"/>
    <b v="0"/>
    <n v="81"/>
    <b v="0"/>
    <s v="film &amp; video/science fiction"/>
    <n v="42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33229"/>
    <x v="1"/>
    <s v="GB"/>
    <s v="GBP"/>
    <n v="1446766372"/>
    <n v="1443220372"/>
    <b v="0"/>
    <n v="11"/>
    <b v="0"/>
    <s v="film &amp; video/animation"/>
    <n v="41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33006"/>
    <x v="1"/>
    <s v="US"/>
    <s v="USD"/>
    <n v="1427537952"/>
    <n v="1422357552"/>
    <b v="0"/>
    <n v="1"/>
    <b v="0"/>
    <s v="technology/web"/>
    <n v="4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32903"/>
    <x v="0"/>
    <s v="FR"/>
    <s v="EUR"/>
    <n v="1453210037"/>
    <n v="1448026037"/>
    <b v="0"/>
    <n v="0"/>
    <b v="0"/>
    <s v="technology/web"/>
    <n v="41"/>
    <x v="3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32865.300000000003"/>
    <x v="1"/>
    <s v="US"/>
    <s v="USD"/>
    <n v="1412272592"/>
    <n v="1407088592"/>
    <b v="0"/>
    <n v="1"/>
    <b v="0"/>
    <s v="food/food trucks"/>
    <n v="41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32745"/>
    <x v="2"/>
    <s v="DE"/>
    <s v="EUR"/>
    <n v="1433996746"/>
    <n v="1431404746"/>
    <b v="1"/>
    <n v="729"/>
    <b v="1"/>
    <s v="technology/hardware"/>
    <n v="41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32616"/>
    <x v="2"/>
    <s v="US"/>
    <s v="USD"/>
    <n v="1450486800"/>
    <n v="1446562807"/>
    <b v="1"/>
    <n v="644"/>
    <b v="1"/>
    <s v="technology/hardware"/>
    <n v="40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2172.66"/>
    <x v="1"/>
    <s v="MX"/>
    <s v="MXN"/>
    <n v="1483773169"/>
    <n v="1481181169"/>
    <b v="0"/>
    <n v="3"/>
    <b v="0"/>
    <s v="games/video games"/>
    <n v="40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32075"/>
    <x v="1"/>
    <s v="US"/>
    <s v="USD"/>
    <n v="1382184786"/>
    <n v="1379592786"/>
    <b v="0"/>
    <n v="4"/>
    <b v="0"/>
    <s v="games/video games"/>
    <n v="40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32035.51"/>
    <x v="1"/>
    <s v="US"/>
    <s v="USD"/>
    <n v="1407453228"/>
    <n v="1404861228"/>
    <b v="0"/>
    <n v="1"/>
    <b v="0"/>
    <s v="food/food trucks"/>
    <n v="40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32006.67"/>
    <x v="1"/>
    <s v="US"/>
    <s v="USD"/>
    <n v="1433298676"/>
    <n v="1429410676"/>
    <b v="0"/>
    <n v="118"/>
    <b v="0"/>
    <s v="food/food trucks"/>
    <n v="40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31896.33"/>
    <x v="0"/>
    <s v="US"/>
    <s v="USD"/>
    <n v="1462729317"/>
    <n v="1457548917"/>
    <b v="0"/>
    <n v="0"/>
    <b v="0"/>
    <s v="theater/spaces"/>
    <n v="41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1820.5"/>
    <x v="2"/>
    <s v="US"/>
    <s v="USD"/>
    <n v="1430981880"/>
    <n v="1426216033"/>
    <b v="1"/>
    <n v="508"/>
    <b v="1"/>
    <s v="technology/hardware"/>
    <n v="42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31754.69"/>
    <x v="2"/>
    <s v="US"/>
    <s v="USD"/>
    <n v="1428514969"/>
    <n v="1425922969"/>
    <b v="1"/>
    <n v="942"/>
    <b v="1"/>
    <s v="film &amp; video/documentary"/>
    <n v="42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31683"/>
    <x v="2"/>
    <s v="US"/>
    <s v="USD"/>
    <n v="1401459035"/>
    <n v="1397571035"/>
    <b v="1"/>
    <n v="2139"/>
    <b v="1"/>
    <s v="film &amp; video/documentary"/>
    <n v="42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31675"/>
    <x v="2"/>
    <s v="US"/>
    <s v="USD"/>
    <n v="1319860740"/>
    <n v="1317064599"/>
    <b v="1"/>
    <n v="493"/>
    <b v="1"/>
    <s v="film &amp; video/documentary"/>
    <n v="42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31522"/>
    <x v="2"/>
    <s v="US"/>
    <s v="USD"/>
    <n v="1446350400"/>
    <n v="1443739388"/>
    <b v="1"/>
    <n v="498"/>
    <b v="1"/>
    <s v="film &amp; video/documentary"/>
    <n v="42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1404"/>
    <x v="1"/>
    <s v="US"/>
    <s v="USD"/>
    <n v="1438451580"/>
    <n v="1434609424"/>
    <b v="0"/>
    <n v="28"/>
    <b v="0"/>
    <s v="technology/web"/>
    <n v="42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31330"/>
    <x v="1"/>
    <s v="AU"/>
    <s v="AUD"/>
    <n v="1424137247"/>
    <n v="1421545247"/>
    <b v="0"/>
    <n v="2"/>
    <b v="0"/>
    <s v="technology/web"/>
    <n v="42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31291"/>
    <x v="0"/>
    <s v="AU"/>
    <s v="AUD"/>
    <n v="1432771997"/>
    <n v="1430179997"/>
    <b v="0"/>
    <n v="0"/>
    <b v="0"/>
    <s v="technology/web"/>
    <n v="42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31275.599999999999"/>
    <x v="2"/>
    <s v="US"/>
    <s v="USD"/>
    <n v="1440082240"/>
    <n v="1436885440"/>
    <b v="0"/>
    <n v="1107"/>
    <b v="1"/>
    <s v="technology/wearables"/>
    <n v="42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31272.92"/>
    <x v="1"/>
    <s v="US"/>
    <s v="USD"/>
    <n v="1410955331"/>
    <n v="1407931331"/>
    <b v="0"/>
    <n v="129"/>
    <b v="0"/>
    <s v="technology/wearables"/>
    <n v="41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30891.1"/>
    <x v="1"/>
    <s v="US"/>
    <s v="USD"/>
    <n v="1391630297"/>
    <n v="1389038297"/>
    <b v="0"/>
    <n v="4"/>
    <b v="0"/>
    <s v="games/video games"/>
    <n v="41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30866"/>
    <x v="1"/>
    <s v="US"/>
    <s v="USD"/>
    <n v="1410426250"/>
    <n v="1405674250"/>
    <b v="0"/>
    <n v="975"/>
    <b v="0"/>
    <s v="games/video games"/>
    <n v="41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30805"/>
    <x v="1"/>
    <s v="US"/>
    <s v="USD"/>
    <n v="1408225452"/>
    <n v="1405633452"/>
    <b v="0"/>
    <n v="1"/>
    <b v="0"/>
    <s v="food/food trucks"/>
    <n v="41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30751"/>
    <x v="0"/>
    <s v="US"/>
    <s v="USD"/>
    <n v="1456700709"/>
    <n v="1453676709"/>
    <b v="0"/>
    <n v="1"/>
    <b v="0"/>
    <s v="technology/wearables"/>
    <n v="4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30675"/>
    <x v="0"/>
    <s v="US"/>
    <s v="USD"/>
    <n v="1476458734"/>
    <n v="1472570734"/>
    <b v="0"/>
    <n v="15"/>
    <b v="0"/>
    <s v="technology/wearables"/>
    <n v="41"/>
    <x v="3"/>
    <s v="wearables"/>
    <x v="270"/>
    <d v="2016-10-14T15:25:34"/>
    <x v="0"/>
  </r>
  <r>
    <n v="2157"/>
    <s v="Nin"/>
    <s v="Gamers and 90's fans unite in this small tale of epic proportions!"/>
    <n v="75000"/>
    <n v="30610"/>
    <x v="1"/>
    <s v="US"/>
    <s v="USD"/>
    <n v="1482479940"/>
    <n v="1479684783"/>
    <b v="0"/>
    <n v="57"/>
    <b v="0"/>
    <s v="games/video games"/>
    <n v="41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30608.59"/>
    <x v="1"/>
    <s v="US"/>
    <s v="USD"/>
    <n v="1448175540"/>
    <n v="1445483246"/>
    <b v="0"/>
    <n v="72"/>
    <b v="0"/>
    <s v="theater/spaces"/>
    <n v="41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30505"/>
    <x v="1"/>
    <s v="US"/>
    <s v="USD"/>
    <n v="1411312250"/>
    <n v="1406128250"/>
    <b v="0"/>
    <n v="0"/>
    <b v="0"/>
    <s v="theater/spaces"/>
    <n v="41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0383.32"/>
    <x v="1"/>
    <s v="CA"/>
    <s v="CAD"/>
    <n v="1484366340"/>
    <n v="1480219174"/>
    <b v="0"/>
    <n v="18"/>
    <b v="0"/>
    <s v="theater/musical"/>
    <n v="40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30334.83"/>
    <x v="1"/>
    <s v="US"/>
    <s v="USD"/>
    <n v="1450887480"/>
    <n v="1448469719"/>
    <b v="0"/>
    <n v="1"/>
    <b v="0"/>
    <s v="theater/musical"/>
    <n v="4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30315"/>
    <x v="1"/>
    <s v="US"/>
    <s v="USD"/>
    <n v="1465060797"/>
    <n v="1462468797"/>
    <b v="0"/>
    <n v="0"/>
    <b v="0"/>
    <s v="theater/plays"/>
    <n v="4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30303.24"/>
    <x v="1"/>
    <s v="US"/>
    <s v="USD"/>
    <n v="1325763180"/>
    <n v="1323084816"/>
    <b v="0"/>
    <n v="3"/>
    <b v="0"/>
    <s v="film &amp; video/animation"/>
    <n v="42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30274"/>
    <x v="0"/>
    <s v="US"/>
    <s v="USD"/>
    <n v="1464715860"/>
    <n v="1462130584"/>
    <b v="0"/>
    <n v="0"/>
    <b v="0"/>
    <s v="film &amp; video/science fiction"/>
    <n v="42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30241"/>
    <x v="2"/>
    <s v="US"/>
    <s v="USD"/>
    <n v="1462629432"/>
    <n v="1460037432"/>
    <b v="0"/>
    <n v="350"/>
    <b v="1"/>
    <s v="technology/hardware"/>
    <n v="43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30226"/>
    <x v="0"/>
    <s v="HK"/>
    <s v="HKD"/>
    <n v="1475457107"/>
    <n v="1472865107"/>
    <b v="0"/>
    <n v="1"/>
    <b v="0"/>
    <s v="film &amp; video/science fiction"/>
    <n v="43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30177"/>
    <x v="0"/>
    <s v="US"/>
    <s v="USD"/>
    <n v="1434654215"/>
    <n v="1432062215"/>
    <b v="0"/>
    <n v="0"/>
    <b v="0"/>
    <s v="technology/web"/>
    <n v="43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30112"/>
    <x v="1"/>
    <s v="US"/>
    <s v="USD"/>
    <n v="1478926800"/>
    <n v="1476054568"/>
    <b v="0"/>
    <n v="196"/>
    <b v="0"/>
    <s v="technology/wearables"/>
    <n v="43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30047.64"/>
    <x v="2"/>
    <s v="US"/>
    <s v="USD"/>
    <n v="1426532437"/>
    <n v="1423944037"/>
    <b v="1"/>
    <n v="1071"/>
    <b v="1"/>
    <s v="music/electronic music"/>
    <n v="43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30037.01"/>
    <x v="2"/>
    <s v="SE"/>
    <s v="SEK"/>
    <n v="1419151341"/>
    <n v="1416559341"/>
    <b v="1"/>
    <n v="33"/>
    <b v="1"/>
    <s v="technology/hardware"/>
    <n v="43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30026"/>
    <x v="0"/>
    <s v="US"/>
    <s v="USD"/>
    <n v="1456006938"/>
    <n v="1450822938"/>
    <b v="0"/>
    <n v="5"/>
    <b v="0"/>
    <s v="technology/web"/>
    <n v="43"/>
    <x v="3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29939"/>
    <x v="1"/>
    <s v="US"/>
    <s v="USD"/>
    <n v="1407621425"/>
    <n v="1404165425"/>
    <b v="0"/>
    <n v="4"/>
    <b v="0"/>
    <s v="food/food trucks"/>
    <n v="42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9681.55"/>
    <x v="1"/>
    <s v="US"/>
    <s v="USD"/>
    <n v="1407691248"/>
    <n v="1405099248"/>
    <b v="0"/>
    <n v="5"/>
    <b v="0"/>
    <s v="theater/musical"/>
    <n v="43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29531"/>
    <x v="2"/>
    <s v="US"/>
    <s v="USD"/>
    <n v="1394233140"/>
    <n v="1391477450"/>
    <b v="0"/>
    <n v="1510"/>
    <b v="1"/>
    <s v="film &amp; video/documentary"/>
    <n v="43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29520.27"/>
    <x v="1"/>
    <s v="GB"/>
    <s v="GBP"/>
    <n v="1483286127"/>
    <n v="1479830127"/>
    <b v="0"/>
    <n v="456"/>
    <b v="0"/>
    <s v="technology/wearables"/>
    <n v="43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29209.78"/>
    <x v="1"/>
    <s v="US"/>
    <s v="USD"/>
    <n v="1422483292"/>
    <n v="1419891292"/>
    <b v="0"/>
    <n v="4"/>
    <b v="0"/>
    <s v="games/video games"/>
    <n v="45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089"/>
    <x v="1"/>
    <s v="US"/>
    <s v="USD"/>
    <n v="1324664249"/>
    <n v="1321035449"/>
    <b v="0"/>
    <n v="22"/>
    <b v="0"/>
    <s v="film &amp; video/animation"/>
    <n v="45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28986.16"/>
    <x v="2"/>
    <s v="US"/>
    <s v="USD"/>
    <n v="1432416219"/>
    <n v="1429824219"/>
    <b v="1"/>
    <n v="951"/>
    <b v="1"/>
    <s v="film &amp; video/documentary"/>
    <n v="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28817"/>
    <x v="1"/>
    <s v="US"/>
    <s v="USD"/>
    <n v="1334622660"/>
    <n v="1330733022"/>
    <b v="0"/>
    <n v="2"/>
    <b v="0"/>
    <s v="film &amp; video/animation"/>
    <n v="44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8728"/>
    <x v="3"/>
    <s v="US"/>
    <s v="USD"/>
    <n v="1490752800"/>
    <n v="1486522484"/>
    <b v="0"/>
    <n v="884"/>
    <b v="0"/>
    <s v="music/faith"/>
    <n v="44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28690"/>
    <x v="2"/>
    <s v="IE"/>
    <s v="EUR"/>
    <n v="1439455609"/>
    <n v="1436863609"/>
    <b v="1"/>
    <n v="450"/>
    <b v="1"/>
    <s v="technology/hardware"/>
    <n v="44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8633.5"/>
    <x v="0"/>
    <s v="US"/>
    <s v="USD"/>
    <n v="1438793432"/>
    <n v="1436201432"/>
    <b v="0"/>
    <n v="7"/>
    <b v="0"/>
    <s v="technology/web"/>
    <n v="44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28520"/>
    <x v="2"/>
    <s v="AU"/>
    <s v="AUD"/>
    <n v="1444525200"/>
    <n v="1441339242"/>
    <b v="1"/>
    <n v="1251"/>
    <b v="1"/>
    <s v="technology/space exploration"/>
    <n v="4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28474"/>
    <x v="1"/>
    <s v="CA"/>
    <s v="CAD"/>
    <n v="1431278557"/>
    <n v="1427390557"/>
    <b v="0"/>
    <n v="2"/>
    <b v="0"/>
    <s v="food/food trucks"/>
    <n v="44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28300.45"/>
    <x v="1"/>
    <s v="US"/>
    <s v="USD"/>
    <n v="1420724460"/>
    <n v="1418046247"/>
    <b v="0"/>
    <n v="3"/>
    <b v="0"/>
    <s v="theater/spaces"/>
    <n v="47"/>
    <x v="1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8276"/>
    <x v="1"/>
    <s v="US"/>
    <s v="USD"/>
    <n v="1432195375"/>
    <n v="1430899375"/>
    <b v="0"/>
    <n v="2"/>
    <b v="0"/>
    <s v="film &amp; video/animation"/>
    <n v="47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28167.25"/>
    <x v="1"/>
    <s v="US"/>
    <s v="USD"/>
    <n v="1392070874"/>
    <n v="1386886874"/>
    <b v="0"/>
    <n v="1"/>
    <b v="0"/>
    <s v="film &amp; video/animation"/>
    <n v="47"/>
    <x v="0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28067.57"/>
    <x v="1"/>
    <s v="US"/>
    <s v="USD"/>
    <n v="1445097715"/>
    <n v="1441209715"/>
    <b v="0"/>
    <n v="2"/>
    <b v="0"/>
    <s v="technology/web"/>
    <n v="47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8067.34"/>
    <x v="1"/>
    <s v="DE"/>
    <s v="EUR"/>
    <n v="1434213443"/>
    <n v="1431621443"/>
    <b v="0"/>
    <n v="4"/>
    <b v="0"/>
    <s v="technology/web"/>
    <n v="46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27849.22"/>
    <x v="0"/>
    <s v="US"/>
    <s v="USD"/>
    <n v="1443675540"/>
    <n v="1441022120"/>
    <b v="0"/>
    <n v="121"/>
    <b v="0"/>
    <s v="technology/web"/>
    <n v="46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27675"/>
    <x v="1"/>
    <s v="US"/>
    <s v="USD"/>
    <n v="1414758620"/>
    <n v="1412166620"/>
    <b v="0"/>
    <n v="7"/>
    <b v="0"/>
    <s v="technology/wearables"/>
    <n v="4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27600.2"/>
    <x v="1"/>
    <s v="CA"/>
    <s v="CAD"/>
    <n v="1447909401"/>
    <n v="1444017801"/>
    <b v="0"/>
    <n v="229"/>
    <b v="0"/>
    <s v="technology/wearables"/>
    <n v="46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7541"/>
    <x v="1"/>
    <s v="GB"/>
    <s v="GBP"/>
    <n v="1402480221"/>
    <n v="1399888221"/>
    <b v="0"/>
    <n v="37"/>
    <b v="0"/>
    <s v="games/video games"/>
    <n v="45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27197.22"/>
    <x v="1"/>
    <s v="US"/>
    <s v="USD"/>
    <n v="1411662264"/>
    <n v="1408983864"/>
    <b v="0"/>
    <n v="2"/>
    <b v="0"/>
    <s v="food/food trucks"/>
    <n v="4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27196.71"/>
    <x v="1"/>
    <s v="US"/>
    <s v="USD"/>
    <n v="1410543495"/>
    <n v="1407865095"/>
    <b v="0"/>
    <n v="16"/>
    <b v="0"/>
    <s v="food/food trucks"/>
    <n v="45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27189"/>
    <x v="1"/>
    <s v="CA"/>
    <s v="CAD"/>
    <n v="1446052627"/>
    <n v="1443460627"/>
    <b v="0"/>
    <n v="5"/>
    <b v="0"/>
    <s v="food/food trucks"/>
    <n v="45"/>
    <x v="7"/>
    <s v="food trucks"/>
    <x v="310"/>
    <d v="2015-10-28T17:17:07"/>
    <x v="2"/>
  </r>
  <r>
    <n v="1590"/>
    <s v="An Italian Adventure"/>
    <s v="Discover Italy through photography."/>
    <n v="60000"/>
    <n v="26978"/>
    <x v="1"/>
    <s v="IT"/>
    <s v="EUR"/>
    <n v="1443040464"/>
    <n v="1440448464"/>
    <b v="0"/>
    <n v="2"/>
    <b v="0"/>
    <s v="photography/places"/>
    <n v="45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26744.11"/>
    <x v="2"/>
    <s v="US"/>
    <s v="USD"/>
    <n v="1429391405"/>
    <n v="1425507005"/>
    <b v="1"/>
    <n v="365"/>
    <b v="1"/>
    <s v="technology/hardware"/>
    <n v="4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26619"/>
    <x v="1"/>
    <s v="US"/>
    <s v="USD"/>
    <n v="1438734833"/>
    <n v="1436142833"/>
    <b v="0"/>
    <n v="27"/>
    <b v="0"/>
    <s v="games/video games"/>
    <n v="44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26577"/>
    <x v="0"/>
    <s v="US"/>
    <s v="USD"/>
    <n v="1476731431"/>
    <n v="1472843431"/>
    <b v="0"/>
    <n v="3"/>
    <b v="0"/>
    <s v="technology/web"/>
    <n v="44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26495.5"/>
    <x v="1"/>
    <s v="US"/>
    <s v="USD"/>
    <n v="1468615346"/>
    <n v="1466023346"/>
    <b v="0"/>
    <n v="6"/>
    <b v="0"/>
    <s v="food/food trucks"/>
    <n v="44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26480"/>
    <x v="1"/>
    <s v="US"/>
    <s v="USD"/>
    <n v="1420044890"/>
    <n v="1417452890"/>
    <b v="0"/>
    <n v="1"/>
    <b v="0"/>
    <s v="food/food trucks"/>
    <n v="44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26452"/>
    <x v="0"/>
    <s v="US"/>
    <s v="USD"/>
    <n v="1482332343"/>
    <n v="1479740343"/>
    <b v="0"/>
    <n v="5"/>
    <b v="0"/>
    <s v="technology/space exploration"/>
    <n v="4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26445"/>
    <x v="1"/>
    <s v="US"/>
    <s v="USD"/>
    <n v="1419538560"/>
    <n v="1416600960"/>
    <b v="0"/>
    <n v="38"/>
    <b v="0"/>
    <s v="food/food trucks"/>
    <n v="44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26438"/>
    <x v="2"/>
    <s v="US"/>
    <s v="USD"/>
    <n v="1407549600"/>
    <n v="1404797428"/>
    <b v="1"/>
    <n v="1088"/>
    <b v="1"/>
    <s v="theater/spaces"/>
    <n v="44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26360"/>
    <x v="1"/>
    <s v="US"/>
    <s v="USD"/>
    <n v="1424920795"/>
    <n v="1422328795"/>
    <b v="0"/>
    <n v="3"/>
    <b v="0"/>
    <s v="theater/spaces"/>
    <n v="44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26349"/>
    <x v="1"/>
    <s v="US"/>
    <s v="USD"/>
    <n v="1410424642"/>
    <n v="1407832642"/>
    <b v="0"/>
    <n v="4"/>
    <b v="0"/>
    <s v="theater/plays"/>
    <n v="44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26305.97"/>
    <x v="1"/>
    <s v="GB"/>
    <s v="GBP"/>
    <n v="1407168000"/>
    <n v="1406131023"/>
    <b v="0"/>
    <n v="3"/>
    <b v="0"/>
    <s v="theater/plays"/>
    <n v="45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6241"/>
    <x v="2"/>
    <s v="US"/>
    <s v="USD"/>
    <n v="1447963219"/>
    <n v="1445367619"/>
    <b v="1"/>
    <n v="613"/>
    <b v="1"/>
    <s v="film &amp; video/documentary"/>
    <n v="46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26233.45"/>
    <x v="1"/>
    <s v="US"/>
    <s v="USD"/>
    <n v="1472920909"/>
    <n v="1467736909"/>
    <b v="0"/>
    <n v="94"/>
    <b v="0"/>
    <s v="technology/wearables"/>
    <n v="47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26182.5"/>
    <x v="1"/>
    <s v="US"/>
    <s v="USD"/>
    <n v="1379363406"/>
    <n v="1375475406"/>
    <b v="0"/>
    <n v="83"/>
    <b v="0"/>
    <s v="games/video games"/>
    <n v="47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6100"/>
    <x v="1"/>
    <s v="US"/>
    <s v="USD"/>
    <n v="1489500155"/>
    <n v="1485874955"/>
    <b v="0"/>
    <n v="188"/>
    <b v="0"/>
    <s v="technology/wearables"/>
    <n v="47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26024"/>
    <x v="0"/>
    <s v="US"/>
    <s v="USD"/>
    <n v="1414533600"/>
    <n v="1411411564"/>
    <b v="0"/>
    <n v="6"/>
    <b v="0"/>
    <s v="film &amp; video/science fiction"/>
    <n v="4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25800"/>
    <x v="0"/>
    <s v="DK"/>
    <s v="DKK"/>
    <n v="1444657593"/>
    <n v="1440337593"/>
    <b v="0"/>
    <n v="0"/>
    <b v="0"/>
    <s v="film &amp; video/science fiction"/>
    <n v="47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25740"/>
    <x v="2"/>
    <s v="US"/>
    <s v="USD"/>
    <n v="1461955465"/>
    <n v="1459363465"/>
    <b v="1"/>
    <n v="325"/>
    <b v="1"/>
    <s v="film &amp; video/documentary"/>
    <n v="47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25655"/>
    <x v="1"/>
    <s v="US"/>
    <s v="USD"/>
    <n v="1316883753"/>
    <n v="1311699753"/>
    <b v="0"/>
    <n v="11"/>
    <b v="0"/>
    <s v="film &amp; video/animation"/>
    <n v="47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25648"/>
    <x v="1"/>
    <s v="US"/>
    <s v="USD"/>
    <n v="1397924379"/>
    <n v="1394039979"/>
    <b v="0"/>
    <n v="170"/>
    <b v="0"/>
    <s v="film &amp; video/animation"/>
    <n v="4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25577.56"/>
    <x v="1"/>
    <s v="CA"/>
    <s v="CAD"/>
    <n v="1487565468"/>
    <n v="1482381468"/>
    <b v="0"/>
    <n v="4"/>
    <b v="0"/>
    <s v="technology/wearables"/>
    <n v="46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5568"/>
    <x v="2"/>
    <s v="DE"/>
    <s v="EUR"/>
    <n v="1434139200"/>
    <n v="1431406916"/>
    <b v="1"/>
    <n v="1637"/>
    <b v="1"/>
    <s v="technology/hardware"/>
    <n v="46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25445"/>
    <x v="1"/>
    <s v="SE"/>
    <s v="SEK"/>
    <n v="1432455532"/>
    <n v="1429863532"/>
    <b v="0"/>
    <n v="19"/>
    <b v="0"/>
    <s v="theater/musical"/>
    <n v="47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25430.66"/>
    <x v="1"/>
    <s v="US"/>
    <s v="USD"/>
    <n v="1388808545"/>
    <n v="1386216545"/>
    <b v="0"/>
    <n v="30"/>
    <b v="0"/>
    <s v="games/video games"/>
    <n v="4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25388"/>
    <x v="1"/>
    <s v="US"/>
    <s v="USD"/>
    <n v="1414123200"/>
    <n v="1408962270"/>
    <b v="0"/>
    <n v="26"/>
    <b v="0"/>
    <s v="photography/photobooks"/>
    <n v="49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25375"/>
    <x v="2"/>
    <s v="CA"/>
    <s v="CAD"/>
    <n v="1436364023"/>
    <n v="1433772023"/>
    <b v="1"/>
    <n v="885"/>
    <b v="1"/>
    <s v="photography/photobooks"/>
    <n v="50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25312"/>
    <x v="0"/>
    <s v="US"/>
    <s v="USD"/>
    <n v="1402632000"/>
    <n v="1399909127"/>
    <b v="0"/>
    <n v="70"/>
    <b v="0"/>
    <s v="technology/space exploration"/>
    <n v="50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25174"/>
    <x v="0"/>
    <s v="US"/>
    <s v="USD"/>
    <n v="1456555536"/>
    <n v="1453963536"/>
    <b v="0"/>
    <n v="2"/>
    <b v="0"/>
    <s v="film &amp; video/science fiction"/>
    <n v="5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25132"/>
    <x v="0"/>
    <s v="US"/>
    <s v="USD"/>
    <n v="1417532644"/>
    <n v="1413900244"/>
    <b v="0"/>
    <n v="10"/>
    <b v="0"/>
    <s v="film &amp; video/science fiction"/>
    <n v="50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25088"/>
    <x v="1"/>
    <s v="US"/>
    <s v="USD"/>
    <n v="1404318595"/>
    <n v="1401726595"/>
    <b v="0"/>
    <n v="1"/>
    <b v="0"/>
    <s v="film &amp; video/drama"/>
    <n v="50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24790"/>
    <x v="1"/>
    <s v="US"/>
    <s v="USD"/>
    <n v="1470975614"/>
    <n v="1465791614"/>
    <b v="0"/>
    <n v="1"/>
    <b v="0"/>
    <s v="film &amp; video/drama"/>
    <n v="49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24691"/>
    <x v="1"/>
    <s v="AU"/>
    <s v="AUD"/>
    <n v="1418719967"/>
    <n v="1416127967"/>
    <b v="0"/>
    <n v="0"/>
    <b v="0"/>
    <s v="film &amp; video/drama"/>
    <n v="49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4651"/>
    <x v="1"/>
    <s v="US"/>
    <s v="USD"/>
    <n v="1439734001"/>
    <n v="1437142547"/>
    <b v="0"/>
    <n v="1"/>
    <b v="0"/>
    <s v="film &amp; video/drama"/>
    <n v="49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4505"/>
    <x v="1"/>
    <s v="US"/>
    <s v="USD"/>
    <n v="1429740037"/>
    <n v="1425423637"/>
    <b v="0"/>
    <n v="84"/>
    <b v="0"/>
    <s v="film &amp; video/drama"/>
    <n v="49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24490"/>
    <x v="1"/>
    <s v="US"/>
    <s v="USD"/>
    <n v="1459493940"/>
    <n v="1456732225"/>
    <b v="0"/>
    <n v="76"/>
    <b v="0"/>
    <s v="film &amp; video/drama"/>
    <n v="4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24418.6"/>
    <x v="1"/>
    <s v="US"/>
    <s v="USD"/>
    <n v="1440101160"/>
    <n v="1436542030"/>
    <b v="0"/>
    <n v="3"/>
    <b v="0"/>
    <s v="film &amp; video/drama"/>
    <n v="49"/>
    <x v="0"/>
    <s v="drama"/>
    <x v="347"/>
    <d v="2015-08-20T20:06:00"/>
    <x v="2"/>
  </r>
  <r>
    <n v="221"/>
    <s v="Archetypes"/>
    <s v="Film about Schizophrenia with Surreal Twists!"/>
    <n v="50000"/>
    <n v="24321.1"/>
    <x v="1"/>
    <s v="US"/>
    <s v="USD"/>
    <n v="1427569564"/>
    <n v="1422389164"/>
    <b v="0"/>
    <n v="0"/>
    <b v="0"/>
    <s v="film &amp; video/drama"/>
    <n v="49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4315"/>
    <x v="2"/>
    <s v="US"/>
    <s v="USD"/>
    <n v="1340683393"/>
    <n v="1337659393"/>
    <b v="1"/>
    <n v="447"/>
    <b v="1"/>
    <s v="film &amp; video/documentary"/>
    <n v="49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4297"/>
    <x v="2"/>
    <s v="US"/>
    <s v="USD"/>
    <n v="1383264000"/>
    <n v="1378080409"/>
    <b v="1"/>
    <n v="665"/>
    <b v="1"/>
    <s v="film &amp; video/documentary"/>
    <n v="4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4201"/>
    <x v="2"/>
    <s v="US"/>
    <s v="USD"/>
    <n v="1482208233"/>
    <n v="1479184233"/>
    <b v="1"/>
    <n v="736"/>
    <b v="1"/>
    <s v="film &amp; video/documentary"/>
    <n v="48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24108"/>
    <x v="2"/>
    <s v="US"/>
    <s v="USD"/>
    <n v="1466002800"/>
    <n v="1463517521"/>
    <b v="1"/>
    <n v="267"/>
    <b v="1"/>
    <s v="film &amp; video/documentary"/>
    <n v="48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23948"/>
    <x v="2"/>
    <s v="US"/>
    <s v="USD"/>
    <n v="1381424452"/>
    <n v="1378746052"/>
    <b v="0"/>
    <n v="351"/>
    <b v="1"/>
    <s v="film &amp; video/documentary"/>
    <n v="47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3727.55"/>
    <x v="2"/>
    <s v="US"/>
    <s v="USD"/>
    <n v="1312747970"/>
    <n v="1310155970"/>
    <b v="0"/>
    <n v="73"/>
    <b v="1"/>
    <s v="film &amp; video/documentary"/>
    <n v="47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23530"/>
    <x v="1"/>
    <s v="US"/>
    <s v="USD"/>
    <n v="1448660404"/>
    <n v="1443472804"/>
    <b v="0"/>
    <n v="2"/>
    <b v="0"/>
    <s v="film &amp; video/animation"/>
    <n v="47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23505"/>
    <x v="1"/>
    <s v="US"/>
    <s v="USD"/>
    <n v="1392417800"/>
    <n v="1389825800"/>
    <b v="0"/>
    <n v="7"/>
    <b v="0"/>
    <s v="film &amp; video/animation"/>
    <n v="4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23414"/>
    <x v="1"/>
    <s v="CA"/>
    <s v="CAD"/>
    <n v="1482678994"/>
    <n v="1477491394"/>
    <b v="0"/>
    <n v="0"/>
    <b v="0"/>
    <s v="film &amp; video/animation"/>
    <n v="47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23285"/>
    <x v="1"/>
    <s v="US"/>
    <s v="USD"/>
    <n v="1337955240"/>
    <n v="1332808501"/>
    <b v="0"/>
    <n v="3"/>
    <b v="0"/>
    <s v="film &amp; video/animation"/>
    <n v="46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23096"/>
    <x v="1"/>
    <s v="US"/>
    <s v="USD"/>
    <n v="1471244400"/>
    <n v="1467387705"/>
    <b v="0"/>
    <n v="68"/>
    <b v="0"/>
    <s v="film &amp; video/animation"/>
    <n v="46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23086"/>
    <x v="1"/>
    <s v="FR"/>
    <s v="EUR"/>
    <n v="1447600389"/>
    <n v="1444140789"/>
    <b v="0"/>
    <n v="34"/>
    <b v="0"/>
    <s v="technology/web"/>
    <n v="46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22991.01"/>
    <x v="1"/>
    <s v="NL"/>
    <s v="EUR"/>
    <n v="1482052815"/>
    <n v="1479460815"/>
    <b v="0"/>
    <n v="0"/>
    <b v="0"/>
    <s v="technology/web"/>
    <n v="46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22933.05"/>
    <x v="1"/>
    <s v="US"/>
    <s v="USD"/>
    <n v="1425827760"/>
    <n v="1423769402"/>
    <b v="0"/>
    <n v="2"/>
    <b v="0"/>
    <s v="technology/web"/>
    <n v="4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22645"/>
    <x v="0"/>
    <s v="CA"/>
    <s v="CAD"/>
    <n v="1464460329"/>
    <n v="1461954729"/>
    <b v="0"/>
    <n v="9"/>
    <b v="0"/>
    <s v="technology/web"/>
    <n v="45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22603"/>
    <x v="1"/>
    <s v="US"/>
    <s v="USD"/>
    <n v="1415558879"/>
    <n v="1412963279"/>
    <b v="0"/>
    <n v="18"/>
    <b v="0"/>
    <s v="technology/wearables"/>
    <n v="45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22542"/>
    <x v="1"/>
    <s v="IT"/>
    <s v="EUR"/>
    <n v="1477731463"/>
    <n v="1474275463"/>
    <b v="0"/>
    <n v="28"/>
    <b v="0"/>
    <s v="technology/wearables"/>
    <n v="45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22421"/>
    <x v="1"/>
    <s v="US"/>
    <s v="USD"/>
    <n v="1420088340"/>
    <n v="1417410964"/>
    <b v="0"/>
    <n v="215"/>
    <b v="0"/>
    <s v="technology/wearables"/>
    <n v="45"/>
    <x v="3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22396"/>
    <x v="1"/>
    <s v="US"/>
    <s v="USD"/>
    <n v="1407811627"/>
    <n v="1402627627"/>
    <b v="0"/>
    <n v="2"/>
    <b v="0"/>
    <s v="technology/wearables"/>
    <n v="4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22345"/>
    <x v="1"/>
    <s v="IT"/>
    <s v="EUR"/>
    <n v="1467106895"/>
    <n v="1463218895"/>
    <b v="0"/>
    <n v="96"/>
    <b v="0"/>
    <s v="technology/wearables"/>
    <n v="4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22318"/>
    <x v="1"/>
    <s v="US"/>
    <s v="USD"/>
    <n v="1489512122"/>
    <n v="1486923722"/>
    <b v="0"/>
    <n v="4"/>
    <b v="0"/>
    <s v="technology/wearables"/>
    <n v="44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2215"/>
    <x v="1"/>
    <s v="US"/>
    <s v="USD"/>
    <n v="1435711246"/>
    <n v="1433292046"/>
    <b v="0"/>
    <n v="10"/>
    <b v="0"/>
    <s v="technology/wearables"/>
    <n v="44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22197"/>
    <x v="1"/>
    <s v="GB"/>
    <s v="GBP"/>
    <n v="1384179548"/>
    <n v="1381583948"/>
    <b v="0"/>
    <n v="4"/>
    <b v="0"/>
    <s v="music/jazz"/>
    <n v="44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21994"/>
    <x v="1"/>
    <s v="US"/>
    <s v="USD"/>
    <n v="1451786137"/>
    <n v="1449194137"/>
    <b v="0"/>
    <n v="3"/>
    <b v="0"/>
    <s v="music/jazz"/>
    <n v="44"/>
    <x v="5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21935"/>
    <x v="1"/>
    <s v="US"/>
    <s v="USD"/>
    <n v="1486693145"/>
    <n v="1484101145"/>
    <b v="0"/>
    <n v="31"/>
    <b v="0"/>
    <s v="technology/wearables"/>
    <n v="44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21905"/>
    <x v="1"/>
    <s v="US"/>
    <s v="USD"/>
    <n v="1460988000"/>
    <n v="1458050450"/>
    <b v="0"/>
    <n v="96"/>
    <b v="0"/>
    <s v="technology/wearables"/>
    <n v="44"/>
    <x v="3"/>
    <s v="wearables"/>
    <x v="374"/>
    <d v="2016-04-18T14:00:00"/>
    <x v="0"/>
  </r>
  <r>
    <n v="951"/>
    <s v="Smart Harness"/>
    <s v="Revolutionizing the way we walk our dogs!"/>
    <n v="50000"/>
    <n v="21904"/>
    <x v="1"/>
    <s v="US"/>
    <s v="USD"/>
    <n v="1465054872"/>
    <n v="1461166872"/>
    <b v="0"/>
    <n v="121"/>
    <b v="0"/>
    <s v="technology/wearables"/>
    <n v="44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21884.69"/>
    <x v="1"/>
    <s v="US"/>
    <s v="USD"/>
    <n v="1430081759"/>
    <n v="1424901359"/>
    <b v="0"/>
    <n v="17"/>
    <b v="0"/>
    <s v="technology/wearables"/>
    <n v="44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21882"/>
    <x v="1"/>
    <s v="US"/>
    <s v="USD"/>
    <n v="1421640665"/>
    <n v="1419048665"/>
    <b v="0"/>
    <n v="171"/>
    <b v="0"/>
    <s v="technology/wearables"/>
    <n v="44"/>
    <x v="3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1831"/>
    <x v="1"/>
    <s v="US"/>
    <s v="USD"/>
    <n v="1458925156"/>
    <n v="1456336756"/>
    <b v="0"/>
    <n v="3"/>
    <b v="0"/>
    <s v="technology/wearables"/>
    <n v="4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21742.78"/>
    <x v="1"/>
    <s v="NL"/>
    <s v="EUR"/>
    <n v="1403507050"/>
    <n v="1400051050"/>
    <b v="0"/>
    <n v="41"/>
    <b v="0"/>
    <s v="technology/wearables"/>
    <n v="43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21684.2"/>
    <x v="0"/>
    <s v="US"/>
    <s v="USD"/>
    <n v="1466346646"/>
    <n v="1463754646"/>
    <b v="0"/>
    <n v="101"/>
    <b v="0"/>
    <s v="technology/wearables"/>
    <n v="43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21679"/>
    <x v="1"/>
    <s v="CA"/>
    <s v="CAD"/>
    <n v="1406994583"/>
    <n v="1401810583"/>
    <b v="0"/>
    <n v="1"/>
    <b v="0"/>
    <s v="games/video games"/>
    <n v="43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1637.22"/>
    <x v="1"/>
    <s v="US"/>
    <s v="USD"/>
    <n v="1354919022"/>
    <n v="1352327022"/>
    <b v="0"/>
    <n v="11"/>
    <b v="0"/>
    <s v="games/video games"/>
    <n v="43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21588"/>
    <x v="1"/>
    <s v="US"/>
    <s v="USD"/>
    <n v="1466096566"/>
    <n v="1463504566"/>
    <b v="0"/>
    <n v="2"/>
    <b v="0"/>
    <s v="food/food trucks"/>
    <n v="43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21573"/>
    <x v="1"/>
    <s v="US"/>
    <s v="USD"/>
    <n v="1403983314"/>
    <n v="1400786514"/>
    <b v="0"/>
    <n v="85"/>
    <b v="0"/>
    <s v="food/food trucks"/>
    <n v="43"/>
    <x v="7"/>
    <s v="food trucks"/>
    <x v="384"/>
    <d v="2014-06-28T19:21:54"/>
    <x v="1"/>
  </r>
  <r>
    <n v="1181"/>
    <s v="Gringo Loco Tacos Food Truck"/>
    <s v="Bringing the best tacos to the streets of Chicago!"/>
    <n v="50000"/>
    <n v="21480"/>
    <x v="1"/>
    <s v="US"/>
    <s v="USD"/>
    <n v="1425197321"/>
    <n v="1422605321"/>
    <b v="0"/>
    <n v="3"/>
    <b v="0"/>
    <s v="food/food trucks"/>
    <n v="4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21410"/>
    <x v="0"/>
    <s v="US"/>
    <s v="USD"/>
    <n v="1398042000"/>
    <n v="1395089981"/>
    <b v="0"/>
    <n v="40"/>
    <b v="0"/>
    <s v="music/world music"/>
    <n v="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21380"/>
    <x v="0"/>
    <s v="GB"/>
    <s v="GBP"/>
    <n v="1422903342"/>
    <n v="1420311342"/>
    <b v="0"/>
    <n v="0"/>
    <b v="0"/>
    <s v="music/world music"/>
    <n v="43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21361"/>
    <x v="0"/>
    <s v="US"/>
    <s v="USD"/>
    <n v="1455710679"/>
    <n v="1453118679"/>
    <b v="0"/>
    <n v="45"/>
    <b v="0"/>
    <s v="technology/wearables"/>
    <n v="4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21360"/>
    <x v="0"/>
    <s v="US"/>
    <s v="USD"/>
    <n v="1476371552"/>
    <n v="1473779552"/>
    <b v="0"/>
    <n v="90"/>
    <b v="0"/>
    <s v="technology/wearables"/>
    <n v="43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21316"/>
    <x v="0"/>
    <s v="US"/>
    <s v="USD"/>
    <n v="1417501145"/>
    <n v="1414041545"/>
    <b v="0"/>
    <n v="9"/>
    <b v="0"/>
    <s v="technology/wearables"/>
    <n v="4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1300"/>
    <x v="0"/>
    <s v="US"/>
    <s v="USD"/>
    <n v="1488549079"/>
    <n v="1485957079"/>
    <b v="0"/>
    <n v="140"/>
    <b v="0"/>
    <s v="technology/wearables"/>
    <n v="42"/>
    <x v="3"/>
    <s v="wearables"/>
    <x v="391"/>
    <d v="2017-03-03T13:51:19"/>
    <x v="3"/>
  </r>
  <r>
    <n v="1339"/>
    <s v="Linkoo (Canceled)"/>
    <s v="World's Smallest customizable Phone &amp; GPS Watch for kids !"/>
    <n v="50000"/>
    <n v="21158"/>
    <x v="0"/>
    <s v="US"/>
    <s v="USD"/>
    <n v="1418056315"/>
    <n v="1414164715"/>
    <b v="0"/>
    <n v="37"/>
    <b v="0"/>
    <s v="technology/wearables"/>
    <n v="42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21144"/>
    <x v="0"/>
    <s v="US"/>
    <s v="USD"/>
    <n v="1437161739"/>
    <n v="1434569739"/>
    <b v="0"/>
    <n v="1"/>
    <b v="0"/>
    <s v="technology/wearables"/>
    <n v="42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20919.25"/>
    <x v="0"/>
    <s v="US"/>
    <s v="USD"/>
    <n v="1471579140"/>
    <n v="1466512683"/>
    <b v="0"/>
    <n v="323"/>
    <b v="0"/>
    <s v="technology/wearables"/>
    <n v="42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20843.599999999999"/>
    <x v="1"/>
    <s v="US"/>
    <s v="USD"/>
    <n v="1448147619"/>
    <n v="1445552019"/>
    <b v="0"/>
    <n v="0"/>
    <b v="0"/>
    <s v="publishing/translations"/>
    <n v="42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20820.330000000002"/>
    <x v="2"/>
    <s v="US"/>
    <s v="USD"/>
    <n v="1368564913"/>
    <n v="1367355313"/>
    <b v="1"/>
    <n v="20242"/>
    <b v="1"/>
    <s v="publishing/radio &amp; podcasts"/>
    <n v="42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20755"/>
    <x v="2"/>
    <s v="US"/>
    <s v="USD"/>
    <n v="1374858000"/>
    <n v="1373408699"/>
    <b v="1"/>
    <n v="635"/>
    <b v="1"/>
    <s v="publishing/radio &amp; podcasts"/>
    <n v="41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20689"/>
    <x v="2"/>
    <s v="CA"/>
    <s v="CAD"/>
    <n v="1441234143"/>
    <n v="1438642143"/>
    <b v="0"/>
    <n v="181"/>
    <b v="1"/>
    <s v="photography/photobooks"/>
    <n v="41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20631"/>
    <x v="1"/>
    <s v="US"/>
    <s v="USD"/>
    <n v="1427485395"/>
    <n v="1423600995"/>
    <b v="1"/>
    <n v="15"/>
    <b v="0"/>
    <s v="photography/photobooks"/>
    <n v="41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20569.05"/>
    <x v="1"/>
    <s v="US"/>
    <s v="USD"/>
    <n v="1451752021"/>
    <n v="1447864021"/>
    <b v="0"/>
    <n v="2"/>
    <b v="0"/>
    <s v="technology/gadgets"/>
    <n v="41"/>
    <x v="3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0552"/>
    <x v="1"/>
    <s v="US"/>
    <s v="USD"/>
    <n v="1466697983"/>
    <n v="1464105983"/>
    <b v="0"/>
    <n v="99"/>
    <b v="0"/>
    <s v="technology/gadgets"/>
    <n v="41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20491"/>
    <x v="2"/>
    <s v="GB"/>
    <s v="GBP"/>
    <n v="1404986951"/>
    <n v="1402394951"/>
    <b v="1"/>
    <n v="943"/>
    <b v="1"/>
    <s v="technology/hardware"/>
    <n v="41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20459"/>
    <x v="2"/>
    <s v="US"/>
    <s v="USD"/>
    <n v="1478516737"/>
    <n v="1475921137"/>
    <b v="1"/>
    <n v="834"/>
    <b v="1"/>
    <s v="technology/hardware"/>
    <n v="41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20426"/>
    <x v="2"/>
    <s v="US"/>
    <s v="USD"/>
    <n v="1457758800"/>
    <n v="1453730176"/>
    <b v="1"/>
    <n v="415"/>
    <b v="1"/>
    <s v="technology/hardware"/>
    <n v="4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20398"/>
    <x v="2"/>
    <s v="US"/>
    <s v="USD"/>
    <n v="1480777515"/>
    <n v="1478095515"/>
    <b v="1"/>
    <n v="510"/>
    <b v="1"/>
    <s v="technology/hardware"/>
    <n v="41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365"/>
    <x v="2"/>
    <s v="US"/>
    <s v="USD"/>
    <n v="1450511940"/>
    <n v="1446527540"/>
    <b v="1"/>
    <n v="821"/>
    <b v="1"/>
    <s v="technology/hardware"/>
    <n v="41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20343.169999999998"/>
    <x v="2"/>
    <s v="US"/>
    <s v="USD"/>
    <n v="1339484400"/>
    <n v="1336627492"/>
    <b v="1"/>
    <n v="388"/>
    <b v="1"/>
    <s v="technology/hardware"/>
    <n v="41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20253"/>
    <x v="2"/>
    <s v="DE"/>
    <s v="EUR"/>
    <n v="1459684862"/>
    <n v="1456232462"/>
    <b v="1"/>
    <n v="1945"/>
    <b v="1"/>
    <s v="technology/hardware"/>
    <n v="40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20190"/>
    <x v="2"/>
    <s v="US"/>
    <s v="USD"/>
    <n v="1485191143"/>
    <n v="1482599143"/>
    <b v="1"/>
    <n v="1375"/>
    <b v="1"/>
    <s v="technology/hardware"/>
    <n v="40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20128"/>
    <x v="2"/>
    <s v="US"/>
    <s v="USD"/>
    <n v="1405002663"/>
    <n v="1402410663"/>
    <b v="1"/>
    <n v="354"/>
    <b v="1"/>
    <s v="technology/hardware"/>
    <n v="40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20122"/>
    <x v="2"/>
    <s v="US"/>
    <s v="USD"/>
    <n v="1417611645"/>
    <n v="1414584045"/>
    <b v="1"/>
    <n v="303"/>
    <b v="1"/>
    <s v="technology/hardware"/>
    <n v="40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20120"/>
    <x v="2"/>
    <s v="DE"/>
    <s v="EUR"/>
    <n v="1479890743"/>
    <n v="1476776743"/>
    <b v="1"/>
    <n v="398"/>
    <b v="1"/>
    <s v="technology/hardware"/>
    <n v="40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20070"/>
    <x v="2"/>
    <s v="AT"/>
    <s v="EUR"/>
    <n v="1452553200"/>
    <n v="1449650173"/>
    <b v="1"/>
    <n v="971"/>
    <b v="1"/>
    <s v="technology/hardware"/>
    <n v="40"/>
    <x v="3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20032"/>
    <x v="2"/>
    <s v="NL"/>
    <s v="EUR"/>
    <n v="1420765200"/>
    <n v="1417506853"/>
    <b v="1"/>
    <n v="508"/>
    <b v="1"/>
    <s v="technology/hardware"/>
    <n v="40"/>
    <x v="3"/>
    <s v="hardware"/>
    <x v="414"/>
    <d v="2015-01-09T01:00:00"/>
    <x v="1"/>
  </r>
  <r>
    <n v="2049"/>
    <s v="LOCK8 - the World's First Smart Bike Lock"/>
    <s v="Keyless. Alarm secured. GPS tracking."/>
    <n v="50000"/>
    <n v="20025.14"/>
    <x v="2"/>
    <s v="GB"/>
    <s v="GBP"/>
    <n v="1386025140"/>
    <n v="1382963963"/>
    <b v="0"/>
    <n v="742"/>
    <b v="1"/>
    <s v="technology/hardware"/>
    <n v="40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20022"/>
    <x v="2"/>
    <s v="US"/>
    <s v="USD"/>
    <n v="1455933653"/>
    <n v="1452045653"/>
    <b v="0"/>
    <n v="541"/>
    <b v="1"/>
    <s v="technology/hardware"/>
    <n v="40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19931"/>
    <x v="2"/>
    <s v="US"/>
    <s v="USD"/>
    <n v="1366222542"/>
    <n v="1363630542"/>
    <b v="0"/>
    <n v="554"/>
    <b v="1"/>
    <s v="technology/hardware"/>
    <n v="40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9860"/>
    <x v="2"/>
    <s v="US"/>
    <s v="USD"/>
    <n v="1451776791"/>
    <n v="1449098391"/>
    <b v="0"/>
    <n v="263"/>
    <b v="1"/>
    <s v="technology/hardware"/>
    <n v="40"/>
    <x v="3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19824"/>
    <x v="2"/>
    <s v="US"/>
    <s v="USD"/>
    <n v="1433538000"/>
    <n v="1428541276"/>
    <b v="0"/>
    <n v="188"/>
    <b v="1"/>
    <s v="technology/hardware"/>
    <n v="40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19770.11"/>
    <x v="1"/>
    <s v="CH"/>
    <s v="CHF"/>
    <n v="1484156948"/>
    <n v="1481564948"/>
    <b v="0"/>
    <n v="10"/>
    <b v="0"/>
    <s v="games/video games"/>
    <n v="39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9572"/>
    <x v="1"/>
    <s v="CA"/>
    <s v="CAD"/>
    <n v="1417804229"/>
    <n v="1415212229"/>
    <b v="0"/>
    <n v="534"/>
    <b v="0"/>
    <s v="games/video games"/>
    <n v="39"/>
    <x v="4"/>
    <s v="video games"/>
    <x v="421"/>
    <d v="2014-12-05T18:30:29"/>
    <x v="1"/>
  </r>
  <r>
    <n v="2150"/>
    <s v="The Unknown Door"/>
    <s v="A pixel styled open world detective game."/>
    <n v="50000"/>
    <n v="19557"/>
    <x v="1"/>
    <s v="NO"/>
    <s v="NOK"/>
    <n v="1468392599"/>
    <n v="1465800599"/>
    <b v="0"/>
    <n v="4"/>
    <b v="0"/>
    <s v="games/video games"/>
    <n v="39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19523.310000000001"/>
    <x v="2"/>
    <s v="US"/>
    <s v="USD"/>
    <n v="1409274000"/>
    <n v="1406847996"/>
    <b v="1"/>
    <n v="614"/>
    <b v="1"/>
    <s v="music/indie rock"/>
    <n v="39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19434"/>
    <x v="0"/>
    <s v="IE"/>
    <s v="EUR"/>
    <n v="1483474370"/>
    <n v="1480882370"/>
    <b v="0"/>
    <n v="0"/>
    <b v="0"/>
    <s v="technology/web"/>
    <n v="39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9430"/>
    <x v="0"/>
    <s v="US"/>
    <s v="USD"/>
    <n v="1461622616"/>
    <n v="1456442216"/>
    <b v="0"/>
    <n v="14"/>
    <b v="0"/>
    <s v="technology/web"/>
    <n v="39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19324"/>
    <x v="0"/>
    <s v="AU"/>
    <s v="AUD"/>
    <n v="1460615164"/>
    <n v="1458023164"/>
    <b v="0"/>
    <n v="0"/>
    <b v="0"/>
    <s v="technology/web"/>
    <n v="39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9292.5"/>
    <x v="1"/>
    <s v="US"/>
    <s v="USD"/>
    <n v="1458715133"/>
    <n v="1455262733"/>
    <b v="0"/>
    <n v="1"/>
    <b v="0"/>
    <s v="food/food trucks"/>
    <n v="38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19195"/>
    <x v="1"/>
    <s v="US"/>
    <s v="USD"/>
    <n v="1431647772"/>
    <n v="1426463772"/>
    <b v="0"/>
    <n v="2"/>
    <b v="0"/>
    <s v="food/restaurants"/>
    <n v="38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9129"/>
    <x v="1"/>
    <s v="US"/>
    <s v="USD"/>
    <n v="1451491953"/>
    <n v="1448899953"/>
    <b v="0"/>
    <n v="6"/>
    <b v="0"/>
    <s v="food/food trucks"/>
    <n v="38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19028"/>
    <x v="1"/>
    <s v="DK"/>
    <s v="DKK"/>
    <n v="1458733927"/>
    <n v="1456145527"/>
    <b v="0"/>
    <n v="1"/>
    <b v="0"/>
    <s v="food/food trucks"/>
    <n v="38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18855"/>
    <x v="1"/>
    <s v="US"/>
    <s v="USD"/>
    <n v="1458938200"/>
    <n v="1453757800"/>
    <b v="0"/>
    <n v="30"/>
    <b v="0"/>
    <s v="food/food trucks"/>
    <n v="38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8851"/>
    <x v="1"/>
    <s v="US"/>
    <s v="USD"/>
    <n v="1430149330"/>
    <n v="1424968930"/>
    <b v="0"/>
    <n v="1"/>
    <b v="0"/>
    <s v="food/food trucks"/>
    <n v="37"/>
    <x v="7"/>
    <s v="food trucks"/>
    <x v="432"/>
    <d v="2015-04-27T15:42:10"/>
    <x v="2"/>
  </r>
  <r>
    <n v="2688"/>
    <s v="Mac N Cheez Food Truck"/>
    <s v="The amazing gourmet Mac N Cheez Food Truck Campaigne!"/>
    <n v="50000"/>
    <n v="18671"/>
    <x v="1"/>
    <s v="US"/>
    <s v="USD"/>
    <n v="1424746800"/>
    <n v="1422067870"/>
    <b v="0"/>
    <n v="14"/>
    <b v="0"/>
    <s v="food/food trucks"/>
    <n v="37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18667"/>
    <x v="2"/>
    <s v="US"/>
    <s v="USD"/>
    <n v="1475553540"/>
    <n v="1472528141"/>
    <b v="1"/>
    <n v="308"/>
    <b v="1"/>
    <s v="theater/spaces"/>
    <n v="37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18645"/>
    <x v="2"/>
    <s v="US"/>
    <s v="USD"/>
    <n v="1428643974"/>
    <n v="1423463574"/>
    <b v="0"/>
    <n v="119"/>
    <b v="1"/>
    <s v="technology/hardware"/>
    <n v="37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18625"/>
    <x v="1"/>
    <s v="US"/>
    <s v="USD"/>
    <n v="1410279123"/>
    <n v="1405095123"/>
    <b v="0"/>
    <n v="1"/>
    <b v="0"/>
    <s v="theater/plays"/>
    <n v="37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18542"/>
    <x v="1"/>
    <s v="US"/>
    <s v="USD"/>
    <n v="1428100815"/>
    <n v="1422920415"/>
    <b v="0"/>
    <n v="0"/>
    <b v="0"/>
    <s v="theater/plays"/>
    <n v="37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18472"/>
    <x v="1"/>
    <s v="US"/>
    <s v="USD"/>
    <n v="1432437660"/>
    <n v="1429845660"/>
    <b v="0"/>
    <n v="0"/>
    <b v="0"/>
    <s v="theater/spaces"/>
    <n v="36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8221"/>
    <x v="0"/>
    <s v="US"/>
    <s v="USD"/>
    <n v="1412536573"/>
    <n v="1408648573"/>
    <b v="0"/>
    <n v="58"/>
    <b v="0"/>
    <s v="theater/spaces"/>
    <n v="36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8185"/>
    <x v="2"/>
    <s v="US"/>
    <s v="USD"/>
    <n v="1402892700"/>
    <n v="1400474329"/>
    <b v="0"/>
    <n v="433"/>
    <b v="1"/>
    <s v="theater/spaces"/>
    <n v="36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18100"/>
    <x v="1"/>
    <s v="US"/>
    <s v="USD"/>
    <n v="1432828740"/>
    <n v="1430237094"/>
    <b v="0"/>
    <n v="2"/>
    <b v="0"/>
    <s v="theater/spaces"/>
    <n v="36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18083"/>
    <x v="1"/>
    <s v="GB"/>
    <s v="GBP"/>
    <n v="1459694211"/>
    <n v="1457105811"/>
    <b v="0"/>
    <n v="0"/>
    <b v="0"/>
    <s v="theater/spaces"/>
    <n v="36"/>
    <x v="1"/>
    <s v="spaces"/>
    <x v="442"/>
    <d v="2016-04-03T14:36:51"/>
    <x v="0"/>
  </r>
  <r>
    <n v="3108"/>
    <s v="Funding a home for our Children's Theater"/>
    <s v="We need a permanent home for the theater!"/>
    <n v="50000"/>
    <n v="18066"/>
    <x v="1"/>
    <s v="US"/>
    <s v="USD"/>
    <n v="1430234394"/>
    <n v="1425053994"/>
    <b v="0"/>
    <n v="2"/>
    <b v="0"/>
    <s v="theater/spaces"/>
    <n v="36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7914"/>
    <x v="3"/>
    <s v="MX"/>
    <s v="MXN"/>
    <n v="1490416380"/>
    <n v="1487485760"/>
    <b v="0"/>
    <n v="6"/>
    <b v="0"/>
    <s v="theater/plays"/>
    <n v="36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17895.25"/>
    <x v="3"/>
    <s v="MX"/>
    <s v="MXN"/>
    <n v="1492356166"/>
    <n v="1488471766"/>
    <b v="0"/>
    <n v="12"/>
    <b v="0"/>
    <s v="theater/plays"/>
    <n v="36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7875"/>
    <x v="1"/>
    <s v="US"/>
    <s v="USD"/>
    <n v="1461994440"/>
    <n v="1459410101"/>
    <b v="0"/>
    <n v="1"/>
    <b v="0"/>
    <s v="theater/musical"/>
    <n v="36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7805"/>
    <x v="1"/>
    <s v="US"/>
    <s v="USD"/>
    <n v="1404194400"/>
    <n v="1400600840"/>
    <b v="0"/>
    <n v="84"/>
    <b v="0"/>
    <s v="theater/plays"/>
    <n v="35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17731"/>
    <x v="1"/>
    <s v="US"/>
    <s v="USD"/>
    <n v="1431549912"/>
    <n v="1428957912"/>
    <b v="0"/>
    <n v="1"/>
    <b v="0"/>
    <s v="theater/plays"/>
    <n v="36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7680"/>
    <x v="1"/>
    <s v="US"/>
    <s v="USD"/>
    <n v="1479483812"/>
    <n v="1476888212"/>
    <b v="0"/>
    <n v="196"/>
    <b v="0"/>
    <s v="technology/wearables"/>
    <n v="36"/>
    <x v="3"/>
    <s v="wearables"/>
    <x v="449"/>
    <d v="2016-11-18T15:43:32"/>
    <x v="0"/>
  </r>
  <r>
    <n v="2659"/>
    <s v="test (Canceled)"/>
    <s v="test"/>
    <n v="49000"/>
    <n v="17590"/>
    <x v="0"/>
    <s v="US"/>
    <s v="USD"/>
    <n v="1429321210"/>
    <n v="1426729210"/>
    <b v="0"/>
    <n v="10"/>
    <b v="0"/>
    <s v="technology/space exploration"/>
    <n v="36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61"/>
    <x v="1"/>
    <s v="US"/>
    <s v="USD"/>
    <n v="1454890620"/>
    <n v="1450724449"/>
    <b v="0"/>
    <n v="27"/>
    <b v="0"/>
    <s v="theater/spaces"/>
    <n v="36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7545"/>
    <x v="1"/>
    <s v="US"/>
    <s v="USD"/>
    <n v="1455466832"/>
    <n v="1452874832"/>
    <b v="0"/>
    <n v="4"/>
    <b v="0"/>
    <s v="technology/wearables"/>
    <n v="36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482"/>
    <x v="0"/>
    <s v="US"/>
    <s v="USD"/>
    <n v="1432916235"/>
    <n v="1430324235"/>
    <b v="0"/>
    <n v="41"/>
    <b v="0"/>
    <s v="technology/wearables"/>
    <n v="36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17444"/>
    <x v="1"/>
    <s v="GB"/>
    <s v="GBP"/>
    <n v="1412770578"/>
    <n v="1410178578"/>
    <b v="0"/>
    <n v="26"/>
    <b v="0"/>
    <s v="technology/gadgets"/>
    <n v="36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17412"/>
    <x v="2"/>
    <s v="US"/>
    <s v="USD"/>
    <n v="1303446073"/>
    <n v="1300767673"/>
    <b v="1"/>
    <n v="1876"/>
    <b v="1"/>
    <s v="technology/hardware"/>
    <n v="36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7396"/>
    <x v="2"/>
    <s v="US"/>
    <s v="USD"/>
    <n v="1349203203"/>
    <n v="1345056003"/>
    <b v="0"/>
    <n v="92"/>
    <b v="1"/>
    <s v="music/indie rock"/>
    <n v="37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17390"/>
    <x v="2"/>
    <s v="US"/>
    <s v="USD"/>
    <n v="1417653540"/>
    <n v="1414975346"/>
    <b v="0"/>
    <n v="229"/>
    <b v="1"/>
    <s v="publishing/nonfiction"/>
    <n v="38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17350.13"/>
    <x v="1"/>
    <s v="GB"/>
    <s v="GBP"/>
    <n v="1476109970"/>
    <n v="1473517970"/>
    <b v="1"/>
    <n v="113"/>
    <b v="0"/>
    <s v="photography/photobooks"/>
    <n v="38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17277"/>
    <x v="2"/>
    <s v="US"/>
    <s v="USD"/>
    <n v="1266876000"/>
    <n v="1263679492"/>
    <b v="1"/>
    <n v="179"/>
    <b v="1"/>
    <s v="film &amp; video/documentary"/>
    <n v="38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17260.37"/>
    <x v="1"/>
    <s v="CA"/>
    <s v="CAD"/>
    <n v="1452350896"/>
    <n v="1447166896"/>
    <b v="0"/>
    <n v="0"/>
    <b v="0"/>
    <s v="technology/web"/>
    <n v="38"/>
    <x v="3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7176.13"/>
    <x v="1"/>
    <s v="US"/>
    <s v="USD"/>
    <n v="1389055198"/>
    <n v="1386463198"/>
    <b v="0"/>
    <n v="1"/>
    <b v="0"/>
    <s v="music/jazz"/>
    <n v="38"/>
    <x v="5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17170"/>
    <x v="0"/>
    <s v="US"/>
    <s v="USD"/>
    <n v="1423092149"/>
    <n v="1420500149"/>
    <b v="0"/>
    <n v="400"/>
    <b v="0"/>
    <s v="technology/wearables"/>
    <n v="38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17155"/>
    <x v="1"/>
    <s v="US"/>
    <s v="USD"/>
    <n v="1398366667"/>
    <n v="1395774667"/>
    <b v="0"/>
    <n v="147"/>
    <b v="0"/>
    <s v="games/video games"/>
    <n v="38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7066"/>
    <x v="1"/>
    <s v="US"/>
    <s v="USD"/>
    <n v="1450327126"/>
    <n v="1447735126"/>
    <b v="0"/>
    <n v="8"/>
    <b v="0"/>
    <s v="games/mobile games"/>
    <n v="38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17028.88"/>
    <x v="2"/>
    <s v="US"/>
    <s v="USD"/>
    <n v="1462161540"/>
    <n v="1457913777"/>
    <b v="1"/>
    <n v="740"/>
    <b v="1"/>
    <s v="photography/photobooks"/>
    <n v="38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6984"/>
    <x v="1"/>
    <s v="US"/>
    <s v="USD"/>
    <n v="1467231614"/>
    <n v="1464639614"/>
    <b v="0"/>
    <n v="6"/>
    <b v="0"/>
    <s v="games/video games"/>
    <n v="37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6862"/>
    <x v="0"/>
    <s v="US"/>
    <s v="USD"/>
    <n v="1429823138"/>
    <n v="1427231138"/>
    <b v="0"/>
    <n v="2"/>
    <b v="0"/>
    <s v="food/food trucks"/>
    <n v="37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6806"/>
    <x v="1"/>
    <s v="US"/>
    <s v="USD"/>
    <n v="1417800435"/>
    <n v="1415208435"/>
    <b v="0"/>
    <n v="4"/>
    <b v="0"/>
    <s v="theater/plays"/>
    <n v="37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16700"/>
    <x v="2"/>
    <s v="US"/>
    <s v="USD"/>
    <n v="1410444068"/>
    <n v="1407852068"/>
    <b v="0"/>
    <n v="199"/>
    <b v="1"/>
    <s v="theater/musical"/>
    <n v="38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16636.78"/>
    <x v="2"/>
    <s v="US"/>
    <s v="USD"/>
    <n v="1360938109"/>
    <n v="1358346109"/>
    <b v="1"/>
    <n v="321"/>
    <b v="1"/>
    <s v="publishing/radio &amp; podcasts"/>
    <n v="38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16573"/>
    <x v="2"/>
    <s v="US"/>
    <s v="USD"/>
    <n v="1450555279"/>
    <n v="1447963279"/>
    <b v="0"/>
    <n v="284"/>
    <b v="1"/>
    <s v="film &amp; video/television"/>
    <n v="38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16520.04"/>
    <x v="2"/>
    <s v="US"/>
    <s v="USD"/>
    <n v="1413575739"/>
    <n v="1410983739"/>
    <b v="1"/>
    <n v="452"/>
    <b v="1"/>
    <s v="photography/photobooks"/>
    <n v="39"/>
    <x v="6"/>
    <s v="photobooks"/>
    <x v="472"/>
    <d v="2014-10-17T19:55:39"/>
    <x v="1"/>
  </r>
  <r>
    <n v="2507"/>
    <s v="Help Cafe Talavera get a New Kitchen!"/>
    <s v="Unique dishes for a unique city!."/>
    <n v="42850"/>
    <n v="16501"/>
    <x v="1"/>
    <s v="US"/>
    <s v="USD"/>
    <n v="1431308704"/>
    <n v="1428716704"/>
    <b v="0"/>
    <n v="0"/>
    <b v="0"/>
    <s v="food/restaurants"/>
    <n v="39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6465"/>
    <x v="1"/>
    <s v="NZ"/>
    <s v="NZD"/>
    <n v="1407545334"/>
    <n v="1404953334"/>
    <b v="0"/>
    <n v="1"/>
    <b v="0"/>
    <s v="technology/gadgets"/>
    <n v="39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6373"/>
    <x v="2"/>
    <s v="DK"/>
    <s v="DKK"/>
    <n v="1420648906"/>
    <n v="1415464906"/>
    <b v="0"/>
    <n v="144"/>
    <b v="1"/>
    <s v="music/rock"/>
    <n v="39"/>
    <x v="5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291"/>
    <x v="2"/>
    <s v="US"/>
    <s v="USD"/>
    <n v="1337799600"/>
    <n v="1334989881"/>
    <b v="1"/>
    <n v="290"/>
    <b v="1"/>
    <s v="technology/hardware"/>
    <n v="39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16232"/>
    <x v="1"/>
    <s v="US"/>
    <s v="USD"/>
    <n v="1408154663"/>
    <n v="1405130663"/>
    <b v="0"/>
    <n v="4"/>
    <b v="0"/>
    <s v="games/video games"/>
    <n v="41"/>
    <x v="4"/>
    <s v="video games"/>
    <x v="477"/>
    <d v="2014-08-16T02:04:23"/>
    <x v="1"/>
  </r>
  <r>
    <n v="185"/>
    <s v="BLANK Short Movie"/>
    <s v="Love has no boundaries!"/>
    <n v="40000"/>
    <n v="16210"/>
    <x v="1"/>
    <s v="NO"/>
    <s v="NOK"/>
    <n v="1471557139"/>
    <n v="1468965139"/>
    <b v="0"/>
    <n v="10"/>
    <b v="0"/>
    <s v="film &amp; video/drama"/>
    <n v="41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16200"/>
    <x v="2"/>
    <s v="US"/>
    <s v="USD"/>
    <n v="1327167780"/>
    <n v="1325007780"/>
    <b v="1"/>
    <n v="760"/>
    <b v="1"/>
    <s v="film &amp; video/documentary"/>
    <n v="40"/>
    <x v="0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16165.6"/>
    <x v="2"/>
    <s v="US"/>
    <s v="USD"/>
    <n v="1466171834"/>
    <n v="1463493434"/>
    <b v="1"/>
    <n v="438"/>
    <b v="1"/>
    <s v="film &amp; video/documentary"/>
    <n v="40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16145.12"/>
    <x v="2"/>
    <s v="US"/>
    <s v="USD"/>
    <n v="1460038591"/>
    <n v="1457450191"/>
    <b v="1"/>
    <n v="266"/>
    <b v="1"/>
    <s v="film &amp; video/documentary"/>
    <n v="40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16000"/>
    <x v="2"/>
    <s v="US"/>
    <s v="USD"/>
    <n v="1447505609"/>
    <n v="1444910009"/>
    <b v="1"/>
    <n v="379"/>
    <b v="1"/>
    <s v="film &amp; video/documentary"/>
    <n v="40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5937"/>
    <x v="1"/>
    <s v="US"/>
    <s v="USD"/>
    <n v="1410416097"/>
    <n v="1407824097"/>
    <b v="0"/>
    <n v="12"/>
    <b v="0"/>
    <s v="film &amp; video/animation"/>
    <n v="40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15929.51"/>
    <x v="1"/>
    <s v="US"/>
    <s v="USD"/>
    <n v="1376049615"/>
    <n v="1373457615"/>
    <b v="0"/>
    <n v="140"/>
    <b v="0"/>
    <s v="film &amp; video/animation"/>
    <n v="40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15918.65"/>
    <x v="2"/>
    <s v="US"/>
    <s v="USD"/>
    <n v="1439473248"/>
    <n v="1436881248"/>
    <b v="0"/>
    <n v="315"/>
    <b v="1"/>
    <s v="technology/wearables"/>
    <n v="40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5903.5"/>
    <x v="1"/>
    <s v="GB"/>
    <s v="GBP"/>
    <n v="1410616600"/>
    <n v="1405432600"/>
    <b v="0"/>
    <n v="369"/>
    <b v="0"/>
    <s v="technology/wearables"/>
    <n v="40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15851"/>
    <x v="0"/>
    <s v="US"/>
    <s v="USD"/>
    <n v="1427328000"/>
    <n v="1423777043"/>
    <b v="0"/>
    <n v="0"/>
    <b v="0"/>
    <s v="journalism/audio"/>
    <n v="4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15808"/>
    <x v="1"/>
    <s v="US"/>
    <s v="USD"/>
    <n v="1459352495"/>
    <n v="1456764095"/>
    <b v="0"/>
    <n v="4"/>
    <b v="0"/>
    <s v="games/video games"/>
    <n v="39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15744"/>
    <x v="1"/>
    <s v="AU"/>
    <s v="AUD"/>
    <n v="1450993668"/>
    <n v="1448401668"/>
    <b v="0"/>
    <n v="0"/>
    <b v="0"/>
    <s v="games/mobile games"/>
    <n v="39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725"/>
    <x v="0"/>
    <s v="GB"/>
    <s v="GBP"/>
    <n v="1489376405"/>
    <n v="1484196005"/>
    <b v="0"/>
    <n v="104"/>
    <b v="0"/>
    <s v="technology/wearables"/>
    <n v="39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5723"/>
    <x v="0"/>
    <s v="US"/>
    <s v="USD"/>
    <n v="1457024514"/>
    <n v="1454432514"/>
    <b v="0"/>
    <n v="122"/>
    <b v="0"/>
    <s v="technology/wearables"/>
    <n v="39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15705"/>
    <x v="0"/>
    <s v="US"/>
    <s v="USD"/>
    <n v="1420938172"/>
    <n v="1418346172"/>
    <b v="0"/>
    <n v="135"/>
    <b v="0"/>
    <s v="technology/wearables"/>
    <n v="39"/>
    <x v="3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15700"/>
    <x v="1"/>
    <s v="US"/>
    <s v="USD"/>
    <n v="1437417828"/>
    <n v="1434825828"/>
    <b v="0"/>
    <n v="0"/>
    <b v="0"/>
    <s v="publishing/translations"/>
    <n v="39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15696"/>
    <x v="2"/>
    <s v="US"/>
    <s v="USD"/>
    <n v="1332699285"/>
    <n v="1327518885"/>
    <b v="1"/>
    <n v="600"/>
    <b v="1"/>
    <s v="publishing/radio &amp; podcasts"/>
    <n v="39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5677.5"/>
    <x v="1"/>
    <s v="US"/>
    <s v="USD"/>
    <n v="1421177959"/>
    <n v="1418585959"/>
    <b v="1"/>
    <n v="22"/>
    <b v="0"/>
    <s v="photography/photobooks"/>
    <n v="39"/>
    <x v="6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15673.44"/>
    <x v="1"/>
    <s v="US"/>
    <s v="USD"/>
    <n v="1432248478"/>
    <n v="1429656478"/>
    <b v="1"/>
    <n v="185"/>
    <b v="0"/>
    <s v="photography/photobooks"/>
    <n v="39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5651"/>
    <x v="2"/>
    <s v="US"/>
    <s v="USD"/>
    <n v="1398952890"/>
    <n v="1396360890"/>
    <b v="1"/>
    <n v="1789"/>
    <b v="1"/>
    <s v="technology/hardware"/>
    <n v="39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5650"/>
    <x v="2"/>
    <s v="US"/>
    <s v="USD"/>
    <n v="1474563621"/>
    <n v="1471971621"/>
    <b v="1"/>
    <n v="1780"/>
    <b v="1"/>
    <s v="technology/hardware"/>
    <n v="39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606.4"/>
    <x v="2"/>
    <s v="GB"/>
    <s v="GBP"/>
    <n v="1387958429"/>
    <n v="1385366429"/>
    <b v="0"/>
    <n v="1556"/>
    <b v="1"/>
    <s v="technology/hardware"/>
    <n v="39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15597"/>
    <x v="2"/>
    <s v="US"/>
    <s v="USD"/>
    <n v="1447507200"/>
    <n v="1444911600"/>
    <b v="0"/>
    <n v="651"/>
    <b v="1"/>
    <s v="games/tabletop games"/>
    <n v="39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15596"/>
    <x v="2"/>
    <s v="US"/>
    <s v="USD"/>
    <n v="1477841138"/>
    <n v="1475249138"/>
    <b v="1"/>
    <n v="403"/>
    <b v="1"/>
    <s v="food/small batch"/>
    <n v="3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5591"/>
    <x v="0"/>
    <s v="US"/>
    <s v="USD"/>
    <n v="1429028365"/>
    <n v="1425143965"/>
    <b v="0"/>
    <n v="2"/>
    <b v="0"/>
    <s v="technology/web"/>
    <n v="39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15565"/>
    <x v="0"/>
    <s v="CA"/>
    <s v="CAD"/>
    <n v="1406854699"/>
    <n v="1404262699"/>
    <b v="0"/>
    <n v="0"/>
    <b v="0"/>
    <s v="food/food trucks"/>
    <n v="39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5535"/>
    <x v="1"/>
    <s v="US"/>
    <s v="USD"/>
    <n v="1414622700"/>
    <n v="1412081999"/>
    <b v="1"/>
    <n v="66"/>
    <b v="0"/>
    <s v="technology/makerspaces"/>
    <n v="39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5530"/>
    <x v="1"/>
    <s v="US"/>
    <s v="USD"/>
    <n v="1425081694"/>
    <n v="1422489694"/>
    <b v="0"/>
    <n v="3"/>
    <b v="0"/>
    <s v="technology/makerspaces"/>
    <n v="39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15505"/>
    <x v="3"/>
    <s v="MX"/>
    <s v="MXN"/>
    <n v="1490196830"/>
    <n v="1485016430"/>
    <b v="0"/>
    <n v="45"/>
    <b v="0"/>
    <s v="theater/spaces"/>
    <n v="39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15481"/>
    <x v="2"/>
    <s v="CA"/>
    <s v="CAD"/>
    <n v="1488390735"/>
    <n v="1484070735"/>
    <b v="0"/>
    <n v="113"/>
    <b v="1"/>
    <s v="technology/hardware"/>
    <n v="39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15443"/>
    <x v="2"/>
    <s v="US"/>
    <s v="USD"/>
    <n v="1416089324"/>
    <n v="1413493724"/>
    <b v="0"/>
    <n v="277"/>
    <b v="1"/>
    <s v="theater/spaces"/>
    <n v="39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15435.55"/>
    <x v="2"/>
    <s v="US"/>
    <s v="USD"/>
    <n v="1426866851"/>
    <n v="1424278451"/>
    <b v="0"/>
    <n v="320"/>
    <b v="1"/>
    <s v="theater/spaces"/>
    <n v="38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15390"/>
    <x v="1"/>
    <s v="US"/>
    <s v="USD"/>
    <n v="1431372751"/>
    <n v="1430767951"/>
    <b v="0"/>
    <n v="29"/>
    <b v="0"/>
    <s v="theater/spaces"/>
    <n v="38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15335"/>
    <x v="2"/>
    <s v="US"/>
    <s v="USD"/>
    <n v="1412492445"/>
    <n v="1409900445"/>
    <b v="0"/>
    <n v="73"/>
    <b v="1"/>
    <s v="theater/plays"/>
    <n v="38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15327"/>
    <x v="2"/>
    <s v="US"/>
    <s v="USD"/>
    <n v="1425272340"/>
    <n v="1421426929"/>
    <b v="0"/>
    <n v="274"/>
    <b v="1"/>
    <s v="theater/plays"/>
    <n v="3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15318.55"/>
    <x v="1"/>
    <s v="US"/>
    <s v="USD"/>
    <n v="1443711774"/>
    <n v="1441119774"/>
    <b v="1"/>
    <n v="12"/>
    <b v="0"/>
    <s v="theater/plays"/>
    <n v="39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15315"/>
    <x v="1"/>
    <s v="US"/>
    <s v="USD"/>
    <n v="1369403684"/>
    <n v="1365515684"/>
    <b v="0"/>
    <n v="3"/>
    <b v="0"/>
    <s v="publishing/children's books"/>
    <n v="39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5285"/>
    <x v="1"/>
    <s v="US"/>
    <s v="USD"/>
    <n v="1321201327"/>
    <n v="1316013727"/>
    <b v="0"/>
    <n v="1"/>
    <b v="0"/>
    <s v="film &amp; video/animation"/>
    <n v="39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281"/>
    <x v="1"/>
    <s v="US"/>
    <s v="USD"/>
    <n v="1421404247"/>
    <n v="1418812247"/>
    <b v="0"/>
    <n v="4"/>
    <b v="0"/>
    <s v="technology/wearables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15273"/>
    <x v="1"/>
    <s v="AU"/>
    <s v="AUD"/>
    <n v="1406593780"/>
    <n v="1404174580"/>
    <b v="1"/>
    <n v="60"/>
    <b v="0"/>
    <s v="technology/makerspaces"/>
    <n v="40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15265"/>
    <x v="2"/>
    <s v="US"/>
    <s v="USD"/>
    <n v="1337540518"/>
    <n v="1334948518"/>
    <b v="0"/>
    <n v="134"/>
    <b v="1"/>
    <s v="film &amp; video/documentary"/>
    <n v="40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15230.03"/>
    <x v="2"/>
    <s v="US"/>
    <s v="USD"/>
    <n v="1439618400"/>
    <n v="1436976858"/>
    <b v="0"/>
    <n v="562"/>
    <b v="1"/>
    <s v="film &amp; video/documentary"/>
    <n v="40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5230"/>
    <x v="1"/>
    <s v="US"/>
    <s v="USD"/>
    <n v="1454183202"/>
    <n v="1449863202"/>
    <b v="0"/>
    <n v="1"/>
    <b v="0"/>
    <s v="publishing/fiction"/>
    <n v="40"/>
    <x v="2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15186.69"/>
    <x v="1"/>
    <s v="MX"/>
    <s v="MXN"/>
    <n v="1487613600"/>
    <n v="1482444295"/>
    <b v="0"/>
    <n v="15"/>
    <b v="0"/>
    <s v="theater/plays"/>
    <n v="4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15171.5"/>
    <x v="1"/>
    <s v="GB"/>
    <s v="GBP"/>
    <n v="1368792499"/>
    <n v="1366200499"/>
    <b v="0"/>
    <n v="125"/>
    <b v="0"/>
    <s v="film &amp; video/animation"/>
    <n v="40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15126"/>
    <x v="2"/>
    <s v="US"/>
    <s v="USD"/>
    <n v="1465272091"/>
    <n v="1462248091"/>
    <b v="1"/>
    <n v="235"/>
    <b v="1"/>
    <s v="photography/photobooks"/>
    <n v="41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15121"/>
    <x v="0"/>
    <s v="DK"/>
    <s v="DKK"/>
    <n v="1449077100"/>
    <n v="1446612896"/>
    <b v="0"/>
    <n v="0"/>
    <b v="0"/>
    <s v="publishing/translations"/>
    <n v="41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15091.06"/>
    <x v="0"/>
    <s v="US"/>
    <s v="USD"/>
    <n v="1421350140"/>
    <n v="1418761759"/>
    <b v="0"/>
    <n v="8"/>
    <b v="0"/>
    <s v="technology/web"/>
    <n v="41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15077"/>
    <x v="2"/>
    <s v="US"/>
    <s v="USD"/>
    <n v="1419180304"/>
    <n v="1415292304"/>
    <b v="1"/>
    <n v="376"/>
    <b v="1"/>
    <s v="film &amp; video/documentary"/>
    <n v="42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15039"/>
    <x v="1"/>
    <s v="US"/>
    <s v="USD"/>
    <n v="1379164040"/>
    <n v="1376399240"/>
    <b v="0"/>
    <n v="24"/>
    <b v="0"/>
    <s v="games/video games"/>
    <n v="42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14750"/>
    <x v="2"/>
    <s v="US"/>
    <s v="USD"/>
    <n v="1442345940"/>
    <n v="1439494863"/>
    <b v="0"/>
    <n v="574"/>
    <b v="1"/>
    <s v="film &amp; video/television"/>
    <n v="42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4653"/>
    <x v="0"/>
    <s v="CA"/>
    <s v="CAD"/>
    <n v="1407034796"/>
    <n v="1401850796"/>
    <b v="0"/>
    <n v="15"/>
    <b v="0"/>
    <s v="film &amp; video/science fiction"/>
    <n v="42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14598"/>
    <x v="2"/>
    <s v="US"/>
    <s v="USD"/>
    <n v="1463670162"/>
    <n v="1461078162"/>
    <b v="1"/>
    <n v="560"/>
    <b v="1"/>
    <s v="film &amp; video/documentary"/>
    <n v="41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14511"/>
    <x v="2"/>
    <s v="DE"/>
    <s v="EUR"/>
    <n v="1478605386"/>
    <n v="1475577786"/>
    <b v="1"/>
    <n v="337"/>
    <b v="1"/>
    <s v="film &amp; video/documentary"/>
    <n v="41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14450"/>
    <x v="2"/>
    <s v="US"/>
    <s v="USD"/>
    <n v="1368763140"/>
    <n v="1366028563"/>
    <b v="1"/>
    <n v="340"/>
    <b v="1"/>
    <s v="film &amp; video/documentary"/>
    <n v="41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14437.46"/>
    <x v="2"/>
    <s v="US"/>
    <s v="USD"/>
    <n v="1489006800"/>
    <n v="1486397007"/>
    <b v="1"/>
    <n v="299"/>
    <b v="1"/>
    <s v="film &amp; video/documentary"/>
    <n v="41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14303"/>
    <x v="2"/>
    <s v="US"/>
    <s v="USD"/>
    <n v="1417420994"/>
    <n v="1414738994"/>
    <b v="1"/>
    <n v="165"/>
    <b v="1"/>
    <s v="film &amp; video/documentary"/>
    <n v="4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14203"/>
    <x v="2"/>
    <s v="US"/>
    <s v="USD"/>
    <n v="1416704506"/>
    <n v="1414108906"/>
    <b v="0"/>
    <n v="354"/>
    <b v="1"/>
    <s v="film &amp; video/documentary"/>
    <n v="41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14190"/>
    <x v="2"/>
    <s v="US"/>
    <s v="USD"/>
    <n v="1391641440"/>
    <n v="1389107062"/>
    <b v="0"/>
    <n v="271"/>
    <b v="1"/>
    <s v="film &amp; video/documentary"/>
    <n v="40"/>
    <x v="0"/>
    <s v="documentary"/>
    <x v="536"/>
    <d v="2014-02-05T23:04:00"/>
    <x v="1"/>
  </r>
  <r>
    <n v="648"/>
    <s v="Audio Jacket"/>
    <s v="Get ready for the next product that you canâ€™t live without"/>
    <n v="35000"/>
    <n v="14166"/>
    <x v="2"/>
    <s v="US"/>
    <s v="USD"/>
    <n v="1413304708"/>
    <n v="1410280708"/>
    <b v="0"/>
    <n v="27"/>
    <b v="1"/>
    <s v="technology/wearables"/>
    <n v="40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14082"/>
    <x v="1"/>
    <s v="US"/>
    <s v="USD"/>
    <n v="1477949764"/>
    <n v="1474493764"/>
    <b v="0"/>
    <n v="3"/>
    <b v="0"/>
    <s v="technology/wearables"/>
    <n v="40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14055"/>
    <x v="1"/>
    <s v="US"/>
    <s v="USD"/>
    <n v="1476717319"/>
    <n v="1473693319"/>
    <b v="0"/>
    <n v="9"/>
    <b v="0"/>
    <s v="technology/wearables"/>
    <n v="40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14000"/>
    <x v="1"/>
    <s v="US"/>
    <s v="USD"/>
    <n v="1466449140"/>
    <n v="1463392828"/>
    <b v="0"/>
    <n v="96"/>
    <b v="0"/>
    <s v="technology/wearables"/>
    <n v="40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14000"/>
    <x v="1"/>
    <s v="US"/>
    <s v="USD"/>
    <n v="1416000600"/>
    <n v="1413318600"/>
    <b v="0"/>
    <n v="23"/>
    <b v="0"/>
    <s v="games/mobile games"/>
    <n v="40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3864.17"/>
    <x v="1"/>
    <s v="US"/>
    <s v="USD"/>
    <n v="1485035131"/>
    <n v="1483307131"/>
    <b v="0"/>
    <n v="4"/>
    <b v="0"/>
    <s v="games/mobile games"/>
    <n v="40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3864"/>
    <x v="0"/>
    <s v="GB"/>
    <s v="GBP"/>
    <n v="1432223125"/>
    <n v="1429631125"/>
    <b v="0"/>
    <n v="4"/>
    <b v="0"/>
    <s v="technology/wearables"/>
    <n v="40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13846"/>
    <x v="0"/>
    <s v="US"/>
    <s v="USD"/>
    <n v="1467432000"/>
    <n v="1464763109"/>
    <b v="0"/>
    <n v="50"/>
    <b v="0"/>
    <s v="technology/wearables"/>
    <n v="39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13728"/>
    <x v="2"/>
    <s v="US"/>
    <s v="USD"/>
    <n v="1445624695"/>
    <n v="1443464695"/>
    <b v="1"/>
    <n v="874"/>
    <b v="1"/>
    <s v="photography/photobooks"/>
    <n v="39"/>
    <x v="6"/>
    <s v="photobooks"/>
    <x v="545"/>
    <d v="2015-10-23T18:24:55"/>
    <x v="2"/>
  </r>
  <r>
    <n v="1718"/>
    <s v="The Prodigal Son"/>
    <s v="A melody for the galaxy."/>
    <n v="35000"/>
    <n v="13704.33"/>
    <x v="1"/>
    <s v="US"/>
    <s v="USD"/>
    <n v="1463201940"/>
    <n v="1459435149"/>
    <b v="0"/>
    <n v="2"/>
    <b v="0"/>
    <s v="music/faith"/>
    <n v="39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3692"/>
    <x v="1"/>
    <s v="US"/>
    <s v="USD"/>
    <n v="1456062489"/>
    <n v="1453211289"/>
    <b v="1"/>
    <n v="76"/>
    <b v="0"/>
    <s v="photography/photobooks"/>
    <n v="39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13685.99"/>
    <x v="1"/>
    <s v="US"/>
    <s v="USD"/>
    <n v="1414059479"/>
    <n v="1411467479"/>
    <b v="0"/>
    <n v="38"/>
    <b v="0"/>
    <s v="technology/gadgets"/>
    <n v="39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13614"/>
    <x v="2"/>
    <s v="CA"/>
    <s v="CAD"/>
    <n v="1381934015"/>
    <n v="1378737215"/>
    <b v="1"/>
    <n v="682"/>
    <b v="1"/>
    <s v="technology/hardware"/>
    <n v="39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3566"/>
    <x v="2"/>
    <s v="GB"/>
    <s v="GBP"/>
    <n v="1399033810"/>
    <n v="1396441810"/>
    <b v="0"/>
    <n v="621"/>
    <b v="1"/>
    <s v="technology/hardware"/>
    <n v="39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3534"/>
    <x v="2"/>
    <s v="US"/>
    <s v="USD"/>
    <n v="1409090440"/>
    <n v="1406066440"/>
    <b v="1"/>
    <n v="3355"/>
    <b v="1"/>
    <s v="food/small batch"/>
    <n v="39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3500"/>
    <x v="2"/>
    <s v="US"/>
    <s v="USD"/>
    <n v="1451001600"/>
    <n v="1448400943"/>
    <b v="1"/>
    <n v="163"/>
    <b v="1"/>
    <s v="food/small batch"/>
    <n v="39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13480.16"/>
    <x v="0"/>
    <s v="US"/>
    <s v="USD"/>
    <n v="1420910460"/>
    <n v="1415726460"/>
    <b v="0"/>
    <n v="1"/>
    <b v="0"/>
    <s v="technology/web"/>
    <n v="38"/>
    <x v="3"/>
    <s v="web"/>
    <x v="553"/>
    <d v="2015-01-10T17:21:00"/>
    <x v="1"/>
  </r>
  <r>
    <n v="2428"/>
    <s v="Premium Burgers"/>
    <s v="From Moo 2 You! We want to offer premium burgers to a taco flooded environment."/>
    <n v="35000"/>
    <n v="13451"/>
    <x v="1"/>
    <s v="US"/>
    <s v="USD"/>
    <n v="1426182551"/>
    <n v="1423594151"/>
    <b v="0"/>
    <n v="1"/>
    <b v="0"/>
    <s v="food/food trucks"/>
    <n v="38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13383"/>
    <x v="2"/>
    <s v="US"/>
    <s v="USD"/>
    <n v="1489207808"/>
    <n v="1486183808"/>
    <b v="0"/>
    <n v="130"/>
    <b v="1"/>
    <s v="food/small batch"/>
    <n v="38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13323"/>
    <x v="1"/>
    <s v="US"/>
    <s v="USD"/>
    <n v="1416014534"/>
    <n v="1413418934"/>
    <b v="0"/>
    <n v="0"/>
    <b v="0"/>
    <s v="food/restaurants"/>
    <n v="38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13296"/>
    <x v="0"/>
    <s v="US"/>
    <s v="USD"/>
    <n v="1408663948"/>
    <n v="1406071948"/>
    <b v="0"/>
    <n v="0"/>
    <b v="0"/>
    <s v="food/food trucks"/>
    <n v="38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13293.8"/>
    <x v="1"/>
    <s v="CA"/>
    <s v="CAD"/>
    <n v="1407427009"/>
    <n v="1404835009"/>
    <b v="0"/>
    <n v="27"/>
    <b v="0"/>
    <s v="food/food trucks"/>
    <n v="38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3279"/>
    <x v="2"/>
    <s v="US"/>
    <s v="USD"/>
    <n v="1342330951"/>
    <n v="1339738951"/>
    <b v="1"/>
    <n v="676"/>
    <b v="1"/>
    <s v="technology/space exploration"/>
    <n v="38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13228"/>
    <x v="1"/>
    <s v="US"/>
    <s v="USD"/>
    <n v="1467694740"/>
    <n v="1465398670"/>
    <b v="1"/>
    <n v="171"/>
    <b v="0"/>
    <s v="technology/makerspaces"/>
    <n v="38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3180"/>
    <x v="1"/>
    <s v="US"/>
    <s v="USD"/>
    <n v="1469919890"/>
    <n v="1467327890"/>
    <b v="0"/>
    <n v="1"/>
    <b v="0"/>
    <s v="food/food trucks"/>
    <n v="38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13163.5"/>
    <x v="2"/>
    <s v="US"/>
    <s v="USD"/>
    <n v="1413442740"/>
    <n v="1410937483"/>
    <b v="1"/>
    <n v="263"/>
    <b v="1"/>
    <s v="theater/spaces"/>
    <n v="37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13121"/>
    <x v="1"/>
    <s v="US"/>
    <s v="USD"/>
    <n v="1432913659"/>
    <n v="1430321659"/>
    <b v="0"/>
    <n v="3"/>
    <b v="0"/>
    <s v="theater/plays"/>
    <n v="37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13114"/>
    <x v="2"/>
    <s v="US"/>
    <s v="USD"/>
    <n v="1432677240"/>
    <n v="1427493240"/>
    <b v="0"/>
    <n v="392"/>
    <b v="1"/>
    <s v="theater/spaces"/>
    <n v="37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13112"/>
    <x v="2"/>
    <s v="US"/>
    <s v="USD"/>
    <n v="1416988740"/>
    <n v="1414514153"/>
    <b v="1"/>
    <n v="930"/>
    <b v="1"/>
    <s v="theater/plays"/>
    <n v="37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13014"/>
    <x v="2"/>
    <s v="US"/>
    <s v="USD"/>
    <n v="1441857540"/>
    <n v="1438617471"/>
    <b v="1"/>
    <n v="134"/>
    <b v="1"/>
    <s v="theater/plays"/>
    <n v="37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12965.44"/>
    <x v="2"/>
    <s v="US"/>
    <s v="USD"/>
    <n v="1443499140"/>
    <n v="1441452184"/>
    <b v="1"/>
    <n v="269"/>
    <b v="1"/>
    <s v="theater/plays"/>
    <n v="37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12929.35"/>
    <x v="2"/>
    <s v="US"/>
    <s v="USD"/>
    <n v="1463198340"/>
    <n v="1461117201"/>
    <b v="0"/>
    <n v="336"/>
    <b v="1"/>
    <s v="theater/plays"/>
    <n v="3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12879"/>
    <x v="2"/>
    <s v="ES"/>
    <s v="EUR"/>
    <n v="1460066954"/>
    <n v="1456614554"/>
    <b v="1"/>
    <n v="964"/>
    <b v="1"/>
    <s v="film &amp; video/documentary"/>
    <n v="38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12870"/>
    <x v="2"/>
    <s v="US"/>
    <s v="USD"/>
    <n v="1433125200"/>
    <n v="1429312694"/>
    <b v="1"/>
    <n v="285"/>
    <b v="1"/>
    <s v="film &amp; video/documentary"/>
    <n v="3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2818"/>
    <x v="1"/>
    <s v="US"/>
    <s v="USD"/>
    <n v="1423152678"/>
    <n v="1420560678"/>
    <b v="1"/>
    <n v="15"/>
    <b v="0"/>
    <s v="photography/photobooks"/>
    <n v="39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2806"/>
    <x v="1"/>
    <s v="US"/>
    <s v="USD"/>
    <n v="1472799600"/>
    <n v="1470874618"/>
    <b v="0"/>
    <n v="16"/>
    <b v="0"/>
    <s v="photography/people"/>
    <n v="3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12800"/>
    <x v="0"/>
    <s v="US"/>
    <s v="USD"/>
    <n v="1484038620"/>
    <n v="1481597687"/>
    <b v="0"/>
    <n v="0"/>
    <b v="0"/>
    <s v="technology/web"/>
    <n v="39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12795"/>
    <x v="1"/>
    <s v="MX"/>
    <s v="MXN"/>
    <n v="1482711309"/>
    <n v="1479860109"/>
    <b v="0"/>
    <n v="6"/>
    <b v="0"/>
    <s v="theater/plays"/>
    <n v="39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12792"/>
    <x v="2"/>
    <s v="GB"/>
    <s v="GBP"/>
    <n v="1354233296"/>
    <n v="1351641296"/>
    <b v="1"/>
    <n v="625"/>
    <b v="1"/>
    <s v="technology/hardware"/>
    <n v="39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12772.6"/>
    <x v="1"/>
    <s v="US"/>
    <s v="USD"/>
    <n v="1414193160"/>
    <n v="1410305160"/>
    <b v="1"/>
    <n v="124"/>
    <b v="0"/>
    <s v="photography/photobooks"/>
    <n v="39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12730.42"/>
    <x v="2"/>
    <s v="US"/>
    <s v="USD"/>
    <n v="1397225746"/>
    <n v="1394633746"/>
    <b v="0"/>
    <n v="406"/>
    <b v="1"/>
    <s v="music/rock"/>
    <n v="40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12668"/>
    <x v="2"/>
    <s v="US"/>
    <s v="USD"/>
    <n v="1428620334"/>
    <n v="1426028334"/>
    <b v="1"/>
    <n v="343"/>
    <b v="1"/>
    <s v="publishing/radio &amp; podcasts"/>
    <n v="39"/>
    <x v="2"/>
    <s v="radio &amp; podcasts"/>
    <x v="578"/>
    <d v="2015-04-09T22:58:54"/>
    <x v="2"/>
  </r>
  <r>
    <n v="2680"/>
    <s v="iHeart Pillow"/>
    <s v="iHeartPillow, Connecting loved ones"/>
    <n v="32000"/>
    <n v="12627"/>
    <x v="1"/>
    <s v="ES"/>
    <s v="EUR"/>
    <n v="1459915491"/>
    <n v="1457327091"/>
    <b v="0"/>
    <n v="4"/>
    <b v="0"/>
    <s v="technology/makerspaces"/>
    <n v="41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12571"/>
    <x v="1"/>
    <s v="GB"/>
    <s v="GBP"/>
    <n v="1415882108"/>
    <n v="1413286508"/>
    <b v="0"/>
    <n v="7"/>
    <b v="0"/>
    <s v="photography/people"/>
    <n v="40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2554"/>
    <x v="2"/>
    <s v="US"/>
    <s v="USD"/>
    <n v="1461904788"/>
    <n v="1458103188"/>
    <b v="0"/>
    <n v="237"/>
    <b v="1"/>
    <s v="theater/plays"/>
    <n v="42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12521"/>
    <x v="2"/>
    <s v="US"/>
    <s v="USD"/>
    <n v="1405479600"/>
    <n v="1401642425"/>
    <b v="0"/>
    <n v="827"/>
    <b v="1"/>
    <s v="film &amp; video/television"/>
    <n v="41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12446"/>
    <x v="2"/>
    <s v="US"/>
    <s v="USD"/>
    <n v="1410958856"/>
    <n v="1408366856"/>
    <b v="0"/>
    <n v="342"/>
    <b v="1"/>
    <s v="film &amp; video/television"/>
    <n v="41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12413"/>
    <x v="2"/>
    <s v="US"/>
    <s v="USD"/>
    <n v="1370525691"/>
    <n v="1367933691"/>
    <b v="1"/>
    <n v="437"/>
    <b v="1"/>
    <s v="film &amp; video/documentary"/>
    <n v="41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12410.5"/>
    <x v="2"/>
    <s v="US"/>
    <s v="USD"/>
    <n v="1308359666"/>
    <n v="1305767666"/>
    <b v="1"/>
    <n v="688"/>
    <b v="1"/>
    <s v="film &amp; video/documentary"/>
    <n v="41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12400.61"/>
    <x v="2"/>
    <s v="US"/>
    <s v="USD"/>
    <n v="1388649600"/>
    <n v="1386123861"/>
    <b v="1"/>
    <n v="287"/>
    <b v="1"/>
    <s v="film &amp; video/documentary"/>
    <n v="41"/>
    <x v="0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12353"/>
    <x v="2"/>
    <s v="US"/>
    <s v="USD"/>
    <n v="1386778483"/>
    <n v="1384186483"/>
    <b v="1"/>
    <n v="316"/>
    <b v="1"/>
    <s v="film &amp; video/documentary"/>
    <n v="41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12348.5"/>
    <x v="2"/>
    <s v="US"/>
    <s v="USD"/>
    <n v="1415934000"/>
    <n v="1413308545"/>
    <b v="1"/>
    <n v="524"/>
    <b v="1"/>
    <s v="film &amp; video/documentary"/>
    <n v="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12325"/>
    <x v="2"/>
    <s v="US"/>
    <s v="USD"/>
    <n v="1387688400"/>
    <n v="1384920804"/>
    <b v="0"/>
    <n v="241"/>
    <b v="1"/>
    <s v="film &amp; video/documentary"/>
    <n v="41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12321"/>
    <x v="1"/>
    <s v="GB"/>
    <s v="GBP"/>
    <n v="1364041163"/>
    <n v="1361884763"/>
    <b v="0"/>
    <n v="1"/>
    <b v="0"/>
    <s v="film &amp; video/animation"/>
    <n v="41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12256"/>
    <x v="1"/>
    <s v="US"/>
    <s v="USD"/>
    <n v="1410972319"/>
    <n v="1408380319"/>
    <b v="0"/>
    <n v="14"/>
    <b v="0"/>
    <s v="film &amp; video/animation"/>
    <n v="41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2252"/>
    <x v="1"/>
    <s v="US"/>
    <s v="USD"/>
    <n v="1349885289"/>
    <n v="1347293289"/>
    <b v="0"/>
    <n v="21"/>
    <b v="0"/>
    <s v="film &amp; video/animation"/>
    <n v="41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12229"/>
    <x v="1"/>
    <s v="GB"/>
    <s v="GBP"/>
    <n v="1432142738"/>
    <n v="1429550738"/>
    <b v="0"/>
    <n v="0"/>
    <b v="0"/>
    <s v="film &amp; video/animation"/>
    <n v="41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12178"/>
    <x v="1"/>
    <s v="CA"/>
    <s v="CAD"/>
    <n v="1429207833"/>
    <n v="1426615833"/>
    <b v="0"/>
    <n v="7"/>
    <b v="0"/>
    <s v="technology/web"/>
    <n v="41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12165"/>
    <x v="0"/>
    <s v="CA"/>
    <s v="CAD"/>
    <n v="1408986738"/>
    <n v="1405098738"/>
    <b v="0"/>
    <n v="1"/>
    <b v="0"/>
    <s v="technology/web"/>
    <n v="41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2165"/>
    <x v="1"/>
    <s v="US"/>
    <s v="USD"/>
    <n v="1421208000"/>
    <n v="1418315852"/>
    <b v="0"/>
    <n v="15"/>
    <b v="0"/>
    <s v="technology/wearables"/>
    <n v="40"/>
    <x v="3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12110"/>
    <x v="1"/>
    <s v="US"/>
    <s v="USD"/>
    <n v="1409412600"/>
    <n v="1404947422"/>
    <b v="0"/>
    <n v="3"/>
    <b v="0"/>
    <s v="music/jazz"/>
    <n v="4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2106"/>
    <x v="1"/>
    <s v="US"/>
    <s v="USD"/>
    <n v="1336188019"/>
    <n v="1333596019"/>
    <b v="0"/>
    <n v="24"/>
    <b v="0"/>
    <s v="music/jazz"/>
    <n v="40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2095"/>
    <x v="1"/>
    <s v="MX"/>
    <s v="MXN"/>
    <n v="1486624607"/>
    <n v="1483773407"/>
    <b v="0"/>
    <n v="11"/>
    <b v="0"/>
    <s v="technology/wearables"/>
    <n v="40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2042"/>
    <x v="1"/>
    <s v="DE"/>
    <s v="EUR"/>
    <n v="1451602800"/>
    <n v="1449011610"/>
    <b v="0"/>
    <n v="23"/>
    <b v="0"/>
    <s v="technology/wearables"/>
    <n v="40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2041.66"/>
    <x v="0"/>
    <s v="US"/>
    <s v="USD"/>
    <n v="1481727623"/>
    <n v="1478095223"/>
    <b v="0"/>
    <n v="76"/>
    <b v="0"/>
    <s v="technology/wearables"/>
    <n v="40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12029"/>
    <x v="1"/>
    <s v="US"/>
    <s v="USD"/>
    <n v="1460274864"/>
    <n v="1457686464"/>
    <b v="0"/>
    <n v="4"/>
    <b v="0"/>
    <s v="games/video games"/>
    <n v="40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2007.18"/>
    <x v="1"/>
    <s v="CA"/>
    <s v="CAD"/>
    <n v="1457967975"/>
    <n v="1455379575"/>
    <b v="0"/>
    <n v="9"/>
    <b v="0"/>
    <s v="games/video games"/>
    <n v="40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2001.5"/>
    <x v="1"/>
    <s v="US"/>
    <s v="USD"/>
    <n v="1427510586"/>
    <n v="1424922186"/>
    <b v="0"/>
    <n v="19"/>
    <b v="0"/>
    <s v="food/food trucks"/>
    <n v="40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12000"/>
    <x v="2"/>
    <s v="US"/>
    <s v="USD"/>
    <n v="1410017131"/>
    <n v="1406129131"/>
    <b v="1"/>
    <n v="508"/>
    <b v="1"/>
    <s v="music/rock"/>
    <n v="40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12000"/>
    <x v="2"/>
    <s v="US"/>
    <s v="USD"/>
    <n v="1329084231"/>
    <n v="1326492231"/>
    <b v="1"/>
    <n v="361"/>
    <b v="1"/>
    <s v="music/rock"/>
    <n v="40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2000"/>
    <x v="0"/>
    <s v="US"/>
    <s v="USD"/>
    <n v="1469122200"/>
    <n v="1466611108"/>
    <b v="0"/>
    <n v="86"/>
    <b v="0"/>
    <s v="technology/wearables"/>
    <n v="40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11998.01"/>
    <x v="0"/>
    <s v="US"/>
    <s v="USD"/>
    <n v="1438543033"/>
    <n v="1435951033"/>
    <b v="0"/>
    <n v="15"/>
    <b v="0"/>
    <s v="technology/wearables"/>
    <n v="40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1992"/>
    <x v="1"/>
    <s v="AU"/>
    <s v="AUD"/>
    <n v="1451637531"/>
    <n v="1449045531"/>
    <b v="0"/>
    <n v="1"/>
    <b v="0"/>
    <s v="publishing/translations"/>
    <n v="40"/>
    <x v="2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1943"/>
    <x v="2"/>
    <s v="US"/>
    <s v="USD"/>
    <n v="1332385200"/>
    <n v="1329759452"/>
    <b v="1"/>
    <n v="2602"/>
    <b v="1"/>
    <s v="publishing/radio &amp; podcasts"/>
    <n v="40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11923"/>
    <x v="2"/>
    <s v="US"/>
    <s v="USD"/>
    <n v="1324609200"/>
    <n v="1319467604"/>
    <b v="1"/>
    <n v="369"/>
    <b v="1"/>
    <s v="publishing/radio &amp; podcasts"/>
    <n v="40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11880"/>
    <x v="0"/>
    <s v="US"/>
    <s v="USD"/>
    <n v="1469656800"/>
    <n v="1467151204"/>
    <b v="0"/>
    <n v="59"/>
    <b v="0"/>
    <s v="publishing/art books"/>
    <n v="39"/>
    <x v="2"/>
    <s v="art books"/>
    <x v="612"/>
    <d v="2016-07-27T22:00:00"/>
    <x v="0"/>
  </r>
  <r>
    <n v="1569"/>
    <s v="to be removed (Canceled)"/>
    <s v="to be removed"/>
    <n v="30000"/>
    <n v="11828"/>
    <x v="0"/>
    <s v="US"/>
    <s v="USD"/>
    <n v="1369498714"/>
    <n v="1366906714"/>
    <b v="0"/>
    <n v="0"/>
    <b v="0"/>
    <s v="publishing/art books"/>
    <n v="39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1805"/>
    <x v="3"/>
    <s v="US"/>
    <s v="USD"/>
    <n v="1491181200"/>
    <n v="1488387008"/>
    <b v="0"/>
    <n v="38"/>
    <b v="0"/>
    <s v="music/faith"/>
    <n v="39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1751"/>
    <x v="1"/>
    <s v="US"/>
    <s v="USD"/>
    <n v="1421691298"/>
    <n v="1417803298"/>
    <b v="1"/>
    <n v="19"/>
    <b v="0"/>
    <s v="photography/photobooks"/>
    <n v="39"/>
    <x v="6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747.18"/>
    <x v="1"/>
    <s v="US"/>
    <s v="USD"/>
    <n v="1467469510"/>
    <n v="1462285510"/>
    <b v="1"/>
    <n v="152"/>
    <b v="0"/>
    <s v="photography/photobooks"/>
    <n v="39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11745"/>
    <x v="1"/>
    <s v="US"/>
    <s v="USD"/>
    <n v="1400853925"/>
    <n v="1399557925"/>
    <b v="0"/>
    <n v="4"/>
    <b v="0"/>
    <s v="technology/gadgets"/>
    <n v="39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11744.9"/>
    <x v="2"/>
    <s v="US"/>
    <s v="USD"/>
    <n v="1351304513"/>
    <n v="1348712513"/>
    <b v="1"/>
    <n v="660"/>
    <b v="1"/>
    <s v="technology/hardware"/>
    <n v="39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11727"/>
    <x v="2"/>
    <s v="US"/>
    <s v="USD"/>
    <n v="1381895940"/>
    <n v="1379532618"/>
    <b v="1"/>
    <n v="191"/>
    <b v="1"/>
    <s v="technology/hardware"/>
    <n v="39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11683"/>
    <x v="2"/>
    <s v="US"/>
    <s v="USD"/>
    <n v="1471564491"/>
    <n v="1468972491"/>
    <b v="1"/>
    <n v="1737"/>
    <b v="1"/>
    <s v="technology/hardware"/>
    <n v="39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11656"/>
    <x v="2"/>
    <s v="US"/>
    <s v="USD"/>
    <n v="1364184539"/>
    <n v="1361250539"/>
    <b v="1"/>
    <n v="26457"/>
    <b v="1"/>
    <s v="technology/hardware"/>
    <n v="39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11650"/>
    <x v="2"/>
    <s v="US"/>
    <s v="USD"/>
    <n v="1399668319"/>
    <n v="1397076319"/>
    <b v="1"/>
    <n v="848"/>
    <b v="1"/>
    <s v="technology/hardware"/>
    <n v="39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1633"/>
    <x v="2"/>
    <s v="US"/>
    <s v="USD"/>
    <n v="1454277540"/>
    <n v="1450880854"/>
    <b v="0"/>
    <n v="375"/>
    <b v="1"/>
    <s v="technology/hardware"/>
    <n v="39"/>
    <x v="3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1621"/>
    <x v="1"/>
    <s v="US"/>
    <s v="USD"/>
    <n v="1478196008"/>
    <n v="1475604008"/>
    <b v="0"/>
    <n v="56"/>
    <b v="0"/>
    <s v="games/video games"/>
    <n v="39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11594"/>
    <x v="1"/>
    <s v="US"/>
    <s v="USD"/>
    <n v="1394909909"/>
    <n v="1392321509"/>
    <b v="0"/>
    <n v="4"/>
    <b v="0"/>
    <s v="games/video games"/>
    <n v="39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11570.92"/>
    <x v="2"/>
    <s v="US"/>
    <s v="USD"/>
    <n v="1425132059"/>
    <n v="1422540059"/>
    <b v="0"/>
    <n v="4330"/>
    <b v="1"/>
    <s v="games/tabletop games"/>
    <n v="38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11545.1"/>
    <x v="2"/>
    <s v="US"/>
    <s v="USD"/>
    <n v="1395861033"/>
    <n v="1393272633"/>
    <b v="0"/>
    <n v="288"/>
    <b v="1"/>
    <s v="music/rock"/>
    <n v="38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11545"/>
    <x v="0"/>
    <s v="US"/>
    <s v="USD"/>
    <n v="1444004616"/>
    <n v="1440116616"/>
    <b v="0"/>
    <n v="0"/>
    <b v="0"/>
    <s v="technology/web"/>
    <n v="38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11530"/>
    <x v="0"/>
    <s v="CA"/>
    <s v="CAD"/>
    <n v="1420920424"/>
    <n v="1415736424"/>
    <b v="0"/>
    <n v="0"/>
    <b v="0"/>
    <s v="technology/web"/>
    <n v="38"/>
    <x v="3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11500"/>
    <x v="2"/>
    <s v="US"/>
    <s v="USD"/>
    <n v="1458742685"/>
    <n v="1454858285"/>
    <b v="0"/>
    <n v="282"/>
    <b v="1"/>
    <s v="food/small batch"/>
    <n v="3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11472"/>
    <x v="0"/>
    <s v="US"/>
    <s v="USD"/>
    <n v="1428893517"/>
    <n v="1426301517"/>
    <b v="0"/>
    <n v="0"/>
    <b v="0"/>
    <s v="food/food trucks"/>
    <n v="38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11467"/>
    <x v="1"/>
    <s v="US"/>
    <s v="USD"/>
    <n v="1404601632"/>
    <n v="1402009632"/>
    <b v="0"/>
    <n v="1"/>
    <b v="0"/>
    <s v="food/food trucks"/>
    <n v="38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11450"/>
    <x v="1"/>
    <s v="US"/>
    <s v="USD"/>
    <n v="1412536421"/>
    <n v="1409944421"/>
    <b v="0"/>
    <n v="1"/>
    <b v="0"/>
    <s v="food/food trucks"/>
    <n v="38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11432"/>
    <x v="0"/>
    <s v="US"/>
    <s v="USD"/>
    <n v="1470187800"/>
    <n v="1467325053"/>
    <b v="0"/>
    <n v="59"/>
    <b v="0"/>
    <s v="technology/space exploration"/>
    <n v="3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11428.19"/>
    <x v="1"/>
    <s v="US"/>
    <s v="USD"/>
    <n v="1412119423"/>
    <n v="1410391423"/>
    <b v="0"/>
    <n v="0"/>
    <b v="0"/>
    <s v="food/food trucks"/>
    <n v="38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1385"/>
    <x v="1"/>
    <s v="US"/>
    <s v="USD"/>
    <n v="1411701739"/>
    <n v="1409109739"/>
    <b v="0"/>
    <n v="1"/>
    <b v="0"/>
    <s v="food/food trucks"/>
    <n v="38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11364"/>
    <x v="2"/>
    <s v="US"/>
    <s v="USD"/>
    <n v="1413604800"/>
    <n v="1408624622"/>
    <b v="0"/>
    <n v="37"/>
    <b v="1"/>
    <s v="technology/hardware"/>
    <n v="38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11363"/>
    <x v="2"/>
    <s v="US"/>
    <s v="USD"/>
    <n v="1389812400"/>
    <n v="1386108087"/>
    <b v="0"/>
    <n v="456"/>
    <b v="1"/>
    <s v="technology/hardware"/>
    <n v="38"/>
    <x v="3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1353"/>
    <x v="1"/>
    <s v="US"/>
    <s v="USD"/>
    <n v="1413608340"/>
    <n v="1412945440"/>
    <b v="0"/>
    <n v="0"/>
    <b v="0"/>
    <s v="theater/plays"/>
    <n v="38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1345"/>
    <x v="1"/>
    <s v="GB"/>
    <s v="GBP"/>
    <n v="1434139887"/>
    <n v="1428955887"/>
    <b v="0"/>
    <n v="1"/>
    <b v="0"/>
    <s v="theater/plays"/>
    <n v="38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11335.7"/>
    <x v="2"/>
    <s v="US"/>
    <s v="USD"/>
    <n v="1416285300"/>
    <n v="1413824447"/>
    <b v="0"/>
    <n v="348"/>
    <b v="1"/>
    <s v="theater/spaces"/>
    <n v="38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1323"/>
    <x v="3"/>
    <s v="US"/>
    <s v="USD"/>
    <n v="1492759460"/>
    <n v="1487579060"/>
    <b v="0"/>
    <n v="1"/>
    <b v="0"/>
    <s v="theater/plays"/>
    <n v="38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292"/>
    <x v="1"/>
    <s v="DK"/>
    <s v="DKK"/>
    <n v="1424081477"/>
    <n v="1420798277"/>
    <b v="0"/>
    <n v="3"/>
    <b v="0"/>
    <s v="theater/musical"/>
    <n v="3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11231"/>
    <x v="2"/>
    <s v="US"/>
    <s v="USD"/>
    <n v="1484024400"/>
    <n v="1479932713"/>
    <b v="1"/>
    <n v="216"/>
    <b v="1"/>
    <s v="theater/plays"/>
    <n v="37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11230.25"/>
    <x v="2"/>
    <s v="US"/>
    <s v="USD"/>
    <n v="1412434136"/>
    <n v="1409669336"/>
    <b v="0"/>
    <n v="104"/>
    <b v="1"/>
    <s v="theater/plays"/>
    <n v="3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11226"/>
    <x v="1"/>
    <s v="DE"/>
    <s v="EUR"/>
    <n v="1434047084"/>
    <n v="1431455084"/>
    <b v="1"/>
    <n v="28"/>
    <b v="0"/>
    <s v="theater/plays"/>
    <n v="37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1215"/>
    <x v="0"/>
    <s v="DK"/>
    <s v="DKK"/>
    <n v="1472896800"/>
    <n v="1472804365"/>
    <b v="0"/>
    <n v="0"/>
    <b v="0"/>
    <s v="theater/musical"/>
    <n v="37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11176"/>
    <x v="0"/>
    <s v="AU"/>
    <s v="AUD"/>
    <n v="1454281380"/>
    <n v="1451950570"/>
    <b v="0"/>
    <n v="0"/>
    <b v="0"/>
    <s v="theater/musical"/>
    <n v="37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11160"/>
    <x v="1"/>
    <s v="AU"/>
    <s v="AUD"/>
    <n v="1410076123"/>
    <n v="1404892123"/>
    <b v="0"/>
    <n v="0"/>
    <b v="0"/>
    <s v="theater/plays"/>
    <n v="37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1122"/>
    <x v="1"/>
    <s v="US"/>
    <s v="USD"/>
    <n v="1468729149"/>
    <n v="1463545149"/>
    <b v="0"/>
    <n v="7"/>
    <b v="0"/>
    <s v="theater/plays"/>
    <n v="37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11094.23"/>
    <x v="1"/>
    <s v="US"/>
    <s v="USD"/>
    <n v="1455647587"/>
    <n v="1453487587"/>
    <b v="0"/>
    <n v="1"/>
    <b v="0"/>
    <s v="theater/plays"/>
    <n v="37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11090"/>
    <x v="1"/>
    <s v="MX"/>
    <s v="MXN"/>
    <n v="1482108350"/>
    <n v="1479516350"/>
    <b v="0"/>
    <n v="1"/>
    <b v="0"/>
    <s v="theater/plays"/>
    <n v="38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11070"/>
    <x v="1"/>
    <s v="GB"/>
    <s v="GBP"/>
    <n v="1433064540"/>
    <n v="1428854344"/>
    <b v="0"/>
    <n v="2"/>
    <b v="0"/>
    <s v="film &amp; video/drama"/>
    <n v="38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56.75"/>
    <x v="1"/>
    <s v="US"/>
    <s v="USD"/>
    <n v="1463821338"/>
    <n v="1461229338"/>
    <b v="0"/>
    <n v="17"/>
    <b v="0"/>
    <s v="technology/wearables"/>
    <n v="38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1045"/>
    <x v="2"/>
    <s v="US"/>
    <s v="USD"/>
    <n v="1437933600"/>
    <n v="1435117889"/>
    <b v="0"/>
    <n v="276"/>
    <b v="1"/>
    <s v="technology/wearables"/>
    <n v="39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11032"/>
    <x v="2"/>
    <s v="US"/>
    <s v="USD"/>
    <n v="1463111940"/>
    <n v="1459523017"/>
    <b v="0"/>
    <n v="89"/>
    <b v="1"/>
    <s v="film &amp; video/television"/>
    <n v="39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10965"/>
    <x v="1"/>
    <s v="US"/>
    <s v="USD"/>
    <n v="1436477241"/>
    <n v="1433885241"/>
    <b v="0"/>
    <n v="0"/>
    <b v="0"/>
    <s v="film &amp; video/drama"/>
    <n v="39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950"/>
    <x v="1"/>
    <s v="DE"/>
    <s v="EUR"/>
    <n v="1476460800"/>
    <n v="1473922541"/>
    <b v="1"/>
    <n v="81"/>
    <b v="0"/>
    <s v="photography/photobooks"/>
    <n v="3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0846"/>
    <x v="1"/>
    <s v="US"/>
    <s v="USD"/>
    <n v="1486830030"/>
    <n v="1483806030"/>
    <b v="1"/>
    <n v="96"/>
    <b v="0"/>
    <s v="photography/photobooks"/>
    <n v="39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10843"/>
    <x v="1"/>
    <s v="GB"/>
    <s v="GBP"/>
    <n v="1426158463"/>
    <n v="1423570063"/>
    <b v="0"/>
    <n v="236"/>
    <b v="0"/>
    <s v="games/video games"/>
    <n v="39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10814"/>
    <x v="2"/>
    <s v="US"/>
    <s v="USD"/>
    <n v="1489283915"/>
    <n v="1486691915"/>
    <b v="0"/>
    <n v="194"/>
    <b v="1"/>
    <s v="games/tabletop games"/>
    <n v="39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10804.45"/>
    <x v="1"/>
    <s v="US"/>
    <s v="USD"/>
    <n v="1457207096"/>
    <n v="1452023096"/>
    <b v="0"/>
    <n v="9"/>
    <b v="0"/>
    <s v="food/food trucks"/>
    <n v="39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10802"/>
    <x v="1"/>
    <s v="US"/>
    <s v="USD"/>
    <n v="1468020354"/>
    <n v="1464045954"/>
    <b v="0"/>
    <n v="1"/>
    <b v="0"/>
    <s v="theater/plays"/>
    <n v="39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10800"/>
    <x v="2"/>
    <s v="US"/>
    <s v="USD"/>
    <n v="1482901546"/>
    <n v="1480309546"/>
    <b v="0"/>
    <n v="499"/>
    <b v="1"/>
    <s v="music/metal"/>
    <n v="39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0775"/>
    <x v="1"/>
    <s v="US"/>
    <s v="USD"/>
    <n v="1446693040"/>
    <n v="1443233440"/>
    <b v="0"/>
    <n v="12"/>
    <b v="0"/>
    <s v="technology/wearables"/>
    <n v="40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10740"/>
    <x v="2"/>
    <s v="US"/>
    <s v="USD"/>
    <n v="1350003539"/>
    <n v="1347411539"/>
    <b v="1"/>
    <n v="415"/>
    <b v="1"/>
    <s v="film &amp; video/documentary"/>
    <n v="40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10710"/>
    <x v="1"/>
    <s v="US"/>
    <s v="USD"/>
    <n v="1412167393"/>
    <n v="1409143393"/>
    <b v="0"/>
    <n v="30"/>
    <b v="0"/>
    <s v="music/jazz"/>
    <n v="40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10706"/>
    <x v="0"/>
    <s v="GB"/>
    <s v="GBP"/>
    <n v="1445093578"/>
    <n v="1442501578"/>
    <b v="0"/>
    <n v="0"/>
    <b v="0"/>
    <s v="technology/web"/>
    <n v="4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10685"/>
    <x v="2"/>
    <s v="US"/>
    <s v="USD"/>
    <n v="1366635575"/>
    <n v="1363611575"/>
    <b v="0"/>
    <n v="682"/>
    <b v="1"/>
    <s v="technology/hardware"/>
    <n v="40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10680"/>
    <x v="2"/>
    <s v="US"/>
    <s v="USD"/>
    <n v="1468524340"/>
    <n v="1465932340"/>
    <b v="0"/>
    <n v="183"/>
    <b v="1"/>
    <s v="photography/photobooks"/>
    <n v="40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78"/>
    <x v="1"/>
    <s v="US"/>
    <s v="USD"/>
    <n v="1409194810"/>
    <n v="1406170810"/>
    <b v="0"/>
    <n v="114"/>
    <b v="0"/>
    <s v="theater/spaces"/>
    <n v="41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10670"/>
    <x v="1"/>
    <s v="US"/>
    <s v="USD"/>
    <n v="1483088400"/>
    <n v="1481324760"/>
    <b v="0"/>
    <n v="0"/>
    <b v="0"/>
    <s v="film &amp; video/drama"/>
    <n v="41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10640"/>
    <x v="2"/>
    <s v="US"/>
    <s v="USD"/>
    <n v="1398009714"/>
    <n v="1395417714"/>
    <b v="1"/>
    <n v="131"/>
    <b v="1"/>
    <s v="film &amp; video/documentary"/>
    <n v="41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10610"/>
    <x v="1"/>
    <s v="DE"/>
    <s v="EUR"/>
    <n v="1463232936"/>
    <n v="1461072936"/>
    <b v="0"/>
    <n v="18"/>
    <b v="0"/>
    <s v="games/video games"/>
    <n v="41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0603"/>
    <x v="1"/>
    <s v="US"/>
    <s v="USD"/>
    <n v="1427850090"/>
    <n v="1425261690"/>
    <b v="0"/>
    <n v="8"/>
    <b v="0"/>
    <s v="photography/photobooks"/>
    <n v="41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10556"/>
    <x v="1"/>
    <s v="US"/>
    <s v="USD"/>
    <n v="1445885890"/>
    <n v="1440701890"/>
    <b v="0"/>
    <n v="1"/>
    <b v="0"/>
    <s v="theater/plays"/>
    <n v="42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10555"/>
    <x v="2"/>
    <s v="GB"/>
    <s v="GBP"/>
    <n v="1401058740"/>
    <n v="1398388068"/>
    <b v="0"/>
    <n v="217"/>
    <b v="1"/>
    <s v="film &amp; video/television"/>
    <n v="42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0555"/>
    <x v="0"/>
    <s v="US"/>
    <s v="USD"/>
    <n v="1433988000"/>
    <n v="1431353337"/>
    <b v="0"/>
    <n v="13"/>
    <b v="0"/>
    <s v="film &amp; video/science fiction"/>
    <n v="42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10554.11"/>
    <x v="1"/>
    <s v="US"/>
    <s v="USD"/>
    <n v="1412500322"/>
    <n v="1409908322"/>
    <b v="0"/>
    <n v="6"/>
    <b v="0"/>
    <s v="film &amp; video/drama"/>
    <n v="42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10550"/>
    <x v="1"/>
    <s v="US"/>
    <s v="USD"/>
    <n v="1436566135"/>
    <n v="1433974135"/>
    <b v="0"/>
    <n v="0"/>
    <b v="0"/>
    <s v="film &amp; video/drama"/>
    <n v="42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10526"/>
    <x v="2"/>
    <s v="US"/>
    <s v="USD"/>
    <n v="1393031304"/>
    <n v="1390439304"/>
    <b v="1"/>
    <n v="328"/>
    <b v="1"/>
    <s v="film &amp; video/documentary"/>
    <n v="4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10501"/>
    <x v="2"/>
    <s v="US"/>
    <s v="USD"/>
    <n v="1348786494"/>
    <n v="1346194494"/>
    <b v="1"/>
    <n v="963"/>
    <b v="1"/>
    <s v="film &amp; video/documentary"/>
    <n v="42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10440"/>
    <x v="2"/>
    <s v="US"/>
    <s v="USD"/>
    <n v="1347017083"/>
    <n v="1344857083"/>
    <b v="1"/>
    <n v="129"/>
    <b v="1"/>
    <s v="film &amp; video/documentary"/>
    <n v="42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10435"/>
    <x v="2"/>
    <s v="US"/>
    <s v="USD"/>
    <n v="1303686138"/>
    <n v="1301007738"/>
    <b v="1"/>
    <n v="298"/>
    <b v="1"/>
    <s v="film &amp; video/documentary"/>
    <n v="42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10429"/>
    <x v="2"/>
    <s v="US"/>
    <s v="USD"/>
    <n v="1345660334"/>
    <n v="1343068334"/>
    <b v="1"/>
    <n v="126"/>
    <b v="1"/>
    <s v="film &amp; video/documentary"/>
    <n v="42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10420"/>
    <x v="2"/>
    <s v="US"/>
    <s v="USD"/>
    <n v="1463146848"/>
    <n v="1460554848"/>
    <b v="1"/>
    <n v="186"/>
    <b v="1"/>
    <s v="film &amp; video/documentary"/>
    <n v="42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10390"/>
    <x v="2"/>
    <s v="US"/>
    <s v="USD"/>
    <n v="1447427918"/>
    <n v="1444832318"/>
    <b v="1"/>
    <n v="493"/>
    <b v="1"/>
    <s v="film &amp; video/documentary"/>
    <n v="41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10373"/>
    <x v="2"/>
    <s v="US"/>
    <s v="USD"/>
    <n v="1473566340"/>
    <n v="1470274509"/>
    <b v="1"/>
    <n v="221"/>
    <b v="1"/>
    <s v="film &amp; video/documentary"/>
    <n v="41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10346"/>
    <x v="2"/>
    <s v="US"/>
    <s v="USD"/>
    <n v="1483729500"/>
    <n v="1481137500"/>
    <b v="0"/>
    <n v="43"/>
    <b v="1"/>
    <s v="film &amp; video/documentary"/>
    <n v="41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10338"/>
    <x v="2"/>
    <s v="US"/>
    <s v="USD"/>
    <n v="1343624400"/>
    <n v="1340642717"/>
    <b v="0"/>
    <n v="251"/>
    <b v="1"/>
    <s v="film &amp; video/documentary"/>
    <n v="4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10335.01"/>
    <x v="2"/>
    <s v="US"/>
    <s v="USD"/>
    <n v="1416582101"/>
    <n v="1413986501"/>
    <b v="0"/>
    <n v="237"/>
    <b v="1"/>
    <s v="film &amp; video/documentary"/>
    <n v="41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0300"/>
    <x v="1"/>
    <s v="US"/>
    <s v="USD"/>
    <n v="1415988991"/>
    <n v="1413393391"/>
    <b v="0"/>
    <n v="6"/>
    <b v="0"/>
    <s v="technology/web"/>
    <n v="41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10300"/>
    <x v="1"/>
    <s v="GB"/>
    <s v="GBP"/>
    <n v="1436554249"/>
    <n v="1433962249"/>
    <b v="0"/>
    <n v="0"/>
    <b v="0"/>
    <s v="technology/web"/>
    <n v="41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299"/>
    <x v="1"/>
    <s v="US"/>
    <s v="USD"/>
    <n v="1437969540"/>
    <n v="1436297723"/>
    <b v="0"/>
    <n v="2"/>
    <b v="0"/>
    <s v="technology/web"/>
    <n v="41"/>
    <x v="3"/>
    <s v="web"/>
    <x v="694"/>
    <d v="2015-07-27T03:59:00"/>
    <x v="2"/>
  </r>
  <r>
    <n v="594"/>
    <s v="Unleashed Fitness"/>
    <s v="Creating a fitness site that will change the fitness game forever!"/>
    <n v="25000"/>
    <n v="10291"/>
    <x v="1"/>
    <s v="US"/>
    <s v="USD"/>
    <n v="1460832206"/>
    <n v="1458240206"/>
    <b v="0"/>
    <n v="2"/>
    <b v="0"/>
    <s v="technology/web"/>
    <n v="41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10290"/>
    <x v="0"/>
    <s v="US"/>
    <s v="USD"/>
    <n v="1467934937"/>
    <n v="1465342937"/>
    <b v="0"/>
    <n v="3"/>
    <b v="0"/>
    <s v="technology/web"/>
    <n v="41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10265.01"/>
    <x v="0"/>
    <s v="CA"/>
    <s v="CAD"/>
    <n v="1490560177"/>
    <n v="1487971777"/>
    <b v="0"/>
    <n v="0"/>
    <b v="0"/>
    <s v="technology/web"/>
    <n v="41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10235"/>
    <x v="0"/>
    <s v="US"/>
    <s v="USD"/>
    <n v="1439644920"/>
    <n v="1436793939"/>
    <b v="0"/>
    <n v="39"/>
    <b v="0"/>
    <s v="technology/web"/>
    <n v="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10235"/>
    <x v="0"/>
    <s v="US"/>
    <s v="USD"/>
    <n v="1428804762"/>
    <n v="1426212762"/>
    <b v="0"/>
    <n v="1"/>
    <b v="0"/>
    <s v="technology/web"/>
    <n v="41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10210"/>
    <x v="2"/>
    <s v="US"/>
    <s v="USD"/>
    <n v="1433085875"/>
    <n v="1428333875"/>
    <b v="0"/>
    <n v="152"/>
    <b v="1"/>
    <s v="technology/wearables"/>
    <n v="41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10210"/>
    <x v="2"/>
    <s v="US"/>
    <s v="USD"/>
    <n v="1414544400"/>
    <n v="1410883139"/>
    <b v="0"/>
    <n v="1021"/>
    <b v="1"/>
    <s v="technology/wearables"/>
    <n v="41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10200"/>
    <x v="2"/>
    <s v="US"/>
    <s v="USD"/>
    <n v="1418430311"/>
    <n v="1415838311"/>
    <b v="0"/>
    <n v="105"/>
    <b v="1"/>
    <s v="technology/wearables"/>
    <n v="41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0182.02"/>
    <x v="1"/>
    <s v="IT"/>
    <s v="EUR"/>
    <n v="1465130532"/>
    <n v="1462538532"/>
    <b v="0"/>
    <n v="1"/>
    <b v="0"/>
    <s v="technology/wearables"/>
    <n v="41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10173"/>
    <x v="2"/>
    <s v="US"/>
    <s v="USD"/>
    <n v="1333909178"/>
    <n v="1331320778"/>
    <b v="0"/>
    <n v="153"/>
    <b v="1"/>
    <s v="publishing/nonfiction"/>
    <n v="41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10156"/>
    <x v="1"/>
    <s v="US"/>
    <s v="USD"/>
    <n v="1412534943"/>
    <n v="1409942943"/>
    <b v="0"/>
    <n v="32"/>
    <b v="0"/>
    <s v="music/indie rock"/>
    <n v="41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10135"/>
    <x v="1"/>
    <s v="US"/>
    <s v="USD"/>
    <n v="1477454340"/>
    <n v="1474676646"/>
    <b v="0"/>
    <n v="6"/>
    <b v="0"/>
    <s v="technology/wearables"/>
    <n v="41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133"/>
    <x v="1"/>
    <s v="US"/>
    <s v="USD"/>
    <n v="1409770164"/>
    <n v="1407178164"/>
    <b v="0"/>
    <n v="2"/>
    <b v="0"/>
    <s v="technology/wearables"/>
    <n v="40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10119"/>
    <x v="0"/>
    <s v="US"/>
    <s v="USD"/>
    <n v="1455814827"/>
    <n v="1453222827"/>
    <b v="0"/>
    <n v="95"/>
    <b v="0"/>
    <s v="technology/wearables"/>
    <n v="40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10115"/>
    <x v="0"/>
    <s v="US"/>
    <s v="USD"/>
    <n v="1451419200"/>
    <n v="1449000056"/>
    <b v="0"/>
    <n v="90"/>
    <b v="0"/>
    <s v="technology/wearables"/>
    <n v="40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10100"/>
    <x v="1"/>
    <s v="US"/>
    <s v="USD"/>
    <n v="1452744011"/>
    <n v="1450152011"/>
    <b v="0"/>
    <n v="167"/>
    <b v="0"/>
    <s v="games/video games"/>
    <n v="40"/>
    <x v="4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0092"/>
    <x v="1"/>
    <s v="US"/>
    <s v="USD"/>
    <n v="1397413095"/>
    <n v="1394821095"/>
    <b v="0"/>
    <n v="22"/>
    <b v="0"/>
    <s v="games/video games"/>
    <n v="40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10088"/>
    <x v="1"/>
    <s v="US"/>
    <s v="USD"/>
    <n v="1334326635"/>
    <n v="1329146235"/>
    <b v="0"/>
    <n v="21"/>
    <b v="0"/>
    <s v="games/video games"/>
    <n v="40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10085"/>
    <x v="1"/>
    <s v="US"/>
    <s v="USD"/>
    <n v="1319835400"/>
    <n v="1315947400"/>
    <b v="0"/>
    <n v="0"/>
    <b v="0"/>
    <s v="games/video games"/>
    <n v="4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0085"/>
    <x v="1"/>
    <s v="AU"/>
    <s v="AUD"/>
    <n v="1417235580"/>
    <n v="1416034228"/>
    <b v="0"/>
    <n v="1"/>
    <b v="0"/>
    <s v="games/mobile games"/>
    <n v="40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10081"/>
    <x v="1"/>
    <s v="US"/>
    <s v="USD"/>
    <n v="1461440421"/>
    <n v="1458848421"/>
    <b v="0"/>
    <n v="39"/>
    <b v="0"/>
    <s v="games/mobile games"/>
    <n v="40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10071"/>
    <x v="1"/>
    <s v="CA"/>
    <s v="CAD"/>
    <n v="1413760783"/>
    <n v="1408576783"/>
    <b v="0"/>
    <n v="0"/>
    <b v="0"/>
    <s v="food/food trucks"/>
    <n v="4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10067.5"/>
    <x v="1"/>
    <s v="US"/>
    <s v="USD"/>
    <n v="1441592863"/>
    <n v="1439000863"/>
    <b v="0"/>
    <n v="0"/>
    <b v="0"/>
    <s v="food/food trucks"/>
    <n v="4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0065"/>
    <x v="1"/>
    <s v="US"/>
    <s v="USD"/>
    <n v="1408040408"/>
    <n v="1405448408"/>
    <b v="0"/>
    <n v="8"/>
    <b v="0"/>
    <s v="food/food trucks"/>
    <n v="40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46"/>
    <x v="1"/>
    <s v="GB"/>
    <s v="GBP"/>
    <n v="1433021171"/>
    <n v="1430429171"/>
    <b v="0"/>
    <n v="2"/>
    <b v="0"/>
    <s v="food/food trucks"/>
    <n v="4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10045"/>
    <x v="1"/>
    <s v="US"/>
    <s v="USD"/>
    <n v="1415909927"/>
    <n v="1414351127"/>
    <b v="0"/>
    <n v="1"/>
    <b v="0"/>
    <s v="food/food trucks"/>
    <n v="40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10042"/>
    <x v="2"/>
    <s v="AU"/>
    <s v="AUD"/>
    <n v="1435388154"/>
    <n v="1432796154"/>
    <b v="0"/>
    <n v="271"/>
    <b v="1"/>
    <s v="photography/photobooks"/>
    <n v="40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10041"/>
    <x v="0"/>
    <s v="US"/>
    <s v="USD"/>
    <n v="1345790865"/>
    <n v="1344062865"/>
    <b v="0"/>
    <n v="0"/>
    <b v="0"/>
    <s v="music/world music"/>
    <n v="4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10031"/>
    <x v="2"/>
    <s v="US"/>
    <s v="USD"/>
    <n v="1346344425"/>
    <n v="1343320425"/>
    <b v="1"/>
    <n v="467"/>
    <b v="1"/>
    <s v="music/rock"/>
    <n v="40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10027"/>
    <x v="0"/>
    <s v="US"/>
    <s v="USD"/>
    <n v="1449354502"/>
    <n v="1446762502"/>
    <b v="0"/>
    <n v="16"/>
    <b v="0"/>
    <s v="technology/wearables"/>
    <n v="40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0026.49"/>
    <x v="0"/>
    <s v="GB"/>
    <s v="GBP"/>
    <n v="1475333917"/>
    <n v="1472569117"/>
    <b v="0"/>
    <n v="46"/>
    <b v="0"/>
    <s v="technology/wearables"/>
    <n v="40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025"/>
    <x v="1"/>
    <s v="US"/>
    <s v="USD"/>
    <n v="1417195201"/>
    <n v="1414599601"/>
    <b v="1"/>
    <n v="17"/>
    <b v="0"/>
    <s v="publishing/translations"/>
    <n v="40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10017"/>
    <x v="1"/>
    <s v="NZ"/>
    <s v="NZD"/>
    <n v="1474436704"/>
    <n v="1471844704"/>
    <b v="0"/>
    <n v="2"/>
    <b v="0"/>
    <s v="publishing/translations"/>
    <n v="40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10013"/>
    <x v="0"/>
    <s v="FR"/>
    <s v="EUR"/>
    <n v="1492270947"/>
    <n v="1488386547"/>
    <b v="0"/>
    <n v="0"/>
    <b v="0"/>
    <s v="publishing/translations"/>
    <n v="4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10000"/>
    <x v="2"/>
    <s v="US"/>
    <s v="USD"/>
    <n v="1381928503"/>
    <n v="1379336503"/>
    <b v="1"/>
    <n v="336"/>
    <b v="1"/>
    <s v="publishing/radio &amp; podcasts"/>
    <n v="40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10000"/>
    <x v="2"/>
    <s v="US"/>
    <s v="USD"/>
    <n v="1443363640"/>
    <n v="1439907640"/>
    <b v="1"/>
    <n v="176"/>
    <b v="1"/>
    <s v="photography/photobooks"/>
    <n v="40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9875"/>
    <x v="0"/>
    <s v="US"/>
    <s v="USD"/>
    <n v="1419384585"/>
    <n v="1416360585"/>
    <b v="0"/>
    <n v="22"/>
    <b v="0"/>
    <s v="publishing/art books"/>
    <n v="39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9832"/>
    <x v="2"/>
    <s v="US"/>
    <s v="USD"/>
    <n v="1337885168"/>
    <n v="1335293168"/>
    <b v="0"/>
    <n v="221"/>
    <b v="1"/>
    <s v="music/pop"/>
    <n v="39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9801"/>
    <x v="1"/>
    <s v="US"/>
    <s v="USD"/>
    <n v="1430517761"/>
    <n v="1427925761"/>
    <b v="0"/>
    <n v="17"/>
    <b v="0"/>
    <s v="music/faith"/>
    <n v="39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9775"/>
    <x v="1"/>
    <s v="US"/>
    <s v="USD"/>
    <n v="1439189940"/>
    <n v="1435970682"/>
    <b v="1"/>
    <n v="139"/>
    <b v="0"/>
    <s v="photography/photobooks"/>
    <n v="39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9725"/>
    <x v="1"/>
    <s v="CH"/>
    <s v="CHF"/>
    <n v="1469473200"/>
    <n v="1467061303"/>
    <b v="0"/>
    <n v="6"/>
    <b v="0"/>
    <s v="photography/photobooks"/>
    <n v="39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9700"/>
    <x v="1"/>
    <s v="US"/>
    <s v="USD"/>
    <n v="1488340800"/>
    <n v="1483768497"/>
    <b v="0"/>
    <n v="2"/>
    <b v="0"/>
    <s v="games/mobile games"/>
    <n v="38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9545"/>
    <x v="1"/>
    <s v="US"/>
    <s v="USD"/>
    <n v="1450166340"/>
    <n v="1448044925"/>
    <b v="0"/>
    <n v="17"/>
    <b v="0"/>
    <s v="games/mobile games"/>
    <n v="38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9536"/>
    <x v="1"/>
    <s v="US"/>
    <s v="USD"/>
    <n v="1410127994"/>
    <n v="1407535994"/>
    <b v="0"/>
    <n v="4"/>
    <b v="0"/>
    <s v="technology/gadgets"/>
    <n v="38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9525"/>
    <x v="1"/>
    <s v="US"/>
    <s v="USD"/>
    <n v="1483048900"/>
    <n v="1480456900"/>
    <b v="0"/>
    <n v="4"/>
    <b v="0"/>
    <s v="technology/gadgets"/>
    <n v="38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9500"/>
    <x v="1"/>
    <s v="US"/>
    <s v="USD"/>
    <n v="1407869851"/>
    <n v="1404845851"/>
    <b v="0"/>
    <n v="9"/>
    <b v="0"/>
    <s v="technology/gadgets"/>
    <n v="38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9486.69"/>
    <x v="2"/>
    <s v="US"/>
    <s v="USD"/>
    <n v="1332561600"/>
    <n v="1329873755"/>
    <b v="1"/>
    <n v="426"/>
    <b v="1"/>
    <s v="technology/hardware"/>
    <n v="38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9477"/>
    <x v="2"/>
    <s v="US"/>
    <s v="USD"/>
    <n v="1398052740"/>
    <n v="1394127585"/>
    <b v="1"/>
    <n v="454"/>
    <b v="1"/>
    <s v="technology/hardware"/>
    <n v="38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9460"/>
    <x v="2"/>
    <s v="US"/>
    <s v="USD"/>
    <n v="1481778000"/>
    <n v="1479216874"/>
    <b v="1"/>
    <n v="531"/>
    <b v="1"/>
    <s v="technology/hardware"/>
    <n v="38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9446"/>
    <x v="2"/>
    <s v="US"/>
    <s v="USD"/>
    <n v="1398477518"/>
    <n v="1395885518"/>
    <b v="1"/>
    <n v="158"/>
    <b v="1"/>
    <s v="technology/hardware"/>
    <n v="38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9425.23"/>
    <x v="2"/>
    <s v="US"/>
    <s v="USD"/>
    <n v="1406129150"/>
    <n v="1400945150"/>
    <b v="0"/>
    <n v="1364"/>
    <b v="1"/>
    <s v="technology/hardware"/>
    <n v="38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9419"/>
    <x v="2"/>
    <s v="US"/>
    <s v="USD"/>
    <n v="1476994315"/>
    <n v="1474402315"/>
    <b v="0"/>
    <n v="76"/>
    <b v="1"/>
    <s v="technology/hardware"/>
    <n v="38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9395"/>
    <x v="2"/>
    <s v="US"/>
    <s v="USD"/>
    <n v="1484752597"/>
    <n v="1482160597"/>
    <b v="0"/>
    <n v="859"/>
    <b v="1"/>
    <s v="music/rock"/>
    <n v="38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9387"/>
    <x v="2"/>
    <s v="US"/>
    <s v="USD"/>
    <n v="1385870520"/>
    <n v="1382742014"/>
    <b v="0"/>
    <n v="426"/>
    <b v="1"/>
    <s v="games/tabletop games"/>
    <n v="37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9370"/>
    <x v="2"/>
    <s v="US"/>
    <s v="USD"/>
    <n v="1480727273"/>
    <n v="1478131673"/>
    <b v="0"/>
    <n v="571"/>
    <b v="1"/>
    <s v="games/tabletop games"/>
    <n v="37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9342"/>
    <x v="2"/>
    <s v="US"/>
    <s v="USD"/>
    <n v="1484085540"/>
    <n v="1482353513"/>
    <b v="0"/>
    <n v="1670"/>
    <b v="1"/>
    <s v="games/tabletop games"/>
    <n v="37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9302.75"/>
    <x v="2"/>
    <s v="US"/>
    <s v="USD"/>
    <n v="1405609146"/>
    <n v="1403017146"/>
    <b v="1"/>
    <n v="125"/>
    <b v="1"/>
    <s v="food/small batch"/>
    <n v="37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9302.5"/>
    <x v="2"/>
    <s v="US"/>
    <s v="USD"/>
    <n v="1423235071"/>
    <n v="1420643071"/>
    <b v="1"/>
    <n v="352"/>
    <b v="1"/>
    <s v="food/small batch"/>
    <n v="37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9228"/>
    <x v="2"/>
    <s v="US"/>
    <s v="USD"/>
    <n v="1402494243"/>
    <n v="1399902243"/>
    <b v="1"/>
    <n v="221"/>
    <b v="1"/>
    <s v="food/small batch"/>
    <n v="37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9228"/>
    <x v="2"/>
    <s v="US"/>
    <s v="USD"/>
    <n v="1482134340"/>
    <n v="1479496309"/>
    <b v="1"/>
    <n v="1104"/>
    <b v="1"/>
    <s v="food/small batch"/>
    <n v="37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9203.23"/>
    <x v="0"/>
    <s v="GB"/>
    <s v="GBP"/>
    <n v="1445431533"/>
    <n v="1442839533"/>
    <b v="0"/>
    <n v="27"/>
    <b v="0"/>
    <s v="technology/web"/>
    <n v="37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9170"/>
    <x v="0"/>
    <s v="US"/>
    <s v="USD"/>
    <n v="1455132611"/>
    <n v="1452540611"/>
    <b v="0"/>
    <n v="0"/>
    <b v="0"/>
    <s v="technology/web"/>
    <n v="37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9137"/>
    <x v="0"/>
    <s v="US"/>
    <s v="USD"/>
    <n v="1418877141"/>
    <n v="1416285141"/>
    <b v="0"/>
    <n v="4"/>
    <b v="0"/>
    <s v="technology/web"/>
    <n v="37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9130"/>
    <x v="1"/>
    <s v="US"/>
    <s v="USD"/>
    <n v="1439931675"/>
    <n v="1437339675"/>
    <b v="0"/>
    <n v="6"/>
    <b v="0"/>
    <s v="food/food trucks"/>
    <n v="36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9124"/>
    <x v="1"/>
    <s v="US"/>
    <s v="USD"/>
    <n v="1440524082"/>
    <n v="1437932082"/>
    <b v="0"/>
    <n v="3"/>
    <b v="0"/>
    <s v="food/food trucks"/>
    <n v="36"/>
    <x v="7"/>
    <s v="food trucks"/>
    <x v="759"/>
    <d v="2015-08-25T17:34:42"/>
    <x v="2"/>
  </r>
  <r>
    <n v="2418"/>
    <s v="Mexican food truck"/>
    <s v="I want to start my food truck business."/>
    <n v="25000"/>
    <n v="9121"/>
    <x v="1"/>
    <s v="US"/>
    <s v="USD"/>
    <n v="1427225644"/>
    <n v="1422045244"/>
    <b v="0"/>
    <n v="5"/>
    <b v="0"/>
    <s v="food/food trucks"/>
    <n v="36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9111"/>
    <x v="1"/>
    <s v="US"/>
    <s v="USD"/>
    <n v="1414445108"/>
    <n v="1411853108"/>
    <b v="0"/>
    <n v="9"/>
    <b v="0"/>
    <s v="food/food trucks"/>
    <n v="36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9110"/>
    <x v="2"/>
    <s v="US"/>
    <s v="USD"/>
    <n v="1440546729"/>
    <n v="1437954729"/>
    <b v="1"/>
    <n v="238"/>
    <b v="1"/>
    <s v="technology/space exploration"/>
    <n v="36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9044"/>
    <x v="1"/>
    <s v="US"/>
    <s v="USD"/>
    <n v="1419017880"/>
    <n v="1416419916"/>
    <b v="1"/>
    <n v="84"/>
    <b v="0"/>
    <s v="technology/makerspaces"/>
    <n v="3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9030"/>
    <x v="1"/>
    <s v="US"/>
    <s v="USD"/>
    <n v="1415655289"/>
    <n v="1413059689"/>
    <b v="1"/>
    <n v="29"/>
    <b v="0"/>
    <s v="technology/makerspaces"/>
    <n v="36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9015"/>
    <x v="2"/>
    <s v="US"/>
    <s v="USD"/>
    <n v="1476486000"/>
    <n v="1474040596"/>
    <b v="1"/>
    <n v="305"/>
    <b v="1"/>
    <s v="theater/spaces"/>
    <n v="36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8950"/>
    <x v="2"/>
    <s v="US"/>
    <s v="USD"/>
    <n v="1417906649"/>
    <n v="1414015049"/>
    <b v="1"/>
    <n v="325"/>
    <b v="1"/>
    <s v="theater/spaces"/>
    <n v="35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8837"/>
    <x v="2"/>
    <s v="US"/>
    <s v="USD"/>
    <n v="1478866253"/>
    <n v="1476270653"/>
    <b v="0"/>
    <n v="173"/>
    <b v="1"/>
    <s v="theater/spaces"/>
    <n v="35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8832.49"/>
    <x v="1"/>
    <s v="GB"/>
    <s v="GBP"/>
    <n v="1426365994"/>
    <n v="1421185594"/>
    <b v="0"/>
    <n v="1"/>
    <b v="0"/>
    <s v="theater/plays"/>
    <n v="35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8827"/>
    <x v="2"/>
    <s v="US"/>
    <s v="USD"/>
    <n v="1431143940"/>
    <n v="1428585710"/>
    <b v="0"/>
    <n v="147"/>
    <b v="1"/>
    <s v="theater/musical"/>
    <n v="35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8815"/>
    <x v="1"/>
    <s v="US"/>
    <s v="USD"/>
    <n v="1425250955"/>
    <n v="1422658955"/>
    <b v="0"/>
    <n v="1"/>
    <b v="0"/>
    <s v="theater/spaces"/>
    <n v="35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8807"/>
    <x v="1"/>
    <s v="US"/>
    <s v="USD"/>
    <n v="1480007460"/>
    <n v="1475760567"/>
    <b v="0"/>
    <n v="13"/>
    <b v="0"/>
    <s v="theater/spaces"/>
    <n v="35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8792.02"/>
    <x v="2"/>
    <s v="US"/>
    <s v="USD"/>
    <n v="1472020881"/>
    <n v="1469428881"/>
    <b v="1"/>
    <n v="218"/>
    <b v="1"/>
    <s v="theater/spaces"/>
    <n v="35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8780"/>
    <x v="2"/>
    <s v="US"/>
    <s v="USD"/>
    <n v="1476316800"/>
    <n v="1473837751"/>
    <b v="0"/>
    <n v="265"/>
    <b v="1"/>
    <s v="theater/spaces"/>
    <n v="3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8750"/>
    <x v="2"/>
    <s v="US"/>
    <s v="USD"/>
    <n v="1417012840"/>
    <n v="1414417240"/>
    <b v="0"/>
    <n v="128"/>
    <b v="1"/>
    <s v="theater/spaces"/>
    <n v="35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8740"/>
    <x v="2"/>
    <s v="US"/>
    <s v="USD"/>
    <n v="1415163600"/>
    <n v="1412737080"/>
    <b v="0"/>
    <n v="557"/>
    <b v="1"/>
    <s v="theater/spaces"/>
    <n v="35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8739.01"/>
    <x v="2"/>
    <s v="US"/>
    <s v="USD"/>
    <n v="1367674009"/>
    <n v="1365082009"/>
    <b v="0"/>
    <n v="307"/>
    <b v="1"/>
    <s v="theater/spaces"/>
    <n v="35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8735"/>
    <x v="2"/>
    <s v="US"/>
    <s v="USD"/>
    <n v="1376654340"/>
    <n v="1373568644"/>
    <b v="0"/>
    <n v="329"/>
    <b v="1"/>
    <s v="theater/spaces"/>
    <n v="35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8730"/>
    <x v="1"/>
    <s v="US"/>
    <s v="USD"/>
    <n v="1412003784"/>
    <n v="1406819784"/>
    <b v="0"/>
    <n v="0"/>
    <b v="0"/>
    <s v="theater/spaces"/>
    <n v="35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8725"/>
    <x v="1"/>
    <s v="US"/>
    <s v="USD"/>
    <n v="1406683172"/>
    <n v="1404523172"/>
    <b v="0"/>
    <n v="2"/>
    <b v="0"/>
    <s v="theater/spaces"/>
    <n v="3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8722"/>
    <x v="1"/>
    <s v="FR"/>
    <s v="EUR"/>
    <n v="1457617359"/>
    <n v="1455025359"/>
    <b v="0"/>
    <n v="3"/>
    <b v="0"/>
    <s v="theater/spaces"/>
    <n v="35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8711.52"/>
    <x v="1"/>
    <s v="US"/>
    <s v="USD"/>
    <n v="1443561159"/>
    <n v="1440969159"/>
    <b v="0"/>
    <n v="9"/>
    <b v="0"/>
    <s v="theater/spaces"/>
    <n v="35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8685"/>
    <x v="1"/>
    <s v="US"/>
    <s v="USD"/>
    <n v="1468029540"/>
    <n v="1465304483"/>
    <b v="0"/>
    <n v="45"/>
    <b v="0"/>
    <s v="theater/spaces"/>
    <n v="35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8666"/>
    <x v="1"/>
    <s v="US"/>
    <s v="USD"/>
    <n v="1487465119"/>
    <n v="1484009119"/>
    <b v="0"/>
    <n v="1"/>
    <b v="0"/>
    <s v="theater/spaces"/>
    <n v="35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8640"/>
    <x v="0"/>
    <s v="US"/>
    <s v="USD"/>
    <n v="1459121162"/>
    <n v="1456532762"/>
    <b v="0"/>
    <n v="17"/>
    <b v="0"/>
    <s v="theater/spaces"/>
    <n v="35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8636"/>
    <x v="3"/>
    <s v="US"/>
    <s v="USD"/>
    <n v="1490659134"/>
    <n v="1485478734"/>
    <b v="0"/>
    <n v="0"/>
    <b v="0"/>
    <s v="theater/plays"/>
    <n v="35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8632"/>
    <x v="2"/>
    <s v="US"/>
    <s v="USD"/>
    <n v="1415213324"/>
    <n v="1412617724"/>
    <b v="1"/>
    <n v="213"/>
    <b v="1"/>
    <s v="theater/plays"/>
    <n v="34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8620"/>
    <x v="1"/>
    <s v="US"/>
    <s v="USD"/>
    <n v="1475853060"/>
    <n v="1470672906"/>
    <b v="0"/>
    <n v="1"/>
    <b v="0"/>
    <s v="theater/musical"/>
    <n v="34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8586"/>
    <x v="1"/>
    <s v="US"/>
    <s v="USD"/>
    <n v="1447734439"/>
    <n v="1444274839"/>
    <b v="0"/>
    <n v="0"/>
    <b v="0"/>
    <s v="theater/musical"/>
    <n v="34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8581"/>
    <x v="0"/>
    <s v="US"/>
    <s v="USD"/>
    <n v="1481213752"/>
    <n v="1478621752"/>
    <b v="0"/>
    <n v="14"/>
    <b v="0"/>
    <s v="theater/musical"/>
    <n v="3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8567"/>
    <x v="1"/>
    <s v="CA"/>
    <s v="CAD"/>
    <n v="1405352264"/>
    <n v="1400168264"/>
    <b v="0"/>
    <n v="0"/>
    <b v="0"/>
    <s v="theater/plays"/>
    <n v="35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8538.66"/>
    <x v="1"/>
    <s v="US"/>
    <s v="USD"/>
    <n v="1334097387"/>
    <n v="1328916987"/>
    <b v="0"/>
    <n v="5"/>
    <b v="0"/>
    <s v="film &amp; video/animation"/>
    <n v="35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8537"/>
    <x v="1"/>
    <s v="NZ"/>
    <s v="NZD"/>
    <n v="1452942000"/>
    <n v="1449785223"/>
    <b v="0"/>
    <n v="5"/>
    <b v="0"/>
    <s v="technology/web"/>
    <n v="35"/>
    <x v="3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8537"/>
    <x v="1"/>
    <s v="US"/>
    <s v="USD"/>
    <n v="1413312194"/>
    <n v="1410288194"/>
    <b v="1"/>
    <n v="92"/>
    <b v="0"/>
    <s v="photography/photobooks"/>
    <n v="3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8529"/>
    <x v="2"/>
    <s v="US"/>
    <s v="USD"/>
    <n v="1415941920"/>
    <n v="1414028490"/>
    <b v="1"/>
    <n v="302"/>
    <b v="1"/>
    <s v="film &amp; video/documentary"/>
    <n v="35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8519"/>
    <x v="2"/>
    <s v="US"/>
    <s v="USD"/>
    <n v="1445047200"/>
    <n v="1442443910"/>
    <b v="1"/>
    <n v="314"/>
    <b v="1"/>
    <s v="film &amp; video/documentary"/>
    <n v="35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8471"/>
    <x v="1"/>
    <s v="US"/>
    <s v="USD"/>
    <n v="1413417600"/>
    <n v="1410750855"/>
    <b v="1"/>
    <n v="108"/>
    <b v="0"/>
    <s v="photography/photobooks"/>
    <n v="35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8447"/>
    <x v="2"/>
    <s v="US"/>
    <s v="USD"/>
    <n v="1426777228"/>
    <n v="1424188828"/>
    <b v="0"/>
    <n v="372"/>
    <b v="1"/>
    <s v="food/small batch"/>
    <n v="3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8425"/>
    <x v="1"/>
    <s v="GB"/>
    <s v="GBP"/>
    <n v="1475398800"/>
    <n v="1472711224"/>
    <b v="0"/>
    <n v="94"/>
    <b v="0"/>
    <s v="theater/plays"/>
    <n v="37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8401"/>
    <x v="1"/>
    <s v="GB"/>
    <s v="GBP"/>
    <n v="1406130880"/>
    <n v="1403538880"/>
    <b v="0"/>
    <n v="21"/>
    <b v="0"/>
    <s v="technology/wearables"/>
    <n v="37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8399"/>
    <x v="2"/>
    <s v="US"/>
    <s v="USD"/>
    <n v="1453185447"/>
    <n v="1448951847"/>
    <b v="1"/>
    <n v="280"/>
    <b v="1"/>
    <s v="photography/photobooks"/>
    <n v="36"/>
    <x v="6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8355"/>
    <x v="2"/>
    <s v="US"/>
    <s v="USD"/>
    <n v="1458826056"/>
    <n v="1456237656"/>
    <b v="0"/>
    <n v="124"/>
    <b v="1"/>
    <s v="food/small batch"/>
    <n v="3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8349"/>
    <x v="1"/>
    <s v="US"/>
    <s v="USD"/>
    <n v="1438552800"/>
    <n v="1435876423"/>
    <b v="0"/>
    <n v="52"/>
    <b v="0"/>
    <s v="food/food trucks"/>
    <n v="3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8348"/>
    <x v="2"/>
    <s v="US"/>
    <s v="USD"/>
    <n v="1408068000"/>
    <n v="1405346680"/>
    <b v="1"/>
    <n v="322"/>
    <b v="1"/>
    <s v="theater/plays"/>
    <n v="36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8320"/>
    <x v="2"/>
    <s v="US"/>
    <s v="USD"/>
    <n v="1475294340"/>
    <n v="1472753745"/>
    <b v="1"/>
    <n v="97"/>
    <b v="1"/>
    <s v="theater/plays"/>
    <n v="37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8315.01"/>
    <x v="2"/>
    <s v="US"/>
    <s v="USD"/>
    <n v="1471849140"/>
    <n v="1468444125"/>
    <b v="1"/>
    <n v="577"/>
    <b v="1"/>
    <s v="technology/space exploration"/>
    <n v="37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306.42"/>
    <x v="1"/>
    <s v="DE"/>
    <s v="EUR"/>
    <n v="1443808800"/>
    <n v="1441048658"/>
    <b v="1"/>
    <n v="122"/>
    <b v="0"/>
    <s v="photography/photobooks"/>
    <n v="37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8301"/>
    <x v="1"/>
    <s v="US"/>
    <s v="USD"/>
    <n v="1484354556"/>
    <n v="1479170556"/>
    <b v="0"/>
    <n v="1"/>
    <b v="0"/>
    <s v="theater/musical"/>
    <n v="37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8300"/>
    <x v="2"/>
    <s v="US"/>
    <s v="USD"/>
    <n v="1437633997"/>
    <n v="1435041997"/>
    <b v="0"/>
    <n v="104"/>
    <b v="1"/>
    <s v="film &amp; video/documentary"/>
    <n v="38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8272"/>
    <x v="2"/>
    <s v="US"/>
    <s v="USD"/>
    <n v="1425055079"/>
    <n v="1422463079"/>
    <b v="0"/>
    <n v="253"/>
    <b v="1"/>
    <s v="film &amp; video/television"/>
    <n v="38"/>
    <x v="0"/>
    <s v="television"/>
    <x v="809"/>
    <d v="2015-02-27T16:37:59"/>
    <x v="2"/>
  </r>
  <r>
    <n v="307"/>
    <s v="Grammar Revolution"/>
    <s v="Why is grammar important?"/>
    <n v="22000"/>
    <n v="8256"/>
    <x v="2"/>
    <s v="US"/>
    <s v="USD"/>
    <n v="1360276801"/>
    <n v="1357684801"/>
    <b v="1"/>
    <n v="576"/>
    <b v="1"/>
    <s v="film &amp; video/documentary"/>
    <n v="37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8241"/>
    <x v="1"/>
    <s v="AU"/>
    <s v="AUD"/>
    <n v="1414807962"/>
    <n v="1412215962"/>
    <b v="0"/>
    <n v="2"/>
    <b v="0"/>
    <s v="technology/web"/>
    <n v="37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8230"/>
    <x v="2"/>
    <s v="GB"/>
    <s v="GBP"/>
    <n v="1486391011"/>
    <n v="1483712611"/>
    <b v="0"/>
    <n v="375"/>
    <b v="1"/>
    <s v="photography/photobooks"/>
    <n v="37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8227"/>
    <x v="2"/>
    <s v="US"/>
    <s v="USD"/>
    <n v="1374674558"/>
    <n v="1372082558"/>
    <b v="1"/>
    <n v="159"/>
    <b v="1"/>
    <s v="music/rock"/>
    <n v="37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8211.61"/>
    <x v="2"/>
    <s v="GB"/>
    <s v="GBP"/>
    <n v="1458943200"/>
    <n v="1456491680"/>
    <b v="1"/>
    <n v="329"/>
    <b v="1"/>
    <s v="photography/photobooks"/>
    <n v="37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8211"/>
    <x v="1"/>
    <s v="US"/>
    <s v="USD"/>
    <n v="1425154655"/>
    <n v="1422562655"/>
    <b v="0"/>
    <n v="3"/>
    <b v="0"/>
    <s v="photography/places"/>
    <n v="37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8211"/>
    <x v="0"/>
    <s v="US"/>
    <s v="USD"/>
    <n v="1423772060"/>
    <n v="1421180060"/>
    <b v="0"/>
    <n v="1"/>
    <b v="0"/>
    <s v="technology/web"/>
    <n v="37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207"/>
    <x v="1"/>
    <s v="US"/>
    <s v="USD"/>
    <n v="1428732000"/>
    <n v="1426772928"/>
    <b v="0"/>
    <n v="33"/>
    <b v="0"/>
    <s v="food/food trucks"/>
    <n v="37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8191"/>
    <x v="1"/>
    <s v="US"/>
    <s v="USD"/>
    <n v="1417279252"/>
    <n v="1414683652"/>
    <b v="0"/>
    <n v="0"/>
    <b v="0"/>
    <s v="food/restaurants"/>
    <n v="37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8190"/>
    <x v="2"/>
    <s v="US"/>
    <s v="USD"/>
    <n v="1408566243"/>
    <n v="1405974243"/>
    <b v="0"/>
    <n v="159"/>
    <b v="1"/>
    <s v="theater/spaces"/>
    <n v="37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8173"/>
    <x v="1"/>
    <s v="CA"/>
    <s v="CAD"/>
    <n v="1488495478"/>
    <n v="1485903478"/>
    <b v="0"/>
    <n v="2"/>
    <b v="0"/>
    <s v="theater/spaces"/>
    <n v="37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165.55"/>
    <x v="1"/>
    <s v="US"/>
    <s v="USD"/>
    <n v="1420952340"/>
    <n v="1418146883"/>
    <b v="0"/>
    <n v="16"/>
    <b v="0"/>
    <s v="theater/musical"/>
    <n v="39"/>
    <x v="1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8160"/>
    <x v="2"/>
    <s v="US"/>
    <s v="USD"/>
    <n v="1460223453"/>
    <n v="1455043053"/>
    <b v="0"/>
    <n v="273"/>
    <b v="1"/>
    <s v="photography/photobooks"/>
    <n v="39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8152"/>
    <x v="2"/>
    <s v="GB"/>
    <s v="GBP"/>
    <n v="1411326015"/>
    <n v="1408734015"/>
    <b v="0"/>
    <n v="1204"/>
    <b v="1"/>
    <s v="games/tabletop games"/>
    <n v="39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8136.01"/>
    <x v="1"/>
    <s v="US"/>
    <s v="USD"/>
    <n v="1434092876"/>
    <n v="1431414476"/>
    <b v="0"/>
    <n v="36"/>
    <b v="0"/>
    <s v="publishing/children's books"/>
    <n v="39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8120"/>
    <x v="2"/>
    <s v="US"/>
    <s v="USD"/>
    <n v="1434074400"/>
    <n v="1431354258"/>
    <b v="0"/>
    <n v="270"/>
    <b v="1"/>
    <s v="theater/plays"/>
    <n v="41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8114"/>
    <x v="2"/>
    <s v="NZ"/>
    <s v="NZD"/>
    <n v="1416113833"/>
    <n v="1413518233"/>
    <b v="0"/>
    <n v="150"/>
    <b v="1"/>
    <s v="film &amp; video/television"/>
    <n v="41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8110"/>
    <x v="2"/>
    <s v="US"/>
    <s v="USD"/>
    <n v="1442264400"/>
    <n v="1439530776"/>
    <b v="0"/>
    <n v="33"/>
    <b v="1"/>
    <s v="film &amp; video/television"/>
    <n v="41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8109"/>
    <x v="0"/>
    <s v="US"/>
    <s v="USD"/>
    <n v="1414708183"/>
    <n v="1409524183"/>
    <b v="0"/>
    <n v="0"/>
    <b v="0"/>
    <s v="film &amp; video/science fiction"/>
    <n v="41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8105"/>
    <x v="0"/>
    <s v="US"/>
    <s v="USD"/>
    <n v="1484698998"/>
    <n v="1479514998"/>
    <b v="0"/>
    <n v="3"/>
    <b v="0"/>
    <s v="film &amp; video/science fiction"/>
    <n v="40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8098"/>
    <x v="1"/>
    <s v="GB"/>
    <s v="GBP"/>
    <n v="1409337611"/>
    <n v="1407177611"/>
    <b v="0"/>
    <n v="26"/>
    <b v="0"/>
    <s v="film &amp; video/drama"/>
    <n v="40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8095"/>
    <x v="2"/>
    <s v="US"/>
    <s v="USD"/>
    <n v="1339080900"/>
    <n v="1334783704"/>
    <b v="1"/>
    <n v="220"/>
    <b v="1"/>
    <s v="film &amp; video/documentary"/>
    <n v="40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8091"/>
    <x v="2"/>
    <s v="US"/>
    <s v="USD"/>
    <n v="1352511966"/>
    <n v="1349916366"/>
    <b v="1"/>
    <n v="332"/>
    <b v="1"/>
    <s v="film &amp; video/documentary"/>
    <n v="40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8084"/>
    <x v="2"/>
    <s v="US"/>
    <s v="USD"/>
    <n v="1430452740"/>
    <n v="1427390901"/>
    <b v="1"/>
    <n v="142"/>
    <b v="1"/>
    <s v="film &amp; video/documentary"/>
    <n v="40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8080.33"/>
    <x v="2"/>
    <s v="US"/>
    <s v="USD"/>
    <n v="1325404740"/>
    <n v="1321852592"/>
    <b v="1"/>
    <n v="150"/>
    <b v="1"/>
    <s v="film &amp; video/documentary"/>
    <n v="40"/>
    <x v="0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8077"/>
    <x v="2"/>
    <s v="GB"/>
    <s v="GBP"/>
    <n v="1450825200"/>
    <n v="1448284433"/>
    <b v="1"/>
    <n v="158"/>
    <b v="1"/>
    <s v="film &amp; video/documentary"/>
    <n v="40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8076"/>
    <x v="2"/>
    <s v="US"/>
    <s v="USD"/>
    <n v="1420569947"/>
    <n v="1417977947"/>
    <b v="0"/>
    <n v="383"/>
    <b v="1"/>
    <s v="film &amp; video/documentary"/>
    <n v="40"/>
    <x v="0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8070.43"/>
    <x v="2"/>
    <s v="US"/>
    <s v="USD"/>
    <n v="1324169940"/>
    <n v="1321578051"/>
    <b v="0"/>
    <n v="193"/>
    <b v="1"/>
    <s v="film &amp; video/documentary"/>
    <n v="40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8064"/>
    <x v="2"/>
    <s v="GB"/>
    <s v="GBP"/>
    <n v="1481716800"/>
    <n v="1479070867"/>
    <b v="0"/>
    <n v="95"/>
    <b v="1"/>
    <s v="film &amp; video/documentary"/>
    <n v="40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8058.55"/>
    <x v="1"/>
    <s v="US"/>
    <s v="USD"/>
    <n v="1370470430"/>
    <n v="1367878430"/>
    <b v="0"/>
    <n v="13"/>
    <b v="0"/>
    <s v="film &amp; video/animation"/>
    <n v="40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8053"/>
    <x v="1"/>
    <s v="US"/>
    <s v="USD"/>
    <n v="1447830958"/>
    <n v="1445235358"/>
    <b v="0"/>
    <n v="11"/>
    <b v="0"/>
    <s v="film &amp; video/animation"/>
    <n v="40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8035"/>
    <x v="1"/>
    <s v="US"/>
    <s v="USD"/>
    <n v="1390669791"/>
    <n v="1388077791"/>
    <b v="0"/>
    <n v="0"/>
    <b v="0"/>
    <s v="film &amp; video/animation"/>
    <n v="40"/>
    <x v="0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8026"/>
    <x v="1"/>
    <s v="CA"/>
    <s v="CAD"/>
    <n v="1408213512"/>
    <n v="1405621512"/>
    <b v="0"/>
    <n v="0"/>
    <b v="0"/>
    <s v="film &amp; video/animation"/>
    <n v="4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8014"/>
    <x v="1"/>
    <s v="US"/>
    <s v="USD"/>
    <n v="1348849134"/>
    <n v="1344961134"/>
    <b v="0"/>
    <n v="39"/>
    <b v="0"/>
    <s v="film &amp; video/animation"/>
    <n v="40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8010"/>
    <x v="1"/>
    <s v="US"/>
    <s v="USD"/>
    <n v="1404356400"/>
    <n v="1402343765"/>
    <b v="0"/>
    <n v="3"/>
    <b v="0"/>
    <s v="film &amp; video/animation"/>
    <n v="40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8005"/>
    <x v="1"/>
    <s v="US"/>
    <s v="USD"/>
    <n v="1255381140"/>
    <n v="1250630968"/>
    <b v="0"/>
    <n v="26"/>
    <b v="0"/>
    <s v="film &amp; video/animation"/>
    <n v="40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8001"/>
    <x v="1"/>
    <s v="US"/>
    <s v="USD"/>
    <n v="1332073025"/>
    <n v="1329484625"/>
    <b v="0"/>
    <n v="4"/>
    <b v="0"/>
    <s v="film &amp; video/animation"/>
    <n v="40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8000"/>
    <x v="1"/>
    <s v="US"/>
    <s v="USD"/>
    <n v="1350687657"/>
    <n v="1346799657"/>
    <b v="0"/>
    <n v="10"/>
    <b v="0"/>
    <s v="film &amp; video/animation"/>
    <n v="40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7981"/>
    <x v="1"/>
    <s v="US"/>
    <s v="USD"/>
    <n v="1478122292"/>
    <n v="1475530292"/>
    <b v="0"/>
    <n v="2"/>
    <b v="0"/>
    <s v="technology/web"/>
    <n v="40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7942"/>
    <x v="0"/>
    <s v="NL"/>
    <s v="EUR"/>
    <n v="1448470165"/>
    <n v="1445874565"/>
    <b v="0"/>
    <n v="0"/>
    <b v="0"/>
    <s v="technology/web"/>
    <n v="4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7934"/>
    <x v="2"/>
    <s v="DE"/>
    <s v="EUR"/>
    <n v="1439998674"/>
    <n v="1436888274"/>
    <b v="0"/>
    <n v="2174"/>
    <b v="1"/>
    <s v="technology/wearables"/>
    <n v="40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7917.45"/>
    <x v="1"/>
    <s v="US"/>
    <s v="USD"/>
    <n v="1444876253"/>
    <n v="1442284253"/>
    <b v="0"/>
    <n v="36"/>
    <b v="0"/>
    <s v="technology/wearables"/>
    <n v="40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7905"/>
    <x v="1"/>
    <s v="US"/>
    <s v="USD"/>
    <n v="1473400800"/>
    <n v="1469718841"/>
    <b v="0"/>
    <n v="34"/>
    <b v="0"/>
    <s v="technology/wearables"/>
    <n v="40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7905"/>
    <x v="1"/>
    <s v="GB"/>
    <s v="GBP"/>
    <n v="1482397263"/>
    <n v="1479805263"/>
    <b v="0"/>
    <n v="201"/>
    <b v="0"/>
    <s v="technology/wearables"/>
    <n v="39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7877"/>
    <x v="2"/>
    <s v="US"/>
    <s v="USD"/>
    <n v="1450018912"/>
    <n v="1447426912"/>
    <b v="0"/>
    <n v="140"/>
    <b v="1"/>
    <s v="publishing/nonfiction"/>
    <n v="39"/>
    <x v="2"/>
    <s v="nonfiction"/>
    <x v="854"/>
    <d v="2015-12-13T15:01:52"/>
    <x v="2"/>
  </r>
  <r>
    <n v="730"/>
    <s v="Encyclopedia of Surfing"/>
    <s v="A Massive but Cheerful Online Digital Archive of Surfing"/>
    <n v="20000"/>
    <n v="7876"/>
    <x v="2"/>
    <s v="US"/>
    <s v="USD"/>
    <n v="1323280391"/>
    <n v="1320688391"/>
    <b v="0"/>
    <n v="265"/>
    <b v="1"/>
    <s v="publishing/nonfiction"/>
    <n v="39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873"/>
    <x v="1"/>
    <s v="GB"/>
    <s v="GBP"/>
    <n v="1377995523"/>
    <n v="1375403523"/>
    <b v="0"/>
    <n v="5"/>
    <b v="0"/>
    <s v="music/jazz"/>
    <n v="39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60"/>
    <x v="1"/>
    <s v="US"/>
    <s v="USD"/>
    <n v="1465169610"/>
    <n v="1462577610"/>
    <b v="0"/>
    <n v="53"/>
    <b v="0"/>
    <s v="music/indie rock"/>
    <n v="39"/>
    <x v="5"/>
    <s v="indie rock"/>
    <x v="857"/>
    <d v="2016-06-05T23:33:30"/>
    <x v="0"/>
  </r>
  <r>
    <n v="919"/>
    <s v="Jazz CD:  Out of The Blue"/>
    <s v="Cool jazz with a New Orleans flavor."/>
    <n v="20000"/>
    <n v="7839"/>
    <x v="1"/>
    <s v="US"/>
    <s v="USD"/>
    <n v="1355930645"/>
    <n v="1352906645"/>
    <b v="0"/>
    <n v="1"/>
    <b v="0"/>
    <s v="music/jazz"/>
    <n v="39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7834"/>
    <x v="1"/>
    <s v="US"/>
    <s v="USD"/>
    <n v="1337024695"/>
    <n v="1334432695"/>
    <b v="0"/>
    <n v="0"/>
    <b v="0"/>
    <s v="music/jazz"/>
    <n v="39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7833"/>
    <x v="1"/>
    <s v="DE"/>
    <s v="EUR"/>
    <n v="1456016576"/>
    <n v="1450832576"/>
    <b v="0"/>
    <n v="7"/>
    <b v="0"/>
    <s v="technology/wearables"/>
    <n v="39"/>
    <x v="3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7810"/>
    <x v="1"/>
    <s v="US"/>
    <s v="USD"/>
    <n v="1461301574"/>
    <n v="1456121174"/>
    <b v="0"/>
    <n v="81"/>
    <b v="0"/>
    <s v="technology/wearables"/>
    <n v="39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7795"/>
    <x v="1"/>
    <s v="US"/>
    <s v="USD"/>
    <n v="1409813940"/>
    <n v="1407271598"/>
    <b v="0"/>
    <n v="45"/>
    <b v="0"/>
    <s v="technology/wearables"/>
    <n v="3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7793"/>
    <x v="1"/>
    <s v="US"/>
    <s v="USD"/>
    <n v="1447032093"/>
    <n v="1441844493"/>
    <b v="0"/>
    <n v="8"/>
    <b v="0"/>
    <s v="technology/wearables"/>
    <n v="39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7790"/>
    <x v="1"/>
    <s v="GB"/>
    <s v="GBP"/>
    <n v="1452384000"/>
    <n v="1447698300"/>
    <b v="0"/>
    <n v="23"/>
    <b v="0"/>
    <s v="technology/wearables"/>
    <n v="39"/>
    <x v="3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7785"/>
    <x v="0"/>
    <s v="FR"/>
    <s v="EUR"/>
    <n v="1489680061"/>
    <n v="1487091661"/>
    <b v="0"/>
    <n v="15"/>
    <b v="0"/>
    <s v="technology/wearables"/>
    <n v="39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764"/>
    <x v="0"/>
    <s v="US"/>
    <s v="USD"/>
    <n v="1418938395"/>
    <n v="1415050395"/>
    <b v="0"/>
    <n v="1"/>
    <b v="0"/>
    <s v="technology/wearables"/>
    <n v="39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7750"/>
    <x v="0"/>
    <s v="US"/>
    <s v="USD"/>
    <n v="1468496933"/>
    <n v="1465904933"/>
    <b v="0"/>
    <n v="7"/>
    <b v="0"/>
    <s v="technology/wearables"/>
    <n v="39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7733"/>
    <x v="2"/>
    <s v="SE"/>
    <s v="SEK"/>
    <n v="1454248563"/>
    <n v="1451656563"/>
    <b v="1"/>
    <n v="61"/>
    <b v="1"/>
    <s v="music/electronic music"/>
    <n v="39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7711.3"/>
    <x v="1"/>
    <s v="US"/>
    <s v="USD"/>
    <n v="1399778333"/>
    <n v="1397186333"/>
    <b v="0"/>
    <n v="98"/>
    <b v="0"/>
    <s v="games/video games"/>
    <n v="39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7701.93"/>
    <x v="1"/>
    <s v="US"/>
    <s v="USD"/>
    <n v="1465107693"/>
    <n v="1462515693"/>
    <b v="0"/>
    <n v="2"/>
    <b v="0"/>
    <s v="games/mobile games"/>
    <n v="38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7685"/>
    <x v="1"/>
    <s v="US"/>
    <s v="USD"/>
    <n v="1436981339"/>
    <n v="1434389339"/>
    <b v="0"/>
    <n v="9"/>
    <b v="0"/>
    <s v="food/food trucks"/>
    <n v="38"/>
    <x v="7"/>
    <s v="food trucks"/>
    <x v="871"/>
    <d v="2015-07-15T17:28:59"/>
    <x v="2"/>
  </r>
  <r>
    <n v="1210"/>
    <s v="Det Andra GÃ¶teborg"/>
    <s v="En fotobok om livet i det enda andra GÃ¶teborg i vÃ¤rlden"/>
    <n v="20000"/>
    <n v="7670"/>
    <x v="2"/>
    <s v="SE"/>
    <s v="SEK"/>
    <n v="1433106000"/>
    <n v="1431124572"/>
    <b v="0"/>
    <n v="103"/>
    <b v="1"/>
    <s v="photography/photobooks"/>
    <n v="38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7665"/>
    <x v="2"/>
    <s v="US"/>
    <s v="USD"/>
    <n v="1462125358"/>
    <n v="1459533358"/>
    <b v="0"/>
    <n v="238"/>
    <b v="1"/>
    <s v="theater/plays"/>
    <n v="38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7655"/>
    <x v="0"/>
    <s v="US"/>
    <s v="USD"/>
    <n v="1471622450"/>
    <n v="1467734450"/>
    <b v="0"/>
    <n v="24"/>
    <b v="0"/>
    <s v="technology/wearables"/>
    <n v="38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7635"/>
    <x v="0"/>
    <s v="US"/>
    <s v="USD"/>
    <n v="1483063435"/>
    <n v="1480471435"/>
    <b v="0"/>
    <n v="8"/>
    <b v="0"/>
    <s v="technology/wearables"/>
    <n v="38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7620"/>
    <x v="2"/>
    <s v="US"/>
    <s v="USD"/>
    <n v="1455299144"/>
    <n v="1452707144"/>
    <b v="0"/>
    <n v="120"/>
    <b v="1"/>
    <s v="publishing/nonfiction"/>
    <n v="3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7617"/>
    <x v="1"/>
    <s v="DK"/>
    <s v="DKK"/>
    <n v="1461765300"/>
    <n v="1459198499"/>
    <b v="0"/>
    <n v="8"/>
    <b v="0"/>
    <s v="publishing/translations"/>
    <n v="38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7595.43"/>
    <x v="1"/>
    <s v="US"/>
    <s v="USD"/>
    <n v="1425009761"/>
    <n v="1422417761"/>
    <b v="0"/>
    <n v="3"/>
    <b v="0"/>
    <s v="publishing/fiction"/>
    <n v="38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7576"/>
    <x v="2"/>
    <s v="US"/>
    <s v="USD"/>
    <n v="1483481019"/>
    <n v="1480629819"/>
    <b v="0"/>
    <n v="284"/>
    <b v="1"/>
    <s v="photography/photobooks"/>
    <n v="38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7559"/>
    <x v="1"/>
    <s v="AU"/>
    <s v="AUD"/>
    <n v="1438495390"/>
    <n v="1435903390"/>
    <b v="0"/>
    <n v="0"/>
    <b v="0"/>
    <s v="photography/nature"/>
    <n v="38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7555"/>
    <x v="1"/>
    <s v="GB"/>
    <s v="GBP"/>
    <n v="1411681391"/>
    <n v="1409089391"/>
    <b v="0"/>
    <n v="1"/>
    <b v="0"/>
    <s v="photography/places"/>
    <n v="38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7540"/>
    <x v="3"/>
    <s v="US"/>
    <s v="USD"/>
    <n v="1491019200"/>
    <n v="1488418990"/>
    <b v="0"/>
    <n v="79"/>
    <b v="0"/>
    <s v="music/faith"/>
    <n v="38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7530"/>
    <x v="1"/>
    <s v="GB"/>
    <s v="GBP"/>
    <n v="1412090349"/>
    <n v="1409066349"/>
    <b v="1"/>
    <n v="8"/>
    <b v="0"/>
    <s v="photography/photobooks"/>
    <n v="3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7527"/>
    <x v="2"/>
    <s v="US"/>
    <s v="USD"/>
    <n v="1399672800"/>
    <n v="1396906530"/>
    <b v="0"/>
    <n v="48"/>
    <b v="1"/>
    <s v="music/rock"/>
    <n v="38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7525.12"/>
    <x v="1"/>
    <s v="US"/>
    <s v="USD"/>
    <n v="1478383912"/>
    <n v="1475791912"/>
    <b v="0"/>
    <n v="1"/>
    <b v="0"/>
    <s v="games/mobile games"/>
    <n v="38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7520"/>
    <x v="1"/>
    <s v="US"/>
    <s v="USD"/>
    <n v="1435633602"/>
    <n v="1433041602"/>
    <b v="0"/>
    <n v="13"/>
    <b v="0"/>
    <s v="games/mobile games"/>
    <n v="38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7505"/>
    <x v="1"/>
    <s v="US"/>
    <s v="USD"/>
    <n v="1478542375"/>
    <n v="1476378775"/>
    <b v="0"/>
    <n v="6"/>
    <b v="0"/>
    <s v="technology/gadgets"/>
    <n v="38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500"/>
    <x v="2"/>
    <s v="US"/>
    <s v="USD"/>
    <n v="1398959729"/>
    <n v="1396367729"/>
    <b v="1"/>
    <n v="405"/>
    <b v="1"/>
    <s v="technology/hardware"/>
    <n v="37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7495"/>
    <x v="2"/>
    <s v="GB"/>
    <s v="GBP"/>
    <n v="1470423668"/>
    <n v="1467831668"/>
    <b v="1"/>
    <n v="1887"/>
    <b v="1"/>
    <s v="technology/hardware"/>
    <n v="37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445.14"/>
    <x v="2"/>
    <s v="GB"/>
    <s v="GBP"/>
    <n v="1376899269"/>
    <n v="1371715269"/>
    <b v="1"/>
    <n v="402"/>
    <b v="1"/>
    <s v="technology/hardware"/>
    <n v="37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7433.48"/>
    <x v="2"/>
    <s v="US"/>
    <s v="USD"/>
    <n v="1475390484"/>
    <n v="1471502484"/>
    <b v="0"/>
    <n v="278"/>
    <b v="1"/>
    <s v="technology/hardware"/>
    <n v="37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7415"/>
    <x v="2"/>
    <s v="ES"/>
    <s v="EUR"/>
    <n v="1482085857"/>
    <n v="1479493857"/>
    <b v="0"/>
    <n v="48"/>
    <b v="1"/>
    <s v="technology/hardware"/>
    <n v="37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7412"/>
    <x v="1"/>
    <s v="US"/>
    <s v="USD"/>
    <n v="1418080887"/>
    <n v="1415488887"/>
    <b v="0"/>
    <n v="2"/>
    <b v="0"/>
    <s v="games/video games"/>
    <n v="37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7397"/>
    <x v="2"/>
    <s v="US"/>
    <s v="USD"/>
    <n v="1473213600"/>
    <n v="1470062743"/>
    <b v="0"/>
    <n v="392"/>
    <b v="1"/>
    <s v="games/tabletop games"/>
    <n v="37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7383.01"/>
    <x v="2"/>
    <s v="US"/>
    <s v="USD"/>
    <n v="1428033540"/>
    <n v="1425531666"/>
    <b v="1"/>
    <n v="3562"/>
    <b v="1"/>
    <s v="games/tabletop games"/>
    <n v="3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365"/>
    <x v="2"/>
    <s v="US"/>
    <s v="USD"/>
    <n v="1419123600"/>
    <n v="1416945297"/>
    <b v="0"/>
    <n v="404"/>
    <b v="1"/>
    <s v="games/tabletop games"/>
    <n v="37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7344"/>
    <x v="2"/>
    <s v="US"/>
    <s v="USD"/>
    <n v="1481328004"/>
    <n v="1478736004"/>
    <b v="0"/>
    <n v="1328"/>
    <b v="1"/>
    <s v="games/tabletop games"/>
    <n v="37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7340"/>
    <x v="2"/>
    <s v="US"/>
    <s v="USD"/>
    <n v="1394316695"/>
    <n v="1390860695"/>
    <b v="1"/>
    <n v="2165"/>
    <b v="1"/>
    <s v="food/small batch"/>
    <n v="37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7336.01"/>
    <x v="0"/>
    <s v="US"/>
    <s v="USD"/>
    <n v="1427825044"/>
    <n v="1425236644"/>
    <b v="0"/>
    <n v="1"/>
    <b v="0"/>
    <s v="technology/web"/>
    <n v="37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7326.88"/>
    <x v="1"/>
    <s v="US"/>
    <s v="USD"/>
    <n v="1426345200"/>
    <n v="1421343743"/>
    <b v="0"/>
    <n v="1"/>
    <b v="0"/>
    <s v="food/food trucks"/>
    <n v="37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7304.04"/>
    <x v="1"/>
    <s v="US"/>
    <s v="USD"/>
    <n v="1439006692"/>
    <n v="1433822692"/>
    <b v="0"/>
    <n v="0"/>
    <b v="0"/>
    <s v="food/food trucks"/>
    <n v="36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7226"/>
    <x v="1"/>
    <s v="US"/>
    <s v="USD"/>
    <n v="1438662474"/>
    <n v="1435206474"/>
    <b v="0"/>
    <n v="2"/>
    <b v="0"/>
    <s v="food/food trucks"/>
    <n v="36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7220"/>
    <x v="2"/>
    <s v="US"/>
    <s v="USD"/>
    <n v="1408114822"/>
    <n v="1405522822"/>
    <b v="0"/>
    <n v="311"/>
    <b v="1"/>
    <s v="food/small batch"/>
    <n v="36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7219"/>
    <x v="2"/>
    <s v="US"/>
    <s v="USD"/>
    <n v="1367208140"/>
    <n v="1363320140"/>
    <b v="0"/>
    <n v="259"/>
    <b v="1"/>
    <s v="music/indie rock"/>
    <n v="36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7206"/>
    <x v="1"/>
    <s v="US"/>
    <s v="USD"/>
    <n v="1408056634"/>
    <n v="1405464634"/>
    <b v="0"/>
    <n v="0"/>
    <b v="0"/>
    <s v="food/restaurants"/>
    <n v="36"/>
    <x v="7"/>
    <s v="restaurants"/>
    <x v="905"/>
    <d v="2014-08-14T22:50:34"/>
    <x v="1"/>
  </r>
  <r>
    <n v="2535"/>
    <s v="Mark Hayes Requiem Recording"/>
    <s v="Mark Hayes: Requiem Recording"/>
    <n v="20000"/>
    <n v="7184"/>
    <x v="2"/>
    <s v="US"/>
    <s v="USD"/>
    <n v="1417463945"/>
    <n v="1414781945"/>
    <b v="0"/>
    <n v="78"/>
    <b v="1"/>
    <s v="music/classical music"/>
    <n v="36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7173"/>
    <x v="0"/>
    <s v="US"/>
    <s v="USD"/>
    <n v="1438226451"/>
    <n v="1433042451"/>
    <b v="0"/>
    <n v="0"/>
    <b v="0"/>
    <s v="food/food trucks"/>
    <n v="36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7164"/>
    <x v="2"/>
    <s v="US"/>
    <s v="USD"/>
    <n v="1335662023"/>
    <n v="1333070023"/>
    <b v="1"/>
    <n v="321"/>
    <b v="1"/>
    <s v="technology/space exploration"/>
    <n v="36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7160.12"/>
    <x v="2"/>
    <s v="US"/>
    <s v="USD"/>
    <n v="1440907427"/>
    <n v="1438488227"/>
    <b v="0"/>
    <n v="286"/>
    <b v="1"/>
    <s v="technology/space exploration"/>
    <n v="36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7140"/>
    <x v="0"/>
    <s v="AU"/>
    <s v="AUD"/>
    <n v="1415481203"/>
    <n v="1412885603"/>
    <b v="1"/>
    <n v="23"/>
    <b v="0"/>
    <s v="technology/space exploration"/>
    <n v="36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7140"/>
    <x v="0"/>
    <s v="US"/>
    <s v="USD"/>
    <n v="1448388418"/>
    <n v="1443200818"/>
    <b v="0"/>
    <n v="5"/>
    <b v="0"/>
    <s v="technology/space exploration"/>
    <n v="35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7062"/>
    <x v="2"/>
    <s v="US"/>
    <s v="USD"/>
    <n v="1440179713"/>
    <n v="1437587713"/>
    <b v="0"/>
    <n v="80"/>
    <b v="1"/>
    <s v="technology/makerspaces"/>
    <n v="35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7053.61"/>
    <x v="2"/>
    <s v="CA"/>
    <s v="CAD"/>
    <n v="1441378800"/>
    <n v="1438873007"/>
    <b v="0"/>
    <n v="56"/>
    <b v="1"/>
    <s v="technology/makerspaces"/>
    <n v="35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7050"/>
    <x v="2"/>
    <s v="GB"/>
    <s v="GBP"/>
    <n v="1469119526"/>
    <n v="1463935526"/>
    <b v="1"/>
    <n v="1049"/>
    <b v="1"/>
    <s v="theater/spaces"/>
    <n v="35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7040"/>
    <x v="1"/>
    <s v="US"/>
    <s v="USD"/>
    <n v="1395158130"/>
    <n v="1392569730"/>
    <b v="0"/>
    <n v="33"/>
    <b v="0"/>
    <s v="publishing/children's books"/>
    <n v="35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7019"/>
    <x v="1"/>
    <s v="US"/>
    <s v="USD"/>
    <n v="1468937681"/>
    <n v="1466345681"/>
    <b v="0"/>
    <n v="5"/>
    <b v="0"/>
    <s v="theater/plays"/>
    <n v="35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015"/>
    <x v="1"/>
    <s v="US"/>
    <s v="USD"/>
    <n v="1462417493"/>
    <n v="1459825493"/>
    <b v="0"/>
    <n v="3"/>
    <b v="0"/>
    <s v="theater/plays"/>
    <n v="35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7011"/>
    <x v="0"/>
    <s v="US"/>
    <s v="USD"/>
    <n v="1476676800"/>
    <n v="1473957239"/>
    <b v="0"/>
    <n v="8"/>
    <b v="0"/>
    <s v="theater/spaces"/>
    <n v="35"/>
    <x v="1"/>
    <s v="spaces"/>
    <x v="918"/>
    <d v="2016-10-17T04:00:00"/>
    <x v="0"/>
  </r>
  <r>
    <n v="2989"/>
    <s v="Let's Light Up The Gem!"/>
    <s v="Bring the movies back to Bethel, Maine."/>
    <n v="20000"/>
    <n v="7003"/>
    <x v="2"/>
    <s v="US"/>
    <s v="USD"/>
    <n v="1450673940"/>
    <n v="1448756962"/>
    <b v="0"/>
    <n v="364"/>
    <b v="1"/>
    <s v="theater/spaces"/>
    <n v="35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7000.58"/>
    <x v="2"/>
    <s v="US"/>
    <s v="USD"/>
    <n v="1388303940"/>
    <n v="1386011038"/>
    <b v="0"/>
    <n v="236"/>
    <b v="1"/>
    <s v="theater/spaces"/>
    <n v="35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6962"/>
    <x v="1"/>
    <s v="US"/>
    <s v="USD"/>
    <n v="1420844390"/>
    <n v="1415660390"/>
    <b v="0"/>
    <n v="1"/>
    <b v="0"/>
    <s v="theater/spaces"/>
    <n v="35"/>
    <x v="1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6925"/>
    <x v="1"/>
    <s v="US"/>
    <s v="USD"/>
    <n v="1409547600"/>
    <n v="1406986278"/>
    <b v="0"/>
    <n v="3"/>
    <b v="0"/>
    <s v="theater/spaces"/>
    <n v="35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6904"/>
    <x v="1"/>
    <s v="IT"/>
    <s v="EUR"/>
    <n v="1439827559"/>
    <n v="1434643559"/>
    <b v="0"/>
    <n v="3"/>
    <b v="0"/>
    <s v="theater/spaces"/>
    <n v="34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6863"/>
    <x v="1"/>
    <s v="US"/>
    <s v="USD"/>
    <n v="1482294990"/>
    <n v="1477107390"/>
    <b v="0"/>
    <n v="2"/>
    <b v="0"/>
    <s v="theater/spaces"/>
    <n v="34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6853"/>
    <x v="1"/>
    <s v="US"/>
    <s v="USD"/>
    <n v="1432151326"/>
    <n v="1429559326"/>
    <b v="0"/>
    <n v="14"/>
    <b v="0"/>
    <s v="theater/spaces"/>
    <n v="34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6842"/>
    <x v="1"/>
    <s v="US"/>
    <s v="USD"/>
    <n v="1412432220"/>
    <n v="1409753820"/>
    <b v="0"/>
    <n v="76"/>
    <b v="0"/>
    <s v="theater/spaces"/>
    <n v="34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6780"/>
    <x v="2"/>
    <s v="US"/>
    <s v="USD"/>
    <n v="1415319355"/>
    <n v="1411859755"/>
    <b v="1"/>
    <n v="213"/>
    <b v="1"/>
    <s v="theater/plays"/>
    <n v="34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6755"/>
    <x v="2"/>
    <s v="US"/>
    <s v="USD"/>
    <n v="1427063747"/>
    <n v="1424043347"/>
    <b v="1"/>
    <n v="119"/>
    <b v="1"/>
    <s v="theater/plays"/>
    <n v="34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6740.37"/>
    <x v="2"/>
    <s v="US"/>
    <s v="USD"/>
    <n v="1416470398"/>
    <n v="1413874798"/>
    <b v="1"/>
    <n v="202"/>
    <b v="1"/>
    <s v="theater/plays"/>
    <n v="34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6705"/>
    <x v="2"/>
    <s v="US"/>
    <s v="USD"/>
    <n v="1482962433"/>
    <n v="1480370433"/>
    <b v="0"/>
    <n v="110"/>
    <b v="1"/>
    <s v="theater/plays"/>
    <n v="34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6700"/>
    <x v="2"/>
    <s v="US"/>
    <s v="USD"/>
    <n v="1473306300"/>
    <n v="1471701028"/>
    <b v="1"/>
    <n v="115"/>
    <b v="1"/>
    <s v="theater/plays"/>
    <n v="33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6691"/>
    <x v="1"/>
    <s v="US"/>
    <s v="USD"/>
    <n v="1439957176"/>
    <n v="1437365176"/>
    <b v="0"/>
    <n v="31"/>
    <b v="0"/>
    <s v="theater/plays"/>
    <n v="33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6684"/>
    <x v="1"/>
    <s v="US"/>
    <s v="USD"/>
    <n v="1450389950"/>
    <n v="1447797950"/>
    <b v="0"/>
    <n v="0"/>
    <b v="0"/>
    <s v="theater/plays"/>
    <n v="33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6680.22"/>
    <x v="1"/>
    <s v="US"/>
    <s v="USD"/>
    <n v="1474228265"/>
    <n v="1471636265"/>
    <b v="0"/>
    <n v="14"/>
    <b v="0"/>
    <s v="theater/plays"/>
    <n v="33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6663"/>
    <x v="1"/>
    <s v="US"/>
    <s v="USD"/>
    <n v="1480576720"/>
    <n v="1477981120"/>
    <b v="0"/>
    <n v="0"/>
    <b v="0"/>
    <s v="theater/plays"/>
    <n v="33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6658"/>
    <x v="1"/>
    <s v="US"/>
    <s v="USD"/>
    <n v="1450053370"/>
    <n v="1447461370"/>
    <b v="0"/>
    <n v="0"/>
    <b v="0"/>
    <s v="theater/plays"/>
    <n v="33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6646"/>
    <x v="1"/>
    <s v="US"/>
    <s v="USD"/>
    <n v="1436914815"/>
    <n v="1434322815"/>
    <b v="0"/>
    <n v="1"/>
    <b v="0"/>
    <s v="theater/plays"/>
    <n v="33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6645"/>
    <x v="1"/>
    <s v="US"/>
    <s v="USD"/>
    <n v="1467481468"/>
    <n v="1464889468"/>
    <b v="0"/>
    <n v="3"/>
    <b v="0"/>
    <s v="theater/plays"/>
    <n v="33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6633"/>
    <x v="1"/>
    <s v="MX"/>
    <s v="MXN"/>
    <n v="1482779931"/>
    <n v="1480187931"/>
    <b v="0"/>
    <n v="0"/>
    <b v="0"/>
    <s v="theater/plays"/>
    <n v="33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6632.32"/>
    <x v="1"/>
    <s v="US"/>
    <s v="USD"/>
    <n v="1359738000"/>
    <n v="1355489140"/>
    <b v="0"/>
    <n v="0"/>
    <b v="0"/>
    <s v="publishing/children's books"/>
    <n v="33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6628"/>
    <x v="2"/>
    <s v="US"/>
    <s v="USD"/>
    <n v="1478754909"/>
    <n v="1476159309"/>
    <b v="0"/>
    <n v="191"/>
    <b v="1"/>
    <s v="photography/photobooks"/>
    <n v="34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6610"/>
    <x v="2"/>
    <s v="CA"/>
    <s v="CAD"/>
    <n v="1435418568"/>
    <n v="1432826568"/>
    <b v="0"/>
    <n v="100"/>
    <b v="1"/>
    <s v="games/tabletop games"/>
    <n v="34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6592"/>
    <x v="1"/>
    <s v="US"/>
    <s v="USD"/>
    <n v="1404348143"/>
    <n v="1401756143"/>
    <b v="0"/>
    <n v="27"/>
    <b v="0"/>
    <s v="technology/makerspaces"/>
    <n v="35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6565"/>
    <x v="2"/>
    <s v="US"/>
    <s v="USD"/>
    <n v="1426773920"/>
    <n v="1424185520"/>
    <b v="1"/>
    <n v="141"/>
    <b v="1"/>
    <s v="photography/photobooks"/>
    <n v="35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6555"/>
    <x v="1"/>
    <s v="GB"/>
    <s v="GBP"/>
    <n v="1469356366"/>
    <n v="1464172366"/>
    <b v="1"/>
    <n v="86"/>
    <b v="0"/>
    <s v="photography/photobooks"/>
    <n v="34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6541"/>
    <x v="2"/>
    <s v="GB"/>
    <s v="GBP"/>
    <n v="1410862734"/>
    <n v="1407838734"/>
    <b v="1"/>
    <n v="205"/>
    <b v="1"/>
    <s v="technology/hardware"/>
    <n v="34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6530"/>
    <x v="2"/>
    <s v="US"/>
    <s v="USD"/>
    <n v="1458716340"/>
    <n v="1455721204"/>
    <b v="0"/>
    <n v="537"/>
    <b v="1"/>
    <s v="games/tabletop games"/>
    <n v="34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6515"/>
    <x v="3"/>
    <s v="US"/>
    <s v="USD"/>
    <n v="1491421314"/>
    <n v="1487709714"/>
    <b v="0"/>
    <n v="7"/>
    <b v="0"/>
    <s v="theater/spaces"/>
    <n v="34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6511"/>
    <x v="0"/>
    <s v="US"/>
    <s v="USD"/>
    <n v="1416355259"/>
    <n v="1413759659"/>
    <b v="0"/>
    <n v="2"/>
    <b v="0"/>
    <s v="publishing/translations"/>
    <n v="34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6506"/>
    <x v="0"/>
    <s v="NZ"/>
    <s v="NZD"/>
    <n v="1430360739"/>
    <n v="1427768739"/>
    <b v="0"/>
    <n v="7"/>
    <b v="0"/>
    <s v="technology/web"/>
    <n v="35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6505"/>
    <x v="2"/>
    <s v="US"/>
    <s v="USD"/>
    <n v="1460764800"/>
    <n v="1458157512"/>
    <b v="1"/>
    <n v="206"/>
    <b v="1"/>
    <s v="music/rock"/>
    <n v="35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6500.09"/>
    <x v="2"/>
    <s v="US"/>
    <s v="USD"/>
    <n v="1411743789"/>
    <n v="1409151789"/>
    <b v="0"/>
    <n v="101"/>
    <b v="1"/>
    <s v="film &amp; video/television"/>
    <n v="35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6500"/>
    <x v="2"/>
    <s v="US"/>
    <s v="USD"/>
    <n v="1315450800"/>
    <n v="1312823571"/>
    <b v="0"/>
    <n v="206"/>
    <b v="1"/>
    <s v="film &amp; video/documentary"/>
    <n v="35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6485"/>
    <x v="2"/>
    <s v="US"/>
    <s v="USD"/>
    <n v="1381541465"/>
    <n v="1378949465"/>
    <b v="0"/>
    <n v="208"/>
    <b v="1"/>
    <s v="film &amp; video/documentary"/>
    <n v="35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6438"/>
    <x v="2"/>
    <s v="US"/>
    <s v="USD"/>
    <n v="1403880281"/>
    <n v="1401201881"/>
    <b v="1"/>
    <n v="211"/>
    <b v="1"/>
    <s v="photography/photobooks"/>
    <n v="35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6400.47"/>
    <x v="2"/>
    <s v="US"/>
    <s v="USD"/>
    <n v="1419292800"/>
    <n v="1416592916"/>
    <b v="1"/>
    <n v="241"/>
    <b v="1"/>
    <s v="photography/photobooks"/>
    <n v="35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6388"/>
    <x v="2"/>
    <s v="US"/>
    <s v="USD"/>
    <n v="1438185565"/>
    <n v="1436975965"/>
    <b v="0"/>
    <n v="380"/>
    <b v="1"/>
    <s v="games/tabletop games"/>
    <n v="3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6387"/>
    <x v="2"/>
    <s v="US"/>
    <s v="USD"/>
    <n v="1363889015"/>
    <n v="1361300615"/>
    <b v="1"/>
    <n v="1224"/>
    <b v="1"/>
    <s v="music/indie rock"/>
    <n v="35"/>
    <x v="5"/>
    <s v="indie rock"/>
    <x v="958"/>
    <d v="2013-03-21T18:03:35"/>
    <x v="4"/>
  </r>
  <r>
    <n v="283"/>
    <s v="SOLE SURVIVOR"/>
    <s v="What is the impact of survivorship on the human condition?"/>
    <n v="18000"/>
    <n v="6382.34"/>
    <x v="2"/>
    <s v="US"/>
    <s v="USD"/>
    <n v="1306904340"/>
    <n v="1305219744"/>
    <b v="1"/>
    <n v="202"/>
    <b v="1"/>
    <s v="film &amp; video/documentary"/>
    <n v="35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6375"/>
    <x v="2"/>
    <s v="US"/>
    <s v="USD"/>
    <n v="1346695334"/>
    <n v="1344880934"/>
    <b v="1"/>
    <n v="238"/>
    <b v="1"/>
    <s v="film &amp; video/documentary"/>
    <n v="35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6373.27"/>
    <x v="1"/>
    <s v="FR"/>
    <s v="EUR"/>
    <n v="1457822275"/>
    <n v="1455230275"/>
    <b v="0"/>
    <n v="1"/>
    <b v="0"/>
    <s v="technology/web"/>
    <n v="35"/>
    <x v="3"/>
    <s v="web"/>
    <x v="961"/>
    <d v="2016-03-12T22:37:55"/>
    <x v="0"/>
  </r>
  <r>
    <n v="1086"/>
    <s v="Cyber Universe Online"/>
    <s v="Humanity's future in the Galaxy"/>
    <n v="18000"/>
    <n v="6360"/>
    <x v="1"/>
    <s v="US"/>
    <s v="USD"/>
    <n v="1408913291"/>
    <n v="1406321291"/>
    <b v="0"/>
    <n v="2"/>
    <b v="0"/>
    <s v="games/video games"/>
    <n v="3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6360"/>
    <x v="1"/>
    <s v="US"/>
    <s v="USD"/>
    <n v="1318180033"/>
    <n v="1315588033"/>
    <b v="0"/>
    <n v="27"/>
    <b v="0"/>
    <s v="games/video games"/>
    <n v="35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6308"/>
    <x v="1"/>
    <s v="US"/>
    <s v="USD"/>
    <n v="1432047989"/>
    <n v="1430233589"/>
    <b v="0"/>
    <n v="0"/>
    <b v="0"/>
    <s v="food/food trucks"/>
    <n v="35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6301.76"/>
    <x v="1"/>
    <s v="US"/>
    <s v="USD"/>
    <n v="1474507065"/>
    <n v="1471915065"/>
    <b v="0"/>
    <n v="3"/>
    <b v="0"/>
    <s v="food/food trucks"/>
    <n v="35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6301"/>
    <x v="2"/>
    <s v="US"/>
    <s v="USD"/>
    <n v="1418961600"/>
    <n v="1415824513"/>
    <b v="1"/>
    <n v="167"/>
    <b v="1"/>
    <s v="photography/photobooks"/>
    <n v="35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300"/>
    <x v="1"/>
    <s v="US"/>
    <s v="USD"/>
    <n v="1420045538"/>
    <n v="1417453538"/>
    <b v="0"/>
    <n v="2"/>
    <b v="0"/>
    <s v="photography/nature"/>
    <n v="35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6300"/>
    <x v="1"/>
    <s v="US"/>
    <s v="USD"/>
    <n v="1485759540"/>
    <n v="1480607607"/>
    <b v="0"/>
    <n v="100"/>
    <b v="0"/>
    <s v="photography/photobooks"/>
    <n v="35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6258"/>
    <x v="1"/>
    <s v="US"/>
    <s v="USD"/>
    <n v="1488958200"/>
    <n v="1484912974"/>
    <b v="0"/>
    <n v="16"/>
    <b v="0"/>
    <s v="games/mobile games"/>
    <n v="35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6257"/>
    <x v="2"/>
    <s v="US"/>
    <s v="USD"/>
    <n v="1299009600"/>
    <n v="1294818278"/>
    <b v="0"/>
    <n v="246"/>
    <b v="1"/>
    <s v="music/indie rock"/>
    <n v="3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6240"/>
    <x v="2"/>
    <s v="US"/>
    <s v="USD"/>
    <n v="1486702800"/>
    <n v="1484058261"/>
    <b v="0"/>
    <n v="340"/>
    <b v="1"/>
    <s v="music/rock"/>
    <n v="35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6235"/>
    <x v="2"/>
    <s v="US"/>
    <s v="USD"/>
    <n v="1455253140"/>
    <n v="1452625822"/>
    <b v="0"/>
    <n v="321"/>
    <b v="1"/>
    <s v="games/tabletop games"/>
    <n v="35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220"/>
    <x v="2"/>
    <s v="US"/>
    <s v="USD"/>
    <n v="1415779140"/>
    <n v="1412294683"/>
    <b v="0"/>
    <n v="983"/>
    <b v="1"/>
    <s v="games/tabletop games"/>
    <n v="35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6215.56"/>
    <x v="2"/>
    <s v="US"/>
    <s v="USD"/>
    <n v="1407520800"/>
    <n v="1405356072"/>
    <b v="1"/>
    <n v="167"/>
    <b v="1"/>
    <s v="music/indie rock"/>
    <n v="35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6215"/>
    <x v="1"/>
    <s v="CA"/>
    <s v="CAD"/>
    <n v="1426788930"/>
    <n v="1424200530"/>
    <b v="0"/>
    <n v="33"/>
    <b v="0"/>
    <s v="food/restaurants"/>
    <n v="3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6210"/>
    <x v="2"/>
    <s v="US"/>
    <s v="USD"/>
    <n v="1361681940"/>
    <n v="1359029661"/>
    <b v="0"/>
    <n v="185"/>
    <b v="1"/>
    <s v="music/classical music"/>
    <n v="34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6208.98"/>
    <x v="2"/>
    <s v="US"/>
    <s v="USD"/>
    <n v="1462316400"/>
    <n v="1459865945"/>
    <b v="1"/>
    <n v="148"/>
    <b v="1"/>
    <s v="theater/spaces"/>
    <n v="34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6207"/>
    <x v="1"/>
    <s v="IT"/>
    <s v="EUR"/>
    <n v="1463734740"/>
    <n v="1459414740"/>
    <b v="0"/>
    <n v="3"/>
    <b v="0"/>
    <s v="theater/spaces"/>
    <n v="34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6181"/>
    <x v="0"/>
    <s v="US"/>
    <s v="USD"/>
    <n v="1435636740"/>
    <n v="1433014746"/>
    <b v="0"/>
    <n v="1"/>
    <b v="0"/>
    <s v="theater/musical"/>
    <n v="34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6155"/>
    <x v="1"/>
    <s v="US"/>
    <s v="USD"/>
    <n v="1422759240"/>
    <n v="1418824867"/>
    <b v="0"/>
    <n v="197"/>
    <b v="0"/>
    <s v="theater/plays"/>
    <n v="35"/>
    <x v="1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6146.27"/>
    <x v="1"/>
    <s v="US"/>
    <s v="USD"/>
    <n v="1469834940"/>
    <n v="1467162586"/>
    <b v="0"/>
    <n v="0"/>
    <b v="0"/>
    <s v="theater/plays"/>
    <n v="35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6141.99"/>
    <x v="1"/>
    <s v="US"/>
    <s v="USD"/>
    <n v="1361750369"/>
    <n v="1358294369"/>
    <b v="0"/>
    <n v="0"/>
    <b v="0"/>
    <s v="publishing/fiction"/>
    <n v="35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6130"/>
    <x v="1"/>
    <s v="US"/>
    <s v="USD"/>
    <n v="1475431486"/>
    <n v="1472839486"/>
    <b v="0"/>
    <n v="3"/>
    <b v="0"/>
    <s v="technology/wearables"/>
    <n v="35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6120"/>
    <x v="2"/>
    <s v="DE"/>
    <s v="EUR"/>
    <n v="1487113140"/>
    <n v="1484570885"/>
    <b v="1"/>
    <n v="196"/>
    <b v="1"/>
    <s v="photography/photobooks"/>
    <n v="35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6118"/>
    <x v="1"/>
    <s v="US"/>
    <s v="USD"/>
    <n v="1423878182"/>
    <n v="1421199782"/>
    <b v="1"/>
    <n v="75"/>
    <b v="0"/>
    <s v="photography/photobooks"/>
    <n v="35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6111"/>
    <x v="2"/>
    <s v="US"/>
    <s v="USD"/>
    <n v="1449644340"/>
    <n v="1446683797"/>
    <b v="0"/>
    <n v="104"/>
    <b v="1"/>
    <s v="technology/makerspaces"/>
    <n v="35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6108"/>
    <x v="2"/>
    <s v="US"/>
    <s v="USD"/>
    <n v="1430712060"/>
    <n v="1427753265"/>
    <b v="0"/>
    <n v="78"/>
    <b v="1"/>
    <s v="music/rock"/>
    <n v="36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6100"/>
    <x v="1"/>
    <s v="US"/>
    <s v="USD"/>
    <n v="1411444740"/>
    <n v="1409335497"/>
    <b v="0"/>
    <n v="59"/>
    <b v="0"/>
    <s v="theater/musical"/>
    <n v="36"/>
    <x v="1"/>
    <s v="musical"/>
    <x v="988"/>
    <d v="2014-09-23T03:59:00"/>
    <x v="1"/>
  </r>
  <r>
    <n v="165"/>
    <s v="NET"/>
    <s v="A teacher. A boy. The beach and a heatwave that drove them all insane."/>
    <n v="17000"/>
    <n v="6100"/>
    <x v="1"/>
    <s v="GB"/>
    <s v="GBP"/>
    <n v="1452613724"/>
    <n v="1450021724"/>
    <b v="0"/>
    <n v="0"/>
    <b v="0"/>
    <s v="film &amp; video/drama"/>
    <n v="36"/>
    <x v="0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6086.26"/>
    <x v="2"/>
    <s v="US"/>
    <s v="USD"/>
    <n v="1488160860"/>
    <n v="1485237096"/>
    <b v="1"/>
    <n v="305"/>
    <b v="1"/>
    <s v="film &amp; video/documentary"/>
    <n v="36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6080"/>
    <x v="2"/>
    <s v="US"/>
    <s v="USD"/>
    <n v="1281542340"/>
    <n v="1277702894"/>
    <b v="1"/>
    <n v="222"/>
    <b v="1"/>
    <s v="film &amp; video/documentary"/>
    <n v="36"/>
    <x v="0"/>
    <s v="documentary"/>
    <x v="991"/>
    <d v="2010-08-11T15:59:00"/>
    <x v="7"/>
  </r>
  <r>
    <n v="442"/>
    <s v="The Paranormal Idiot"/>
    <s v="Doomsday is here"/>
    <n v="17000"/>
    <n v="6080"/>
    <x v="1"/>
    <s v="US"/>
    <s v="USD"/>
    <n v="1424380783"/>
    <n v="1421788783"/>
    <b v="0"/>
    <n v="17"/>
    <b v="0"/>
    <s v="film &amp; video/animation"/>
    <n v="36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6077"/>
    <x v="1"/>
    <s v="US"/>
    <s v="USD"/>
    <n v="1448517816"/>
    <n v="1445922216"/>
    <b v="0"/>
    <n v="47"/>
    <b v="0"/>
    <s v="publishing/translations"/>
    <n v="36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6071"/>
    <x v="2"/>
    <s v="US"/>
    <s v="USD"/>
    <n v="1475762400"/>
    <n v="1473160292"/>
    <b v="1"/>
    <n v="116"/>
    <b v="1"/>
    <s v="photography/photobooks"/>
    <n v="36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6061"/>
    <x v="1"/>
    <s v="GB"/>
    <s v="GBP"/>
    <n v="1450181400"/>
    <n v="1447429868"/>
    <b v="1"/>
    <n v="37"/>
    <b v="0"/>
    <s v="photography/photobooks"/>
    <n v="36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6060"/>
    <x v="1"/>
    <s v="GB"/>
    <s v="GBP"/>
    <n v="1460373187"/>
    <n v="1457352787"/>
    <b v="0"/>
    <n v="91"/>
    <b v="0"/>
    <s v="theater/plays"/>
    <n v="36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6056"/>
    <x v="1"/>
    <s v="US"/>
    <s v="USD"/>
    <n v="1415583695"/>
    <n v="1410396095"/>
    <b v="0"/>
    <n v="36"/>
    <b v="0"/>
    <s v="food/food trucks"/>
    <n v="36"/>
    <x v="7"/>
    <s v="food trucks"/>
    <x v="997"/>
    <d v="2014-11-10T01:41:35"/>
    <x v="1"/>
  </r>
  <r>
    <n v="1207"/>
    <s v="ITALIANA"/>
    <s v="A humanistic photo book about ancestral &amp; post-modern Italy."/>
    <n v="16700"/>
    <n v="6053"/>
    <x v="2"/>
    <s v="IT"/>
    <s v="EUR"/>
    <n v="1459418400"/>
    <n v="1456827573"/>
    <b v="0"/>
    <n v="141"/>
    <b v="1"/>
    <s v="photography/photobooks"/>
    <n v="37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6042.02"/>
    <x v="1"/>
    <s v="US"/>
    <s v="USD"/>
    <n v="1427745150"/>
    <n v="1425156750"/>
    <b v="0"/>
    <n v="1"/>
    <b v="0"/>
    <s v="music/faith"/>
    <n v="37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6041.6"/>
    <x v="3"/>
    <s v="US"/>
    <s v="USD"/>
    <n v="1490389158"/>
    <n v="1486504758"/>
    <b v="0"/>
    <n v="8"/>
    <b v="0"/>
    <s v="theater/spaces"/>
    <n v="37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6041.55"/>
    <x v="2"/>
    <s v="US"/>
    <s v="USD"/>
    <n v="1476961513"/>
    <n v="1474369513"/>
    <b v="0"/>
    <n v="253"/>
    <b v="1"/>
    <s v="photography/photobooks"/>
    <n v="37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6039"/>
    <x v="2"/>
    <s v="US"/>
    <s v="USD"/>
    <n v="1433083527"/>
    <n v="1430491527"/>
    <b v="0"/>
    <n v="101"/>
    <b v="1"/>
    <s v="photography/photobooks"/>
    <n v="38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6030"/>
    <x v="1"/>
    <s v="US"/>
    <s v="USD"/>
    <n v="1343016000"/>
    <n v="1340296440"/>
    <b v="0"/>
    <n v="8"/>
    <b v="0"/>
    <s v="music/jazz"/>
    <n v="38"/>
    <x v="5"/>
    <s v="jazz"/>
    <x v="1003"/>
    <d v="2012-07-23T04:00:00"/>
    <x v="5"/>
  </r>
  <r>
    <n v="1152"/>
    <s v="Peruvian King Food Truck"/>
    <s v="Peruvian food truck with an LA twist."/>
    <n v="16000"/>
    <n v="6029"/>
    <x v="1"/>
    <s v="US"/>
    <s v="USD"/>
    <n v="1431709312"/>
    <n v="1429117312"/>
    <b v="0"/>
    <n v="15"/>
    <b v="0"/>
    <s v="food/food trucks"/>
    <n v="38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6027"/>
    <x v="2"/>
    <s v="US"/>
    <s v="USD"/>
    <n v="1452574800"/>
    <n v="1449029266"/>
    <b v="1"/>
    <n v="248"/>
    <b v="1"/>
    <s v="publishing/radio &amp; podcasts"/>
    <n v="38"/>
    <x v="2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6025"/>
    <x v="2"/>
    <s v="DE"/>
    <s v="EUR"/>
    <n v="1458676860"/>
    <n v="1455446303"/>
    <b v="1"/>
    <n v="345"/>
    <b v="1"/>
    <s v="photography/photobooks"/>
    <n v="38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6025"/>
    <x v="2"/>
    <s v="GB"/>
    <s v="GBP"/>
    <n v="1405761278"/>
    <n v="1403169278"/>
    <b v="1"/>
    <n v="405"/>
    <b v="1"/>
    <s v="photography/photobooks"/>
    <n v="38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6020"/>
    <x v="1"/>
    <s v="US"/>
    <s v="USD"/>
    <n v="1454572233"/>
    <n v="1449388233"/>
    <b v="1"/>
    <n v="37"/>
    <b v="0"/>
    <s v="photography/photobooks"/>
    <n v="38"/>
    <x v="6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6019.01"/>
    <x v="2"/>
    <s v="US"/>
    <s v="USD"/>
    <n v="1362938851"/>
    <n v="1360346851"/>
    <b v="1"/>
    <n v="253"/>
    <b v="1"/>
    <s v="technology/hardware"/>
    <n v="38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6019"/>
    <x v="2"/>
    <s v="US"/>
    <s v="USD"/>
    <n v="1347249300"/>
    <n v="1344917580"/>
    <b v="0"/>
    <n v="191"/>
    <b v="1"/>
    <s v="music/indie rock"/>
    <n v="38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6007"/>
    <x v="0"/>
    <s v="FR"/>
    <s v="EUR"/>
    <n v="1437861540"/>
    <n v="1435160452"/>
    <b v="0"/>
    <n v="1"/>
    <b v="0"/>
    <s v="technology/web"/>
    <n v="38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6001"/>
    <x v="1"/>
    <s v="US"/>
    <s v="USD"/>
    <n v="1330478998"/>
    <n v="1327886998"/>
    <b v="0"/>
    <n v="22"/>
    <b v="0"/>
    <s v="publishing/children's books"/>
    <n v="38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000.66"/>
    <x v="1"/>
    <s v="GB"/>
    <s v="GBP"/>
    <n v="1471939818"/>
    <n v="1467619818"/>
    <b v="0"/>
    <n v="90"/>
    <b v="0"/>
    <s v="theater/spaces"/>
    <n v="39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6000"/>
    <x v="1"/>
    <s v="US"/>
    <s v="USD"/>
    <n v="1447521404"/>
    <n v="1444061804"/>
    <b v="1"/>
    <n v="52"/>
    <b v="0"/>
    <s v="photography/photobooks"/>
    <n v="39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6000"/>
    <x v="2"/>
    <s v="US"/>
    <s v="USD"/>
    <n v="1458075600"/>
    <n v="1454259272"/>
    <b v="1"/>
    <n v="286"/>
    <b v="1"/>
    <s v="theater/plays"/>
    <n v="40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6000"/>
    <x v="2"/>
    <s v="US"/>
    <s v="USD"/>
    <n v="1429991962"/>
    <n v="1427399962"/>
    <b v="0"/>
    <n v="69"/>
    <b v="1"/>
    <s v="film &amp; video/television"/>
    <n v="40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00"/>
    <x v="1"/>
    <s v="US"/>
    <s v="USD"/>
    <n v="1433443151"/>
    <n v="1430851151"/>
    <b v="0"/>
    <n v="2"/>
    <b v="0"/>
    <s v="film &amp; video/drama"/>
    <n v="40"/>
    <x v="0"/>
    <s v="drama"/>
    <x v="1017"/>
    <d v="2015-06-04T18:39:11"/>
    <x v="2"/>
  </r>
  <r>
    <n v="237"/>
    <s v="Making The Choice"/>
    <s v="Making The Choice is a christian short film series."/>
    <n v="15000"/>
    <n v="6000"/>
    <x v="1"/>
    <s v="US"/>
    <s v="USD"/>
    <n v="1457445069"/>
    <n v="1452261069"/>
    <b v="0"/>
    <n v="1"/>
    <b v="0"/>
    <s v="film &amp; video/drama"/>
    <n v="4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5985"/>
    <x v="2"/>
    <s v="US"/>
    <s v="USD"/>
    <n v="1367773211"/>
    <n v="1363885211"/>
    <b v="1"/>
    <n v="137"/>
    <b v="1"/>
    <s v="film &amp; video/documentary"/>
    <n v="40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5940"/>
    <x v="2"/>
    <s v="US"/>
    <s v="USD"/>
    <n v="1364236524"/>
    <n v="1360352124"/>
    <b v="1"/>
    <n v="135"/>
    <b v="1"/>
    <s v="film &amp; video/documentary"/>
    <n v="39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5922"/>
    <x v="2"/>
    <s v="US"/>
    <s v="USD"/>
    <n v="1351828800"/>
    <n v="1349160018"/>
    <b v="1"/>
    <n v="290"/>
    <b v="1"/>
    <s v="film &amp; video/documentary"/>
    <n v="3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5910"/>
    <x v="2"/>
    <s v="GB"/>
    <s v="GBP"/>
    <n v="1383389834"/>
    <n v="1380797834"/>
    <b v="1"/>
    <n v="232"/>
    <b v="1"/>
    <s v="film &amp; video/documentary"/>
    <n v="39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5907"/>
    <x v="2"/>
    <s v="CA"/>
    <s v="CAD"/>
    <n v="1418273940"/>
    <n v="1415398197"/>
    <b v="1"/>
    <n v="158"/>
    <b v="1"/>
    <s v="film &amp; video/documentary"/>
    <n v="39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5904"/>
    <x v="2"/>
    <s v="US"/>
    <s v="USD"/>
    <n v="1472864400"/>
    <n v="1468001290"/>
    <b v="1"/>
    <n v="236"/>
    <b v="1"/>
    <s v="film &amp; video/documentary"/>
    <n v="39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5902"/>
    <x v="2"/>
    <s v="US"/>
    <s v="USD"/>
    <n v="1429852797"/>
    <n v="1426396797"/>
    <b v="1"/>
    <n v="303"/>
    <b v="1"/>
    <s v="film &amp; video/documentary"/>
    <n v="39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5876"/>
    <x v="2"/>
    <s v="GB"/>
    <s v="GBP"/>
    <n v="1393597999"/>
    <n v="1391005999"/>
    <b v="0"/>
    <n v="65"/>
    <b v="1"/>
    <s v="film &amp; video/documentary"/>
    <n v="39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5875"/>
    <x v="2"/>
    <s v="US"/>
    <s v="USD"/>
    <n v="1336062672"/>
    <n v="1332174672"/>
    <b v="0"/>
    <n v="149"/>
    <b v="1"/>
    <s v="film &amp; video/documentary"/>
    <n v="39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5858.84"/>
    <x v="2"/>
    <s v="US"/>
    <s v="USD"/>
    <n v="1341668006"/>
    <n v="1340372006"/>
    <b v="0"/>
    <n v="196"/>
    <b v="1"/>
    <s v="film &amp; video/documentary"/>
    <n v="39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5854"/>
    <x v="1"/>
    <s v="US"/>
    <s v="USD"/>
    <n v="1440157656"/>
    <n v="1434973656"/>
    <b v="0"/>
    <n v="6"/>
    <b v="0"/>
    <s v="film &amp; video/animation"/>
    <n v="39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5845"/>
    <x v="1"/>
    <s v="US"/>
    <s v="USD"/>
    <n v="1416566835"/>
    <n v="1411379235"/>
    <b v="0"/>
    <n v="55"/>
    <b v="0"/>
    <s v="film &amp; video/animation"/>
    <n v="39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5831.74"/>
    <x v="1"/>
    <s v="GB"/>
    <s v="GBP"/>
    <n v="1359434672"/>
    <n v="1354250672"/>
    <b v="0"/>
    <n v="147"/>
    <b v="0"/>
    <s v="film &amp; video/animation"/>
    <n v="39"/>
    <x v="0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5830.83"/>
    <x v="1"/>
    <s v="US"/>
    <s v="USD"/>
    <n v="1486046761"/>
    <n v="1483454761"/>
    <b v="0"/>
    <n v="3"/>
    <b v="0"/>
    <s v="film &amp; video/animation"/>
    <n v="39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5824"/>
    <x v="2"/>
    <s v="NO"/>
    <s v="NOK"/>
    <n v="1446418800"/>
    <n v="1443036470"/>
    <b v="0"/>
    <n v="48"/>
    <b v="1"/>
    <s v="theater/plays"/>
    <n v="39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5813"/>
    <x v="1"/>
    <s v="US"/>
    <s v="USD"/>
    <n v="1423078606"/>
    <n v="1420486606"/>
    <b v="0"/>
    <n v="1"/>
    <b v="0"/>
    <s v="technology/web"/>
    <n v="39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800"/>
    <x v="1"/>
    <s v="US"/>
    <s v="USD"/>
    <n v="1445874513"/>
    <n v="1442850513"/>
    <b v="0"/>
    <n v="2"/>
    <b v="0"/>
    <s v="technology/web"/>
    <n v="38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771"/>
    <x v="0"/>
    <s v="US"/>
    <s v="USD"/>
    <n v="1408029623"/>
    <n v="1405437623"/>
    <b v="0"/>
    <n v="13"/>
    <b v="0"/>
    <s v="technology/web"/>
    <n v="38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5757"/>
    <x v="2"/>
    <s v="US"/>
    <s v="USD"/>
    <n v="1450901872"/>
    <n v="1448309872"/>
    <b v="0"/>
    <n v="99"/>
    <b v="1"/>
    <s v="technology/wearables"/>
    <n v="38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5739"/>
    <x v="1"/>
    <s v="US"/>
    <s v="USD"/>
    <n v="1431374222"/>
    <n v="1427486222"/>
    <b v="0"/>
    <n v="25"/>
    <b v="0"/>
    <s v="technology/wearables"/>
    <n v="38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5713"/>
    <x v="1"/>
    <s v="ES"/>
    <s v="EUR"/>
    <n v="1484065881"/>
    <n v="1481473881"/>
    <b v="0"/>
    <n v="31"/>
    <b v="0"/>
    <s v="technology/wearables"/>
    <n v="38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5700"/>
    <x v="1"/>
    <s v="US"/>
    <s v="USD"/>
    <n v="1480011987"/>
    <n v="1477416387"/>
    <b v="0"/>
    <n v="37"/>
    <b v="0"/>
    <s v="technology/wearables"/>
    <n v="38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5696"/>
    <x v="1"/>
    <s v="US"/>
    <s v="USD"/>
    <n v="1485905520"/>
    <n v="1481150949"/>
    <b v="0"/>
    <n v="7"/>
    <b v="0"/>
    <s v="technology/wearables"/>
    <n v="38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5680"/>
    <x v="1"/>
    <s v="US"/>
    <s v="USD"/>
    <n v="1417741159"/>
    <n v="1415149159"/>
    <b v="0"/>
    <n v="2"/>
    <b v="0"/>
    <s v="technology/wearables"/>
    <n v="38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5673"/>
    <x v="1"/>
    <s v="US"/>
    <s v="USD"/>
    <n v="1488308082"/>
    <n v="1483124082"/>
    <b v="0"/>
    <n v="28"/>
    <b v="0"/>
    <s v="technology/wearables"/>
    <n v="38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5671.11"/>
    <x v="1"/>
    <s v="US"/>
    <s v="USD"/>
    <n v="1456189076"/>
    <n v="1454979476"/>
    <b v="0"/>
    <n v="10"/>
    <b v="0"/>
    <s v="technology/wearables"/>
    <n v="38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5666"/>
    <x v="1"/>
    <s v="US"/>
    <s v="USD"/>
    <n v="1287115200"/>
    <n v="1284567905"/>
    <b v="0"/>
    <n v="6"/>
    <b v="0"/>
    <s v="publishing/fiction"/>
    <n v="38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5665"/>
    <x v="2"/>
    <s v="US"/>
    <s v="USD"/>
    <n v="1327133580"/>
    <n v="1321978335"/>
    <b v="0"/>
    <n v="154"/>
    <b v="1"/>
    <s v="music/rock"/>
    <n v="38"/>
    <x v="5"/>
    <s v="rock"/>
    <x v="1046"/>
    <d v="2012-01-21T08:13:00"/>
    <x v="6"/>
  </r>
  <r>
    <n v="906"/>
    <s v="24th Music Presents Channeling Motown (Live)"/>
    <s v="The DMV's most respected saxophonist pay tribute to Motown."/>
    <n v="15000"/>
    <n v="5660"/>
    <x v="1"/>
    <s v="US"/>
    <s v="USD"/>
    <n v="1394681590"/>
    <n v="1392093190"/>
    <b v="0"/>
    <n v="0"/>
    <b v="0"/>
    <s v="music/jazz"/>
    <n v="38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5655.6"/>
    <x v="1"/>
    <s v="US"/>
    <s v="USD"/>
    <n v="1323666376"/>
    <n v="1320033976"/>
    <b v="0"/>
    <n v="20"/>
    <b v="0"/>
    <s v="music/jazz"/>
    <n v="38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5651.58"/>
    <x v="1"/>
    <s v="US"/>
    <s v="USD"/>
    <n v="1416614523"/>
    <n v="1414018923"/>
    <b v="0"/>
    <n v="6"/>
    <b v="0"/>
    <s v="music/jazz"/>
    <n v="38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5645"/>
    <x v="1"/>
    <s v="US"/>
    <s v="USD"/>
    <n v="1473444048"/>
    <n v="1470852048"/>
    <b v="0"/>
    <n v="5"/>
    <b v="0"/>
    <s v="technology/wearables"/>
    <n v="38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5635"/>
    <x v="1"/>
    <s v="US"/>
    <s v="USD"/>
    <n v="1422158199"/>
    <n v="1419566199"/>
    <b v="0"/>
    <n v="5"/>
    <b v="0"/>
    <s v="technology/wearables"/>
    <n v="38"/>
    <x v="3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5634"/>
    <x v="1"/>
    <s v="US"/>
    <s v="USD"/>
    <n v="1440100839"/>
    <n v="1436472039"/>
    <b v="0"/>
    <n v="73"/>
    <b v="0"/>
    <s v="technology/wearables"/>
    <n v="37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5623"/>
    <x v="0"/>
    <s v="US"/>
    <s v="USD"/>
    <n v="1474766189"/>
    <n v="1471310189"/>
    <b v="0"/>
    <n v="4"/>
    <b v="0"/>
    <s v="journalism/audio"/>
    <n v="37"/>
    <x v="8"/>
    <s v="audio"/>
    <x v="1053"/>
    <d v="2016-09-25T01:16:29"/>
    <x v="0"/>
  </r>
  <r>
    <n v="1089"/>
    <s v="Farabel"/>
    <s v="Farabel is a single player turn-based fantasy strategy game for Mac/PC/Linux"/>
    <n v="15000"/>
    <n v="5621.38"/>
    <x v="1"/>
    <s v="FR"/>
    <s v="EUR"/>
    <n v="1435293175"/>
    <n v="1432701175"/>
    <b v="0"/>
    <n v="49"/>
    <b v="0"/>
    <s v="games/video games"/>
    <n v="37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5617"/>
    <x v="1"/>
    <s v="US"/>
    <s v="USD"/>
    <n v="1466227190"/>
    <n v="1461043190"/>
    <b v="0"/>
    <n v="15"/>
    <b v="0"/>
    <s v="games/video games"/>
    <n v="37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5604"/>
    <x v="1"/>
    <s v="US"/>
    <s v="USD"/>
    <n v="1480568781"/>
    <n v="1477973181"/>
    <b v="0"/>
    <n v="3"/>
    <b v="0"/>
    <s v="food/food trucks"/>
    <n v="37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5600"/>
    <x v="1"/>
    <s v="US"/>
    <s v="USD"/>
    <n v="1435291200"/>
    <n v="1432640342"/>
    <b v="0"/>
    <n v="8"/>
    <b v="0"/>
    <s v="food/food trucks"/>
    <n v="37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5599"/>
    <x v="1"/>
    <s v="US"/>
    <s v="USD"/>
    <n v="1462738327"/>
    <n v="1460146327"/>
    <b v="0"/>
    <n v="19"/>
    <b v="0"/>
    <s v="food/food trucks"/>
    <n v="37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5585"/>
    <x v="2"/>
    <s v="US"/>
    <s v="USD"/>
    <n v="1465797540"/>
    <n v="1463155034"/>
    <b v="0"/>
    <n v="314"/>
    <b v="1"/>
    <s v="photography/photobooks"/>
    <n v="37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5580"/>
    <x v="2"/>
    <s v="DE"/>
    <s v="EUR"/>
    <n v="1440515112"/>
    <n v="1437923112"/>
    <b v="0"/>
    <n v="140"/>
    <b v="1"/>
    <s v="photography/photobooks"/>
    <n v="37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5574"/>
    <x v="0"/>
    <s v="US"/>
    <s v="USD"/>
    <n v="1402060302"/>
    <n v="1396876302"/>
    <b v="0"/>
    <n v="18"/>
    <b v="0"/>
    <s v="music/world music"/>
    <n v="37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5570"/>
    <x v="2"/>
    <s v="US"/>
    <s v="USD"/>
    <n v="1375908587"/>
    <n v="1372884587"/>
    <b v="1"/>
    <n v="389"/>
    <b v="1"/>
    <s v="music/rock"/>
    <n v="37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5557"/>
    <x v="2"/>
    <s v="US"/>
    <s v="USD"/>
    <n v="1346765347"/>
    <n v="1343741347"/>
    <b v="1"/>
    <n v="413"/>
    <b v="1"/>
    <s v="music/rock"/>
    <n v="37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5555"/>
    <x v="2"/>
    <s v="US"/>
    <s v="USD"/>
    <n v="1299003054"/>
    <n v="1291227054"/>
    <b v="1"/>
    <n v="130"/>
    <b v="1"/>
    <s v="music/rock"/>
    <n v="37"/>
    <x v="5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5540"/>
    <x v="2"/>
    <s v="US"/>
    <s v="USD"/>
    <n v="1386565140"/>
    <n v="1383909855"/>
    <b v="1"/>
    <n v="274"/>
    <b v="1"/>
    <s v="music/rock"/>
    <n v="3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5535"/>
    <x v="2"/>
    <s v="US"/>
    <s v="USD"/>
    <n v="1447523371"/>
    <n v="1444927771"/>
    <b v="0"/>
    <n v="120"/>
    <b v="1"/>
    <s v="theater/plays"/>
    <n v="37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5535"/>
    <x v="0"/>
    <s v="US"/>
    <s v="USD"/>
    <n v="1461653700"/>
    <n v="1458665146"/>
    <b v="0"/>
    <n v="44"/>
    <b v="0"/>
    <s v="technology/wearables"/>
    <n v="3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5526"/>
    <x v="1"/>
    <s v="IT"/>
    <s v="EUR"/>
    <n v="1444589020"/>
    <n v="1441997020"/>
    <b v="0"/>
    <n v="2"/>
    <b v="0"/>
    <s v="publishing/translations"/>
    <n v="37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5516"/>
    <x v="0"/>
    <s v="US"/>
    <s v="USD"/>
    <n v="1409924340"/>
    <n v="1405181320"/>
    <b v="0"/>
    <n v="7"/>
    <b v="0"/>
    <s v="publishing/translations"/>
    <n v="37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5510"/>
    <x v="2"/>
    <s v="US"/>
    <s v="USD"/>
    <n v="1413849600"/>
    <n v="1410967754"/>
    <b v="1"/>
    <n v="340"/>
    <b v="1"/>
    <s v="publishing/radio &amp; podcasts"/>
    <n v="3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5509"/>
    <x v="2"/>
    <s v="US"/>
    <s v="USD"/>
    <n v="1419051540"/>
    <n v="1416244863"/>
    <b v="1"/>
    <n v="441"/>
    <b v="1"/>
    <s v="publishing/radio &amp; podcasts"/>
    <n v="3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5509"/>
    <x v="1"/>
    <s v="AU"/>
    <s v="AUD"/>
    <n v="1388928660"/>
    <n v="1386336660"/>
    <b v="0"/>
    <n v="6"/>
    <b v="0"/>
    <s v="publishing/fiction"/>
    <n v="37"/>
    <x v="2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5504"/>
    <x v="1"/>
    <s v="US"/>
    <s v="USD"/>
    <n v="1375299780"/>
    <n v="1371655522"/>
    <b v="0"/>
    <n v="1"/>
    <b v="0"/>
    <s v="publishing/fiction"/>
    <n v="37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5501"/>
    <x v="2"/>
    <s v="US"/>
    <s v="USD"/>
    <n v="1417845600"/>
    <n v="1415194553"/>
    <b v="1"/>
    <n v="615"/>
    <b v="1"/>
    <s v="photography/photobooks"/>
    <n v="37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5500"/>
    <x v="2"/>
    <s v="US"/>
    <s v="USD"/>
    <n v="1401565252"/>
    <n v="1398973252"/>
    <b v="1"/>
    <n v="236"/>
    <b v="1"/>
    <s v="photography/photobooks"/>
    <n v="37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5496"/>
    <x v="2"/>
    <s v="US"/>
    <s v="USD"/>
    <n v="1416964500"/>
    <n v="1414368616"/>
    <b v="1"/>
    <n v="98"/>
    <b v="1"/>
    <s v="photography/photobooks"/>
    <n v="37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481"/>
    <x v="1"/>
    <s v="US"/>
    <s v="USD"/>
    <n v="1430270199"/>
    <n v="1428974199"/>
    <b v="0"/>
    <n v="1"/>
    <b v="0"/>
    <s v="photography/nature"/>
    <n v="37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5478"/>
    <x v="1"/>
    <s v="US"/>
    <s v="USD"/>
    <n v="1474360197"/>
    <n v="1471768197"/>
    <b v="0"/>
    <n v="0"/>
    <b v="0"/>
    <s v="photography/places"/>
    <n v="36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5469"/>
    <x v="2"/>
    <s v="US"/>
    <s v="USD"/>
    <n v="1479952800"/>
    <n v="1477368867"/>
    <b v="0"/>
    <n v="107"/>
    <b v="1"/>
    <s v="photography/photobooks"/>
    <n v="36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5465"/>
    <x v="2"/>
    <s v="DK"/>
    <s v="DKK"/>
    <n v="1458579568"/>
    <n v="1455991168"/>
    <b v="0"/>
    <n v="35"/>
    <b v="1"/>
    <s v="photography/photobooks"/>
    <n v="3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5462"/>
    <x v="1"/>
    <s v="US"/>
    <s v="USD"/>
    <n v="1428035850"/>
    <n v="1425447450"/>
    <b v="0"/>
    <n v="0"/>
    <b v="0"/>
    <s v="photography/photobooks"/>
    <n v="36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5456"/>
    <x v="2"/>
    <s v="US"/>
    <s v="USD"/>
    <n v="1393259107"/>
    <n v="1390667107"/>
    <b v="0"/>
    <n v="226"/>
    <b v="1"/>
    <s v="music/rock"/>
    <n v="36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5452"/>
    <x v="2"/>
    <s v="US"/>
    <s v="USD"/>
    <n v="1355585777"/>
    <n v="1352993777"/>
    <b v="0"/>
    <n v="209"/>
    <b v="1"/>
    <s v="music/rock"/>
    <n v="36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5443"/>
    <x v="2"/>
    <s v="US"/>
    <s v="USD"/>
    <n v="1429920000"/>
    <n v="1426703452"/>
    <b v="0"/>
    <n v="131"/>
    <b v="1"/>
    <s v="music/rock"/>
    <n v="36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5437"/>
    <x v="2"/>
    <s v="US"/>
    <s v="USD"/>
    <n v="1369355437"/>
    <n v="1366763437"/>
    <b v="0"/>
    <n v="174"/>
    <b v="1"/>
    <s v="music/rock"/>
    <n v="36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5433"/>
    <x v="2"/>
    <s v="US"/>
    <s v="USD"/>
    <n v="1372741200"/>
    <n v="1370067231"/>
    <b v="0"/>
    <n v="114"/>
    <b v="1"/>
    <s v="music/indie rock"/>
    <n v="36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5431"/>
    <x v="2"/>
    <s v="US"/>
    <s v="USD"/>
    <n v="1330657200"/>
    <n v="1328158065"/>
    <b v="1"/>
    <n v="147"/>
    <b v="1"/>
    <s v="technology/hardware"/>
    <n v="3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5430"/>
    <x v="1"/>
    <s v="US"/>
    <s v="USD"/>
    <n v="1417377481"/>
    <n v="1412189881"/>
    <b v="0"/>
    <n v="7"/>
    <b v="0"/>
    <s v="photography/people"/>
    <n v="36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5422"/>
    <x v="2"/>
    <s v="US"/>
    <s v="USD"/>
    <n v="1434212714"/>
    <n v="1431620714"/>
    <b v="0"/>
    <n v="180"/>
    <b v="1"/>
    <s v="technology/hardware"/>
    <n v="36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5414"/>
    <x v="2"/>
    <s v="GB"/>
    <s v="GBP"/>
    <n v="1456487532"/>
    <n v="1453895532"/>
    <b v="0"/>
    <n v="666"/>
    <b v="1"/>
    <s v="technology/hardware"/>
    <n v="36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5410"/>
    <x v="1"/>
    <s v="CA"/>
    <s v="CAD"/>
    <n v="1411324369"/>
    <n v="1406140369"/>
    <b v="0"/>
    <n v="1"/>
    <b v="0"/>
    <s v="games/video games"/>
    <n v="36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5410"/>
    <x v="1"/>
    <s v="US"/>
    <s v="USD"/>
    <n v="1415947159"/>
    <n v="1413351559"/>
    <b v="0"/>
    <n v="0"/>
    <b v="0"/>
    <s v="games/video games"/>
    <n v="36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5398.99"/>
    <x v="1"/>
    <s v="US"/>
    <s v="USD"/>
    <n v="1385534514"/>
    <n v="1382938914"/>
    <b v="0"/>
    <n v="89"/>
    <b v="0"/>
    <s v="games/video games"/>
    <n v="36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5396"/>
    <x v="2"/>
    <s v="US"/>
    <s v="USD"/>
    <n v="1479704340"/>
    <n v="1477043072"/>
    <b v="0"/>
    <n v="897"/>
    <b v="1"/>
    <s v="games/tabletop games"/>
    <n v="3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5390"/>
    <x v="2"/>
    <s v="US"/>
    <s v="USD"/>
    <n v="1260383040"/>
    <n v="1253726650"/>
    <b v="1"/>
    <n v="200"/>
    <b v="1"/>
    <s v="music/indie rock"/>
    <n v="36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5388.79"/>
    <x v="3"/>
    <s v="US"/>
    <s v="USD"/>
    <n v="1493571600"/>
    <n v="1489106948"/>
    <b v="0"/>
    <n v="1"/>
    <b v="0"/>
    <s v="food/small batch"/>
    <n v="36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5380.55"/>
    <x v="2"/>
    <s v="US"/>
    <s v="USD"/>
    <n v="1404077484"/>
    <n v="1401485484"/>
    <b v="1"/>
    <n v="123"/>
    <b v="1"/>
    <s v="food/small batch"/>
    <n v="36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380"/>
    <x v="0"/>
    <s v="US"/>
    <s v="USD"/>
    <n v="1443726142"/>
    <n v="1441134142"/>
    <b v="0"/>
    <n v="3"/>
    <b v="0"/>
    <s v="technology/web"/>
    <n v="36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5376"/>
    <x v="1"/>
    <s v="US"/>
    <s v="USD"/>
    <n v="1451782607"/>
    <n v="1449190607"/>
    <b v="0"/>
    <n v="0"/>
    <b v="0"/>
    <s v="food/food trucks"/>
    <n v="36"/>
    <x v="7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5366"/>
    <x v="1"/>
    <s v="US"/>
    <s v="USD"/>
    <n v="1415247757"/>
    <n v="1412652157"/>
    <b v="0"/>
    <n v="2"/>
    <b v="0"/>
    <s v="food/food trucks"/>
    <n v="36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5360"/>
    <x v="1"/>
    <s v="AU"/>
    <s v="AUD"/>
    <n v="1441619275"/>
    <n v="1439027275"/>
    <b v="0"/>
    <n v="0"/>
    <b v="0"/>
    <s v="food/food trucks"/>
    <n v="36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5359.21"/>
    <x v="1"/>
    <s v="US"/>
    <s v="USD"/>
    <n v="1440215940"/>
    <n v="1436805660"/>
    <b v="0"/>
    <n v="13"/>
    <b v="0"/>
    <s v="food/food trucks"/>
    <n v="36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358"/>
    <x v="1"/>
    <s v="US"/>
    <s v="USD"/>
    <n v="1449529062"/>
    <n v="1444341462"/>
    <b v="0"/>
    <n v="1"/>
    <b v="0"/>
    <s v="food/food trucks"/>
    <n v="36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5355"/>
    <x v="2"/>
    <s v="US"/>
    <s v="USD"/>
    <n v="1414465860"/>
    <n v="1411177456"/>
    <b v="0"/>
    <n v="102"/>
    <b v="1"/>
    <s v="food/small batch"/>
    <n v="36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5343"/>
    <x v="0"/>
    <s v="US"/>
    <s v="USD"/>
    <n v="1407181297"/>
    <n v="1405021297"/>
    <b v="0"/>
    <n v="0"/>
    <b v="0"/>
    <s v="food/food trucks"/>
    <n v="36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5331"/>
    <x v="1"/>
    <s v="US"/>
    <s v="USD"/>
    <n v="1487915500"/>
    <n v="1485323500"/>
    <b v="0"/>
    <n v="19"/>
    <b v="0"/>
    <s v="food/food trucks"/>
    <n v="36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5330"/>
    <x v="2"/>
    <s v="US"/>
    <s v="USD"/>
    <n v="1449000061"/>
    <n v="1443812461"/>
    <b v="1"/>
    <n v="77"/>
    <b v="1"/>
    <s v="technology/space exploration"/>
    <n v="36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5328"/>
    <x v="2"/>
    <s v="US"/>
    <s v="USD"/>
    <n v="1432230988"/>
    <n v="1429638988"/>
    <b v="1"/>
    <n v="465"/>
    <b v="1"/>
    <s v="technology/space exploration"/>
    <n v="35"/>
    <x v="3"/>
    <s v="space exploration"/>
    <x v="1108"/>
    <d v="2015-05-21T17:56:28"/>
    <x v="2"/>
  </r>
  <r>
    <n v="2655"/>
    <s v="Balloons (Canceled)"/>
    <s v="Thank you for your support!"/>
    <n v="15000"/>
    <n v="5323.01"/>
    <x v="0"/>
    <s v="US"/>
    <s v="USD"/>
    <n v="1455048000"/>
    <n v="1452631647"/>
    <b v="0"/>
    <n v="43"/>
    <b v="0"/>
    <s v="technology/space exploration"/>
    <n v="35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5322"/>
    <x v="1"/>
    <s v="US"/>
    <s v="USD"/>
    <n v="1425233240"/>
    <n v="1422641240"/>
    <b v="0"/>
    <n v="3"/>
    <b v="0"/>
    <s v="food/food trucks"/>
    <n v="35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5308.26"/>
    <x v="1"/>
    <s v="US"/>
    <s v="USD"/>
    <n v="1435591318"/>
    <n v="1432999318"/>
    <b v="0"/>
    <n v="0"/>
    <b v="0"/>
    <s v="food/food trucks"/>
    <n v="35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5300"/>
    <x v="1"/>
    <s v="US"/>
    <s v="USD"/>
    <n v="1428981718"/>
    <n v="1423801318"/>
    <b v="0"/>
    <n v="3"/>
    <b v="0"/>
    <s v="food/food trucks"/>
    <n v="35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5297"/>
    <x v="2"/>
    <s v="US"/>
    <s v="USD"/>
    <n v="1451485434"/>
    <n v="1448461434"/>
    <b v="0"/>
    <n v="392"/>
    <b v="1"/>
    <s v="technology/hardware"/>
    <n v="35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5295"/>
    <x v="1"/>
    <s v="US"/>
    <s v="USD"/>
    <n v="1475697054"/>
    <n v="1473105054"/>
    <b v="0"/>
    <n v="60"/>
    <b v="0"/>
    <s v="theater/plays"/>
    <n v="35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5291"/>
    <x v="0"/>
    <s v="US"/>
    <s v="USD"/>
    <n v="1489669203"/>
    <n v="1487944803"/>
    <b v="0"/>
    <n v="0"/>
    <b v="0"/>
    <s v="theater/spaces"/>
    <n v="35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5285"/>
    <x v="0"/>
    <s v="US"/>
    <s v="USD"/>
    <n v="1427498172"/>
    <n v="1422317772"/>
    <b v="0"/>
    <n v="3"/>
    <b v="0"/>
    <s v="theater/spaces"/>
    <n v="35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5271"/>
    <x v="2"/>
    <s v="US"/>
    <s v="USD"/>
    <n v="1484841471"/>
    <n v="1482249471"/>
    <b v="0"/>
    <n v="249"/>
    <b v="1"/>
    <s v="theater/spaces"/>
    <n v="35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5263"/>
    <x v="2"/>
    <s v="US"/>
    <s v="USD"/>
    <n v="1401159600"/>
    <n v="1398801620"/>
    <b v="0"/>
    <n v="226"/>
    <b v="1"/>
    <s v="theater/spaces"/>
    <n v="35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5260.92"/>
    <x v="2"/>
    <s v="CA"/>
    <s v="CAD"/>
    <n v="1429152600"/>
    <n v="1426815699"/>
    <b v="0"/>
    <n v="128"/>
    <b v="1"/>
    <s v="theater/spaces"/>
    <n v="35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5260"/>
    <x v="1"/>
    <s v="US"/>
    <s v="USD"/>
    <n v="1407536846"/>
    <n v="1404944846"/>
    <b v="0"/>
    <n v="11"/>
    <b v="0"/>
    <s v="theater/spaces"/>
    <n v="35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5259"/>
    <x v="1"/>
    <s v="US"/>
    <s v="USD"/>
    <n v="1471573640"/>
    <n v="1467253640"/>
    <b v="0"/>
    <n v="20"/>
    <b v="0"/>
    <s v="theater/spaces"/>
    <n v="35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5258"/>
    <x v="3"/>
    <s v="US"/>
    <s v="USD"/>
    <n v="1489690141"/>
    <n v="1487101741"/>
    <b v="0"/>
    <n v="117"/>
    <b v="0"/>
    <s v="theater/plays"/>
    <n v="35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5250"/>
    <x v="2"/>
    <s v="US"/>
    <s v="USD"/>
    <n v="1407167973"/>
    <n v="1405439973"/>
    <b v="1"/>
    <n v="244"/>
    <b v="1"/>
    <s v="theater/plays"/>
    <n v="35"/>
    <x v="1"/>
    <s v="plays"/>
    <x v="1123"/>
    <d v="2014-08-04T15:59:33"/>
    <x v="1"/>
  </r>
  <r>
    <n v="3220"/>
    <s v="Burners"/>
    <s v="A sci-fi thriller for the stage opening March 10 in Los Angeles."/>
    <n v="15000"/>
    <n v="5240"/>
    <x v="2"/>
    <s v="US"/>
    <s v="USD"/>
    <n v="1489352400"/>
    <n v="1486411204"/>
    <b v="1"/>
    <n v="59"/>
    <b v="1"/>
    <s v="theater/plays"/>
    <n v="35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5236"/>
    <x v="2"/>
    <s v="US"/>
    <s v="USD"/>
    <n v="1467361251"/>
    <n v="1464769251"/>
    <b v="1"/>
    <n v="181"/>
    <b v="1"/>
    <s v="theater/plays"/>
    <n v="35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235"/>
    <x v="2"/>
    <s v="US"/>
    <s v="USD"/>
    <n v="1437156660"/>
    <n v="1434564660"/>
    <b v="1"/>
    <n v="288"/>
    <b v="1"/>
    <s v="theater/plays"/>
    <n v="35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5234"/>
    <x v="2"/>
    <s v="US"/>
    <s v="USD"/>
    <n v="1471291782"/>
    <n v="1468699782"/>
    <b v="0"/>
    <n v="122"/>
    <b v="1"/>
    <s v="theater/plays"/>
    <n v="35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5233"/>
    <x v="2"/>
    <s v="US"/>
    <s v="USD"/>
    <n v="1482418752"/>
    <n v="1479826752"/>
    <b v="0"/>
    <n v="175"/>
    <b v="1"/>
    <s v="theater/plays"/>
    <n v="35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5232"/>
    <x v="2"/>
    <s v="US"/>
    <s v="USD"/>
    <n v="1487944080"/>
    <n v="1486129680"/>
    <b v="0"/>
    <n v="112"/>
    <b v="1"/>
    <s v="theater/plays"/>
    <n v="3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5226"/>
    <x v="2"/>
    <s v="US"/>
    <s v="USD"/>
    <n v="1447295460"/>
    <n v="1444747843"/>
    <b v="0"/>
    <n v="165"/>
    <b v="1"/>
    <s v="theater/plays"/>
    <n v="35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5226"/>
    <x v="2"/>
    <s v="US"/>
    <s v="USD"/>
    <n v="1444264372"/>
    <n v="1442536372"/>
    <b v="0"/>
    <n v="78"/>
    <b v="1"/>
    <s v="theater/plays"/>
    <n v="35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5222"/>
    <x v="2"/>
    <s v="US"/>
    <s v="USD"/>
    <n v="1459010340"/>
    <n v="1456421940"/>
    <b v="0"/>
    <n v="115"/>
    <b v="1"/>
    <s v="theater/musical"/>
    <n v="35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5221"/>
    <x v="1"/>
    <s v="US"/>
    <s v="USD"/>
    <n v="1479834023"/>
    <n v="1477238423"/>
    <b v="0"/>
    <n v="0"/>
    <b v="0"/>
    <s v="theater/musical"/>
    <n v="35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5221"/>
    <x v="0"/>
    <s v="US"/>
    <s v="USD"/>
    <n v="1439522996"/>
    <n v="1435202996"/>
    <b v="0"/>
    <n v="0"/>
    <b v="0"/>
    <s v="theater/musical"/>
    <n v="35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5212"/>
    <x v="0"/>
    <s v="GB"/>
    <s v="GBP"/>
    <n v="1422218396"/>
    <n v="1419626396"/>
    <b v="0"/>
    <n v="0"/>
    <b v="0"/>
    <s v="theater/musical"/>
    <n v="35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5202.5"/>
    <x v="0"/>
    <s v="GB"/>
    <s v="GBP"/>
    <n v="1409668069"/>
    <n v="1407076069"/>
    <b v="0"/>
    <n v="0"/>
    <b v="0"/>
    <s v="theater/musical"/>
    <n v="35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5200"/>
    <x v="1"/>
    <s v="US"/>
    <s v="USD"/>
    <n v="1439662344"/>
    <n v="1434478344"/>
    <b v="0"/>
    <n v="8"/>
    <b v="0"/>
    <s v="theater/plays"/>
    <n v="3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0"/>
    <x v="1"/>
    <s v="US"/>
    <s v="USD"/>
    <n v="1481000340"/>
    <n v="1478386812"/>
    <b v="0"/>
    <n v="11"/>
    <b v="0"/>
    <s v="theater/plays"/>
    <n v="35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5195"/>
    <x v="1"/>
    <s v="US"/>
    <s v="USD"/>
    <n v="1429936500"/>
    <n v="1424759330"/>
    <b v="0"/>
    <n v="1"/>
    <b v="0"/>
    <s v="theater/plays"/>
    <n v="35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5186"/>
    <x v="1"/>
    <s v="US"/>
    <s v="USD"/>
    <n v="1403823722"/>
    <n v="1401231722"/>
    <b v="0"/>
    <n v="40"/>
    <b v="0"/>
    <s v="theater/plays"/>
    <n v="3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5176"/>
    <x v="1"/>
    <s v="US"/>
    <s v="USD"/>
    <n v="1460925811"/>
    <n v="1458333811"/>
    <b v="0"/>
    <n v="2"/>
    <b v="0"/>
    <s v="theater/plays"/>
    <n v="3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5175"/>
    <x v="1"/>
    <s v="US"/>
    <s v="USD"/>
    <n v="1414360358"/>
    <n v="1409176358"/>
    <b v="0"/>
    <n v="2"/>
    <b v="0"/>
    <s v="theater/plays"/>
    <n v="34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5167"/>
    <x v="1"/>
    <s v="US"/>
    <s v="USD"/>
    <n v="1463619388"/>
    <n v="1461027388"/>
    <b v="0"/>
    <n v="1"/>
    <b v="0"/>
    <s v="theater/plays"/>
    <n v="34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5157"/>
    <x v="1"/>
    <s v="US"/>
    <s v="USD"/>
    <n v="1482339794"/>
    <n v="1479747794"/>
    <b v="0"/>
    <n v="6"/>
    <b v="0"/>
    <s v="theater/plays"/>
    <n v="34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145"/>
    <x v="1"/>
    <s v="US"/>
    <s v="USD"/>
    <n v="1470011780"/>
    <n v="1464827780"/>
    <b v="0"/>
    <n v="1"/>
    <b v="0"/>
    <s v="theater/spaces"/>
    <n v="35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5135"/>
    <x v="2"/>
    <s v="US"/>
    <s v="USD"/>
    <n v="1432161590"/>
    <n v="1429569590"/>
    <b v="1"/>
    <n v="179"/>
    <b v="1"/>
    <s v="film &amp; video/documentary"/>
    <n v="35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5116.18"/>
    <x v="1"/>
    <s v="US"/>
    <s v="USD"/>
    <n v="1353196800"/>
    <n v="1348864913"/>
    <b v="0"/>
    <n v="28"/>
    <b v="0"/>
    <s v="music/jazz"/>
    <n v="3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5116"/>
    <x v="2"/>
    <s v="GB"/>
    <s v="GBP"/>
    <n v="1450467539"/>
    <n v="1447875539"/>
    <b v="0"/>
    <n v="512"/>
    <b v="1"/>
    <s v="photography/photobooks"/>
    <n v="35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5105"/>
    <x v="1"/>
    <s v="GB"/>
    <s v="GBP"/>
    <n v="1424607285"/>
    <n v="1422447285"/>
    <b v="1"/>
    <n v="5"/>
    <b v="0"/>
    <s v="publishing/translations"/>
    <n v="35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5103"/>
    <x v="1"/>
    <s v="US"/>
    <s v="USD"/>
    <n v="1452827374"/>
    <n v="1450235374"/>
    <b v="0"/>
    <n v="26"/>
    <b v="0"/>
    <s v="theater/plays"/>
    <n v="36"/>
    <x v="1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5100"/>
    <x v="2"/>
    <s v="US"/>
    <s v="USD"/>
    <n v="1419780026"/>
    <n v="1417188026"/>
    <b v="0"/>
    <n v="169"/>
    <b v="1"/>
    <s v="film &amp; video/television"/>
    <n v="36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5100"/>
    <x v="1"/>
    <s v="CA"/>
    <s v="CAD"/>
    <n v="1420346638"/>
    <n v="1417754638"/>
    <b v="0"/>
    <n v="13"/>
    <b v="0"/>
    <s v="film &amp; video/drama"/>
    <n v="36"/>
    <x v="0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5096"/>
    <x v="2"/>
    <s v="US"/>
    <s v="USD"/>
    <n v="1379614128"/>
    <n v="1377022128"/>
    <b v="1"/>
    <n v="563"/>
    <b v="1"/>
    <s v="film &amp; video/documentary"/>
    <n v="36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5087"/>
    <x v="1"/>
    <s v="US"/>
    <s v="USD"/>
    <n v="1456805639"/>
    <n v="1454213639"/>
    <b v="0"/>
    <n v="0"/>
    <b v="0"/>
    <s v="film &amp; video/animation"/>
    <n v="36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5086"/>
    <x v="2"/>
    <s v="US"/>
    <s v="USD"/>
    <n v="1333774740"/>
    <n v="1330094566"/>
    <b v="0"/>
    <n v="184"/>
    <b v="1"/>
    <s v="music/rock"/>
    <n v="36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5080"/>
    <x v="1"/>
    <s v="US"/>
    <s v="USD"/>
    <n v="1385123713"/>
    <n v="1382528113"/>
    <b v="0"/>
    <n v="48"/>
    <b v="0"/>
    <s v="music/jazz"/>
    <n v="36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5078"/>
    <x v="2"/>
    <s v="US"/>
    <s v="USD"/>
    <n v="1443826980"/>
    <n v="1441032457"/>
    <b v="0"/>
    <n v="222"/>
    <b v="1"/>
    <s v="photography/photobooks"/>
    <n v="36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5070"/>
    <x v="0"/>
    <s v="US"/>
    <s v="USD"/>
    <n v="1406566363"/>
    <n v="1403974363"/>
    <b v="0"/>
    <n v="0"/>
    <b v="0"/>
    <s v="publishing/translations"/>
    <n v="36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5070"/>
    <x v="2"/>
    <s v="US"/>
    <s v="USD"/>
    <n v="1447858804"/>
    <n v="1445263204"/>
    <b v="1"/>
    <n v="206"/>
    <b v="1"/>
    <s v="photography/photobooks"/>
    <n v="36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5066"/>
    <x v="1"/>
    <s v="GB"/>
    <s v="GBP"/>
    <n v="1459700741"/>
    <n v="1457112341"/>
    <b v="0"/>
    <n v="92"/>
    <b v="0"/>
    <s v="photography/places"/>
    <n v="36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5056.22"/>
    <x v="2"/>
    <s v="US"/>
    <s v="USD"/>
    <n v="1480662000"/>
    <n v="1478000502"/>
    <b v="0"/>
    <n v="234"/>
    <b v="1"/>
    <s v="games/tabletop games"/>
    <n v="36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5055"/>
    <x v="1"/>
    <s v="US"/>
    <s v="USD"/>
    <n v="1425791697"/>
    <n v="1423199697"/>
    <b v="0"/>
    <n v="2"/>
    <b v="0"/>
    <s v="food/food trucks"/>
    <n v="36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5052"/>
    <x v="1"/>
    <s v="US"/>
    <s v="USD"/>
    <n v="1405947126"/>
    <n v="1403355126"/>
    <b v="0"/>
    <n v="6"/>
    <b v="0"/>
    <s v="theater/plays"/>
    <n v="3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5051"/>
    <x v="0"/>
    <s v="US"/>
    <s v="USD"/>
    <n v="1429732586"/>
    <n v="1427140586"/>
    <b v="0"/>
    <n v="0"/>
    <b v="0"/>
    <s v="technology/web"/>
    <n v="37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5051"/>
    <x v="1"/>
    <s v="US"/>
    <s v="USD"/>
    <n v="1428097450"/>
    <n v="1425509050"/>
    <b v="0"/>
    <n v="2"/>
    <b v="0"/>
    <s v="theater/plays"/>
    <n v="39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5050.7700000000004"/>
    <x v="0"/>
    <s v="US"/>
    <s v="USD"/>
    <n v="1426302660"/>
    <n v="1423761792"/>
    <b v="0"/>
    <n v="15"/>
    <b v="0"/>
    <s v="theater/musical"/>
    <n v="39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5050"/>
    <x v="2"/>
    <s v="US"/>
    <s v="USD"/>
    <n v="1324381790"/>
    <n v="1321357790"/>
    <b v="1"/>
    <n v="202"/>
    <b v="1"/>
    <s v="film &amp; video/documentary"/>
    <n v="39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5046.5200000000004"/>
    <x v="2"/>
    <s v="US"/>
    <s v="USD"/>
    <n v="1363458467"/>
    <n v="1360866467"/>
    <b v="1"/>
    <n v="275"/>
    <b v="1"/>
    <s v="film &amp; video/documentary"/>
    <n v="39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5045"/>
    <x v="2"/>
    <s v="US"/>
    <s v="USD"/>
    <n v="1363711335"/>
    <n v="1360258935"/>
    <b v="1"/>
    <n v="251"/>
    <b v="1"/>
    <s v="film &amp; video/documentary"/>
    <n v="39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5041"/>
    <x v="2"/>
    <s v="US"/>
    <s v="USD"/>
    <n v="1370964806"/>
    <n v="1367940806"/>
    <b v="0"/>
    <n v="94"/>
    <b v="1"/>
    <s v="publishing/nonfiction"/>
    <n v="3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5040"/>
    <x v="2"/>
    <s v="US"/>
    <s v="USD"/>
    <n v="1449205200"/>
    <n v="1445363833"/>
    <b v="0"/>
    <n v="57"/>
    <b v="1"/>
    <s v="photography/photobooks"/>
    <n v="3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5035.6899999999996"/>
    <x v="2"/>
    <s v="DE"/>
    <s v="EUR"/>
    <n v="1434197351"/>
    <n v="1431605351"/>
    <b v="0"/>
    <n v="62"/>
    <b v="1"/>
    <s v="photography/photobooks"/>
    <n v="39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5025"/>
    <x v="1"/>
    <s v="US"/>
    <s v="USD"/>
    <n v="1430276959"/>
    <n v="1427684959"/>
    <b v="0"/>
    <n v="0"/>
    <b v="0"/>
    <s v="publishing/translations"/>
    <n v="39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5024"/>
    <x v="1"/>
    <s v="IT"/>
    <s v="EUR"/>
    <n v="1464285463"/>
    <n v="1461693463"/>
    <b v="0"/>
    <n v="1"/>
    <b v="0"/>
    <s v="publishing/translations"/>
    <n v="39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5016"/>
    <x v="1"/>
    <s v="FR"/>
    <s v="EUR"/>
    <n v="1483395209"/>
    <n v="1480803209"/>
    <b v="0"/>
    <n v="0"/>
    <b v="0"/>
    <s v="publishing/translations"/>
    <n v="39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5012.25"/>
    <x v="2"/>
    <s v="GB"/>
    <s v="GBP"/>
    <n v="1384374155"/>
    <n v="1381778555"/>
    <b v="0"/>
    <n v="301"/>
    <b v="1"/>
    <s v="games/tabletop games"/>
    <n v="39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5010"/>
    <x v="2"/>
    <s v="CA"/>
    <s v="CAD"/>
    <n v="1427585511"/>
    <n v="1424997111"/>
    <b v="0"/>
    <n v="147"/>
    <b v="1"/>
    <s v="games/tabletop games"/>
    <n v="38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5003"/>
    <x v="0"/>
    <s v="SE"/>
    <s v="SEK"/>
    <n v="1418934506"/>
    <n v="1415910506"/>
    <b v="0"/>
    <n v="0"/>
    <b v="0"/>
    <s v="technology/web"/>
    <n v="38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5001"/>
    <x v="2"/>
    <s v="US"/>
    <s v="USD"/>
    <n v="1402855525"/>
    <n v="1400263525"/>
    <b v="1"/>
    <n v="72"/>
    <b v="1"/>
    <s v="theater/plays"/>
    <n v="38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000.18"/>
    <x v="2"/>
    <s v="GB"/>
    <s v="GBP"/>
    <n v="1427331809"/>
    <n v="1424743409"/>
    <b v="1"/>
    <n v="186"/>
    <b v="1"/>
    <s v="theater/plays"/>
    <n v="38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5000"/>
    <x v="1"/>
    <s v="US"/>
    <s v="USD"/>
    <n v="1445196989"/>
    <n v="1442604989"/>
    <b v="1"/>
    <n v="43"/>
    <b v="0"/>
    <s v="theater/plays"/>
    <n v="38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000"/>
    <x v="1"/>
    <s v="AU"/>
    <s v="AUD"/>
    <n v="1432873653"/>
    <n v="1430281653"/>
    <b v="0"/>
    <n v="1"/>
    <b v="0"/>
    <s v="games/video games"/>
    <n v="39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5000"/>
    <x v="2"/>
    <s v="US"/>
    <s v="USD"/>
    <n v="1342731811"/>
    <n v="1340139811"/>
    <b v="0"/>
    <n v="171"/>
    <b v="1"/>
    <s v="film &amp; video/documentary"/>
    <n v="39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5000"/>
    <x v="1"/>
    <s v="US"/>
    <s v="USD"/>
    <n v="1470441983"/>
    <n v="1468627583"/>
    <b v="0"/>
    <n v="0"/>
    <b v="0"/>
    <s v="film &amp; video/drama"/>
    <n v="39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000"/>
    <x v="1"/>
    <s v="US"/>
    <s v="USD"/>
    <n v="1403636229"/>
    <n v="1401044229"/>
    <b v="0"/>
    <n v="3"/>
    <b v="0"/>
    <s v="theater/plays"/>
    <n v="40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4952"/>
    <x v="2"/>
    <s v="US"/>
    <s v="USD"/>
    <n v="1395624170"/>
    <n v="1392171770"/>
    <b v="1"/>
    <n v="189"/>
    <b v="1"/>
    <s v="music/rock"/>
    <n v="40"/>
    <x v="5"/>
    <s v="rock"/>
    <x v="1186"/>
    <d v="2014-03-24T01:22:50"/>
    <x v="1"/>
  </r>
  <r>
    <n v="183"/>
    <s v="Three Little Words"/>
    <s v="Don't kill me until I meet my Dad"/>
    <n v="12500"/>
    <n v="4940"/>
    <x v="1"/>
    <s v="GB"/>
    <s v="GBP"/>
    <n v="1417033610"/>
    <n v="1414438010"/>
    <b v="0"/>
    <n v="12"/>
    <b v="0"/>
    <s v="film &amp; video/drama"/>
    <n v="40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4939"/>
    <x v="1"/>
    <s v="US"/>
    <s v="USD"/>
    <n v="1425655349"/>
    <n v="1420471349"/>
    <b v="0"/>
    <n v="1"/>
    <b v="0"/>
    <s v="film &amp; video/drama"/>
    <n v="39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4935"/>
    <x v="2"/>
    <s v="US"/>
    <s v="USD"/>
    <n v="1426426322"/>
    <n v="1423405922"/>
    <b v="0"/>
    <n v="159"/>
    <b v="1"/>
    <s v="film &amp; video/documentary"/>
    <n v="39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4920"/>
    <x v="2"/>
    <s v="US"/>
    <s v="USD"/>
    <n v="1351495284"/>
    <n v="1349335284"/>
    <b v="0"/>
    <n v="99"/>
    <b v="1"/>
    <s v="music/rock"/>
    <n v="39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4906.59"/>
    <x v="2"/>
    <s v="US"/>
    <s v="USD"/>
    <n v="1433736000"/>
    <n v="1430945149"/>
    <b v="0"/>
    <n v="111"/>
    <b v="1"/>
    <s v="photography/photobooks"/>
    <n v="39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900"/>
    <x v="2"/>
    <s v="IE"/>
    <s v="EUR"/>
    <n v="1428493379"/>
    <n v="1425901379"/>
    <b v="0"/>
    <n v="714"/>
    <b v="1"/>
    <s v="photography/photobooks"/>
    <n v="39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4890"/>
    <x v="3"/>
    <s v="US"/>
    <s v="USD"/>
    <n v="1491781648"/>
    <n v="1489193248"/>
    <b v="0"/>
    <n v="22"/>
    <b v="0"/>
    <s v="music/faith"/>
    <n v="39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4884"/>
    <x v="1"/>
    <s v="US"/>
    <s v="USD"/>
    <n v="1407972712"/>
    <n v="1405380712"/>
    <b v="1"/>
    <n v="103"/>
    <b v="0"/>
    <s v="photography/photobooks"/>
    <n v="39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4856"/>
    <x v="2"/>
    <s v="US"/>
    <s v="USD"/>
    <n v="1444778021"/>
    <n v="1442963621"/>
    <b v="0"/>
    <n v="132"/>
    <b v="1"/>
    <s v="music/classical music"/>
    <n v="39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4853"/>
    <x v="1"/>
    <s v="US"/>
    <s v="USD"/>
    <n v="1436957022"/>
    <n v="1434365022"/>
    <b v="0"/>
    <n v="2"/>
    <b v="0"/>
    <s v="theater/musical"/>
    <n v="39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4826"/>
    <x v="2"/>
    <s v="US"/>
    <s v="USD"/>
    <n v="1283312640"/>
    <n v="1279651084"/>
    <b v="0"/>
    <n v="229"/>
    <b v="1"/>
    <s v="film &amp; video/documentary"/>
    <n v="39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4818"/>
    <x v="2"/>
    <s v="US"/>
    <s v="USD"/>
    <n v="1419220800"/>
    <n v="1416555262"/>
    <b v="1"/>
    <n v="134"/>
    <b v="1"/>
    <s v="theater/plays"/>
    <n v="40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4804"/>
    <x v="0"/>
    <s v="GB"/>
    <s v="GBP"/>
    <n v="1434738483"/>
    <n v="1432146483"/>
    <b v="0"/>
    <n v="4"/>
    <b v="0"/>
    <s v="publishing/art books"/>
    <n v="4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4800.8"/>
    <x v="1"/>
    <s v="US"/>
    <s v="USD"/>
    <n v="1354699421"/>
    <n v="1352107421"/>
    <b v="0"/>
    <n v="70"/>
    <b v="0"/>
    <s v="film &amp; video/animation"/>
    <n v="40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4796"/>
    <x v="2"/>
    <s v="US"/>
    <s v="USD"/>
    <n v="1402896600"/>
    <n v="1398971211"/>
    <b v="0"/>
    <n v="70"/>
    <b v="1"/>
    <s v="film &amp; video/television"/>
    <n v="40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4794.82"/>
    <x v="2"/>
    <s v="US"/>
    <s v="USD"/>
    <n v="1450307284"/>
    <n v="1447715284"/>
    <b v="0"/>
    <n v="71"/>
    <b v="1"/>
    <s v="film &amp; video/television"/>
    <n v="40"/>
    <x v="0"/>
    <s v="television"/>
    <x v="1202"/>
    <d v="2015-12-16T23:08:04"/>
    <x v="2"/>
  </r>
  <r>
    <n v="49"/>
    <s v="Driving Jersey - Season Five"/>
    <s v="Driving Jersey is real people telling real stories."/>
    <n v="12000"/>
    <n v="4784"/>
    <x v="2"/>
    <s v="US"/>
    <s v="USD"/>
    <n v="1445660045"/>
    <n v="1443068045"/>
    <b v="0"/>
    <n v="87"/>
    <b v="1"/>
    <s v="film &amp; video/television"/>
    <n v="40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4743"/>
    <x v="2"/>
    <s v="US"/>
    <s v="USD"/>
    <n v="1386640856"/>
    <n v="1383616856"/>
    <b v="0"/>
    <n v="47"/>
    <b v="1"/>
    <s v="film &amp; video/shorts"/>
    <n v="39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4712"/>
    <x v="0"/>
    <s v="US"/>
    <s v="USD"/>
    <n v="1433043623"/>
    <n v="1429155623"/>
    <b v="0"/>
    <n v="28"/>
    <b v="0"/>
    <s v="film &amp; video/science fiction"/>
    <n v="39"/>
    <x v="0"/>
    <s v="science fiction"/>
    <x v="1205"/>
    <d v="2015-05-31T03:40:23"/>
    <x v="2"/>
  </r>
  <r>
    <n v="190"/>
    <s v="REGIONRAT, the movie"/>
    <s v="Because hope can be a 4 letter word"/>
    <n v="12000"/>
    <n v="4685"/>
    <x v="1"/>
    <s v="US"/>
    <s v="USD"/>
    <n v="1466091446"/>
    <n v="1465227446"/>
    <b v="0"/>
    <n v="1"/>
    <b v="0"/>
    <s v="film &amp; video/drama"/>
    <n v="39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4678.5"/>
    <x v="1"/>
    <s v="US"/>
    <s v="USD"/>
    <n v="1443675600"/>
    <n v="1441157592"/>
    <b v="0"/>
    <n v="33"/>
    <b v="0"/>
    <s v="film &amp; video/drama"/>
    <n v="39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4673"/>
    <x v="2"/>
    <s v="US"/>
    <s v="USD"/>
    <n v="1299775210"/>
    <n v="1295887210"/>
    <b v="1"/>
    <n v="202"/>
    <b v="1"/>
    <s v="film &amp; video/documentary"/>
    <n v="39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4669"/>
    <x v="2"/>
    <s v="US"/>
    <s v="USD"/>
    <n v="1437621060"/>
    <n v="1433799180"/>
    <b v="0"/>
    <n v="87"/>
    <b v="1"/>
    <s v="film &amp; video/documentary"/>
    <n v="39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4666"/>
    <x v="2"/>
    <s v="US"/>
    <s v="USD"/>
    <n v="1447484460"/>
    <n v="1444888868"/>
    <b v="0"/>
    <n v="133"/>
    <b v="1"/>
    <s v="film &amp; video/documentary"/>
    <n v="39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4660"/>
    <x v="1"/>
    <s v="US"/>
    <s v="USD"/>
    <n v="1402956000"/>
    <n v="1400523845"/>
    <b v="0"/>
    <n v="13"/>
    <b v="0"/>
    <s v="film &amp; video/animation"/>
    <n v="39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4656"/>
    <x v="1"/>
    <s v="US"/>
    <s v="USD"/>
    <n v="1483924700"/>
    <n v="1481332700"/>
    <b v="0"/>
    <n v="0"/>
    <b v="0"/>
    <s v="film &amp; video/animation"/>
    <n v="39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4648.33"/>
    <x v="1"/>
    <s v="US"/>
    <s v="USD"/>
    <n v="1451010086"/>
    <n v="1447122086"/>
    <b v="0"/>
    <n v="14"/>
    <b v="0"/>
    <s v="film &amp; video/animation"/>
    <n v="39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4642"/>
    <x v="2"/>
    <s v="US"/>
    <s v="USD"/>
    <n v="1410601041"/>
    <n v="1406713041"/>
    <b v="0"/>
    <n v="12"/>
    <b v="1"/>
    <s v="theater/plays"/>
    <n v="39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4641"/>
    <x v="1"/>
    <s v="US"/>
    <s v="USD"/>
    <n v="1419539223"/>
    <n v="1416947223"/>
    <b v="0"/>
    <n v="5"/>
    <b v="0"/>
    <s v="technology/web"/>
    <n v="39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4635"/>
    <x v="2"/>
    <s v="US"/>
    <s v="USD"/>
    <n v="1436396313"/>
    <n v="1433804313"/>
    <b v="0"/>
    <n v="1013"/>
    <b v="1"/>
    <s v="technology/wearables"/>
    <n v="39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4635"/>
    <x v="1"/>
    <s v="US"/>
    <s v="USD"/>
    <n v="1428940775"/>
    <n v="1426348775"/>
    <b v="0"/>
    <n v="29"/>
    <b v="0"/>
    <s v="technology/wearables"/>
    <n v="39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4622.01"/>
    <x v="1"/>
    <s v="US"/>
    <s v="USD"/>
    <n v="1487397540"/>
    <n v="1484684247"/>
    <b v="0"/>
    <n v="4"/>
    <b v="0"/>
    <s v="technology/wearables"/>
    <n v="38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4610"/>
    <x v="1"/>
    <s v="US"/>
    <s v="USD"/>
    <n v="1479392133"/>
    <n v="1476710133"/>
    <b v="0"/>
    <n v="7"/>
    <b v="0"/>
    <s v="technology/wearables"/>
    <n v="38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4592"/>
    <x v="1"/>
    <s v="US"/>
    <s v="USD"/>
    <n v="1475766932"/>
    <n v="1473174932"/>
    <b v="0"/>
    <n v="30"/>
    <b v="0"/>
    <s v="technology/wearables"/>
    <n v="38"/>
    <x v="3"/>
    <s v="wearables"/>
    <x v="1220"/>
    <d v="2016-10-06T15:15:32"/>
    <x v="0"/>
  </r>
  <r>
    <n v="1049"/>
    <s v="J1 (Canceled)"/>
    <s v="------"/>
    <n v="12000"/>
    <n v="4580"/>
    <x v="0"/>
    <s v="US"/>
    <s v="USD"/>
    <n v="1455272445"/>
    <n v="1452680445"/>
    <b v="0"/>
    <n v="0"/>
    <b v="0"/>
    <s v="journalism/audio"/>
    <n v="38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4569"/>
    <x v="1"/>
    <s v="US"/>
    <s v="USD"/>
    <n v="1412393400"/>
    <n v="1409747154"/>
    <b v="0"/>
    <n v="29"/>
    <b v="0"/>
    <s v="games/video games"/>
    <n v="38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4565"/>
    <x v="0"/>
    <s v="US"/>
    <s v="USD"/>
    <n v="1310158800"/>
    <n v="1304888771"/>
    <b v="0"/>
    <n v="38"/>
    <b v="0"/>
    <s v="music/world music"/>
    <n v="38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4565"/>
    <x v="2"/>
    <s v="US"/>
    <s v="USD"/>
    <n v="1377960012"/>
    <n v="1375368012"/>
    <b v="1"/>
    <n v="670"/>
    <b v="1"/>
    <s v="music/rock"/>
    <n v="3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4559.13"/>
    <x v="2"/>
    <s v="US"/>
    <s v="USD"/>
    <n v="1379708247"/>
    <n v="1377116247"/>
    <b v="1"/>
    <n v="182"/>
    <b v="1"/>
    <s v="music/rock"/>
    <n v="38"/>
    <x v="5"/>
    <s v="rock"/>
    <x v="1225"/>
    <d v="2013-09-20T20:17:27"/>
    <x v="4"/>
  </r>
  <r>
    <n v="1406"/>
    <s v="Man Down! Translation project"/>
    <s v="The White coat and the battle dress uniform"/>
    <n v="12000"/>
    <n v="4559"/>
    <x v="1"/>
    <s v="IT"/>
    <s v="EUR"/>
    <n v="1449914400"/>
    <n v="1445336607"/>
    <b v="0"/>
    <n v="3"/>
    <b v="0"/>
    <s v="publishing/translations"/>
    <n v="38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4550"/>
    <x v="1"/>
    <s v="IT"/>
    <s v="EUR"/>
    <n v="1481367600"/>
    <n v="1477839675"/>
    <b v="0"/>
    <n v="10"/>
    <b v="0"/>
    <s v="publishing/translations"/>
    <n v="38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4546"/>
    <x v="2"/>
    <s v="US"/>
    <s v="USD"/>
    <n v="1440702910"/>
    <n v="1438110910"/>
    <b v="1"/>
    <n v="455"/>
    <b v="1"/>
    <s v="photography/photobooks"/>
    <n v="38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4545"/>
    <x v="2"/>
    <s v="DE"/>
    <s v="EUR"/>
    <n v="1470506400"/>
    <n v="1467358427"/>
    <b v="1"/>
    <n v="224"/>
    <b v="1"/>
    <s v="photography/photobooks"/>
    <n v="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4530"/>
    <x v="3"/>
    <s v="US"/>
    <s v="USD"/>
    <n v="1491786000"/>
    <n v="1488847514"/>
    <b v="0"/>
    <n v="23"/>
    <b v="0"/>
    <s v="music/faith"/>
    <n v="38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4524.1499999999996"/>
    <x v="2"/>
    <s v="US"/>
    <s v="USD"/>
    <n v="1477255840"/>
    <n v="1474663840"/>
    <b v="0"/>
    <n v="118"/>
    <b v="1"/>
    <s v="photography/photobooks"/>
    <n v="38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4522.22"/>
    <x v="1"/>
    <s v="GB"/>
    <s v="GBP"/>
    <n v="1425108736"/>
    <n v="1422516736"/>
    <b v="0"/>
    <n v="140"/>
    <b v="0"/>
    <s v="photography/photobooks"/>
    <n v="38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4518"/>
    <x v="2"/>
    <s v="US"/>
    <s v="USD"/>
    <n v="1355597528"/>
    <n v="1353005528"/>
    <b v="0"/>
    <n v="246"/>
    <b v="1"/>
    <s v="music/indie rock"/>
    <n v="38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4518"/>
    <x v="2"/>
    <s v="GB"/>
    <s v="GBP"/>
    <n v="1481842800"/>
    <n v="1479414344"/>
    <b v="0"/>
    <n v="3238"/>
    <b v="1"/>
    <s v="games/tabletop games"/>
    <n v="38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4516.4399999999996"/>
    <x v="2"/>
    <s v="US"/>
    <s v="USD"/>
    <n v="1403796143"/>
    <n v="1401204143"/>
    <b v="1"/>
    <n v="179"/>
    <b v="1"/>
    <s v="food/small batch"/>
    <n v="38"/>
    <x v="7"/>
    <s v="small batch"/>
    <x v="1235"/>
    <d v="2014-06-26T15:22:23"/>
    <x v="1"/>
  </r>
  <r>
    <n v="2402"/>
    <s v="Cupcake Truck Unite"/>
    <s v="Small town, delicious treats, and a mobile truck"/>
    <n v="12000"/>
    <n v="4511"/>
    <x v="1"/>
    <s v="US"/>
    <s v="USD"/>
    <n v="1431533931"/>
    <n v="1428941931"/>
    <b v="0"/>
    <n v="1"/>
    <b v="0"/>
    <s v="food/food trucks"/>
    <n v="38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4510.8599999999997"/>
    <x v="1"/>
    <s v="US"/>
    <s v="USD"/>
    <n v="1408526477"/>
    <n v="1407057677"/>
    <b v="0"/>
    <n v="4"/>
    <b v="0"/>
    <s v="food/restaurants"/>
    <n v="38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4500"/>
    <x v="2"/>
    <s v="US"/>
    <s v="USD"/>
    <n v="1415827200"/>
    <n v="1412358968"/>
    <b v="1"/>
    <n v="489"/>
    <b v="1"/>
    <s v="technology/space exploration"/>
    <n v="38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4500"/>
    <x v="0"/>
    <s v="US"/>
    <s v="USD"/>
    <n v="1457543360"/>
    <n v="1454951360"/>
    <b v="0"/>
    <n v="6"/>
    <b v="0"/>
    <s v="technology/space exploration"/>
    <n v="37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4482"/>
    <x v="2"/>
    <s v="US"/>
    <s v="USD"/>
    <n v="1456047228"/>
    <n v="1453109628"/>
    <b v="1"/>
    <n v="551"/>
    <b v="1"/>
    <s v="theater/spaces"/>
    <n v="37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457"/>
    <x v="2"/>
    <s v="US"/>
    <s v="USD"/>
    <n v="1420060088"/>
    <n v="1414872488"/>
    <b v="0"/>
    <n v="176"/>
    <b v="1"/>
    <s v="technology/hardware"/>
    <n v="37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450"/>
    <x v="2"/>
    <s v="US"/>
    <s v="USD"/>
    <n v="1369699200"/>
    <n v="1366917828"/>
    <b v="0"/>
    <n v="146"/>
    <b v="1"/>
    <s v="technology/hardware"/>
    <n v="37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4443"/>
    <x v="1"/>
    <s v="US"/>
    <s v="USD"/>
    <n v="1440090300"/>
    <n v="1436305452"/>
    <b v="0"/>
    <n v="29"/>
    <b v="0"/>
    <s v="theater/plays"/>
    <n v="37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4428"/>
    <x v="1"/>
    <s v="US"/>
    <s v="USD"/>
    <n v="1444577345"/>
    <n v="1441985458"/>
    <b v="0"/>
    <n v="3"/>
    <b v="0"/>
    <s v="theater/plays"/>
    <n v="37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4409.7700000000004"/>
    <x v="2"/>
    <s v="US"/>
    <s v="USD"/>
    <n v="1454433998"/>
    <n v="1453137998"/>
    <b v="0"/>
    <n v="156"/>
    <b v="1"/>
    <s v="theater/spaces"/>
    <n v="37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4409.55"/>
    <x v="1"/>
    <s v="US"/>
    <s v="USD"/>
    <n v="1429595940"/>
    <n v="1428082481"/>
    <b v="0"/>
    <n v="117"/>
    <b v="0"/>
    <s v="theater/spaces"/>
    <n v="37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4400"/>
    <x v="1"/>
    <s v="US"/>
    <s v="USD"/>
    <n v="1477791960"/>
    <n v="1476549262"/>
    <b v="0"/>
    <n v="2"/>
    <b v="0"/>
    <s v="theater/spaces"/>
    <n v="37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4396"/>
    <x v="1"/>
    <s v="US"/>
    <s v="USD"/>
    <n v="1413816975"/>
    <n v="1411224975"/>
    <b v="0"/>
    <n v="13"/>
    <b v="0"/>
    <s v="theater/spaces"/>
    <n v="37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4395"/>
    <x v="2"/>
    <s v="GB"/>
    <s v="GBP"/>
    <n v="1452038100"/>
    <n v="1448823673"/>
    <b v="1"/>
    <n v="115"/>
    <b v="1"/>
    <s v="theater/plays"/>
    <n v="37"/>
    <x v="1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4390"/>
    <x v="2"/>
    <s v="GB"/>
    <s v="GBP"/>
    <n v="1419984000"/>
    <n v="1417132986"/>
    <b v="1"/>
    <n v="184"/>
    <b v="1"/>
    <s v="theater/plays"/>
    <n v="37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4388"/>
    <x v="2"/>
    <s v="US"/>
    <s v="USD"/>
    <n v="1428178757"/>
    <n v="1425590357"/>
    <b v="1"/>
    <n v="200"/>
    <b v="1"/>
    <s v="theater/plays"/>
    <n v="36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4372"/>
    <x v="2"/>
    <s v="US"/>
    <s v="USD"/>
    <n v="1404359940"/>
    <n v="1402580818"/>
    <b v="0"/>
    <n v="199"/>
    <b v="1"/>
    <s v="theater/plays"/>
    <n v="36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4371"/>
    <x v="1"/>
    <s v="US"/>
    <s v="USD"/>
    <n v="1457133568"/>
    <n v="1454541568"/>
    <b v="0"/>
    <n v="40"/>
    <b v="0"/>
    <s v="theater/musical"/>
    <n v="36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4345"/>
    <x v="1"/>
    <s v="US"/>
    <s v="USD"/>
    <n v="1458097364"/>
    <n v="1455508964"/>
    <b v="0"/>
    <n v="1"/>
    <b v="0"/>
    <s v="theater/plays"/>
    <n v="36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4343"/>
    <x v="0"/>
    <s v="US"/>
    <s v="USD"/>
    <n v="1441516200"/>
    <n v="1438959121"/>
    <b v="0"/>
    <n v="1"/>
    <b v="0"/>
    <s v="technology/web"/>
    <n v="37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4340.7"/>
    <x v="2"/>
    <s v="US"/>
    <s v="USD"/>
    <n v="1407506040"/>
    <n v="1404680075"/>
    <b v="0"/>
    <n v="125"/>
    <b v="1"/>
    <s v="theater/plays"/>
    <n v="3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4340"/>
    <x v="0"/>
    <s v="US"/>
    <s v="USD"/>
    <n v="1444943468"/>
    <n v="1441919468"/>
    <b v="0"/>
    <n v="35"/>
    <b v="0"/>
    <s v="technology/wearables"/>
    <n v="38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4320"/>
    <x v="2"/>
    <s v="CA"/>
    <s v="CAD"/>
    <n v="1425937761"/>
    <n v="1422917361"/>
    <b v="0"/>
    <n v="84"/>
    <b v="1"/>
    <s v="technology/space exploration"/>
    <n v="38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4315"/>
    <x v="1"/>
    <s v="GB"/>
    <s v="GBP"/>
    <n v="1428622271"/>
    <n v="1426203071"/>
    <b v="0"/>
    <n v="17"/>
    <b v="0"/>
    <s v="theater/plays"/>
    <n v="38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4313"/>
    <x v="2"/>
    <s v="US"/>
    <s v="USD"/>
    <n v="1487937508"/>
    <n v="1485345508"/>
    <b v="1"/>
    <n v="167"/>
    <b v="1"/>
    <s v="film &amp; video/documentary"/>
    <n v="38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4310"/>
    <x v="1"/>
    <s v="US"/>
    <s v="USD"/>
    <n v="1453310661"/>
    <n v="1450718661"/>
    <b v="0"/>
    <n v="1"/>
    <b v="0"/>
    <s v="theater/plays"/>
    <n v="3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4308"/>
    <x v="1"/>
    <s v="GB"/>
    <s v="GBP"/>
    <n v="1476873507"/>
    <n v="1474281507"/>
    <b v="0"/>
    <n v="4"/>
    <b v="0"/>
    <s v="technology/web"/>
    <n v="39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4306.1099999999997"/>
    <x v="1"/>
    <s v="US"/>
    <s v="USD"/>
    <n v="1400569140"/>
    <n v="1397854356"/>
    <b v="0"/>
    <n v="46"/>
    <b v="0"/>
    <s v="theater/plays"/>
    <n v="39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4303"/>
    <x v="2"/>
    <s v="US"/>
    <s v="USD"/>
    <n v="1439245037"/>
    <n v="1436653037"/>
    <b v="0"/>
    <n v="119"/>
    <b v="1"/>
    <s v="film &amp; video/television"/>
    <n v="39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4296"/>
    <x v="1"/>
    <s v="GB"/>
    <s v="GBP"/>
    <n v="1407065979"/>
    <n v="1404560379"/>
    <b v="1"/>
    <n v="39"/>
    <b v="0"/>
    <s v="photography/photobooks"/>
    <n v="39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4289.99"/>
    <x v="1"/>
    <s v="US"/>
    <s v="USD"/>
    <n v="1472834180"/>
    <n v="1470242180"/>
    <b v="1"/>
    <n v="38"/>
    <b v="0"/>
    <s v="photography/photobooks"/>
    <n v="3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4280"/>
    <x v="1"/>
    <s v="CA"/>
    <s v="CAD"/>
    <n v="1443379104"/>
    <n v="1440787104"/>
    <b v="0"/>
    <n v="7"/>
    <b v="0"/>
    <s v="food/restaurants"/>
    <n v="39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4280"/>
    <x v="2"/>
    <s v="US"/>
    <s v="USD"/>
    <n v="1398791182"/>
    <n v="1396026382"/>
    <b v="1"/>
    <n v="385"/>
    <b v="1"/>
    <s v="technology/space exploration"/>
    <n v="39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4275"/>
    <x v="2"/>
    <s v="DE"/>
    <s v="EUR"/>
    <n v="1483397940"/>
    <n v="1480493014"/>
    <b v="1"/>
    <n v="3663"/>
    <b v="1"/>
    <s v="technology/space exploration"/>
    <n v="39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4261"/>
    <x v="1"/>
    <s v="US"/>
    <s v="USD"/>
    <n v="1477968934"/>
    <n v="1472784934"/>
    <b v="0"/>
    <n v="9"/>
    <b v="0"/>
    <s v="theater/spaces"/>
    <n v="3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4250"/>
    <x v="1"/>
    <s v="US"/>
    <s v="USD"/>
    <n v="1437960598"/>
    <n v="1435368598"/>
    <b v="0"/>
    <n v="0"/>
    <b v="0"/>
    <s v="theater/musical"/>
    <n v="39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4247"/>
    <x v="1"/>
    <s v="US"/>
    <s v="USD"/>
    <n v="1431206058"/>
    <n v="1428614058"/>
    <b v="0"/>
    <n v="20"/>
    <b v="0"/>
    <s v="theater/plays"/>
    <n v="40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4243"/>
    <x v="2"/>
    <s v="US"/>
    <s v="USD"/>
    <n v="1412611905"/>
    <n v="1410019905"/>
    <b v="0"/>
    <n v="118"/>
    <b v="1"/>
    <s v="theater/spaces"/>
    <n v="40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230"/>
    <x v="3"/>
    <s v="AT"/>
    <s v="EUR"/>
    <n v="1491282901"/>
    <n v="1488694501"/>
    <b v="0"/>
    <n v="64"/>
    <b v="0"/>
    <s v="food/small batch"/>
    <n v="40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4225"/>
    <x v="2"/>
    <s v="US"/>
    <s v="USD"/>
    <n v="1365395580"/>
    <n v="1364426260"/>
    <b v="0"/>
    <n v="52"/>
    <b v="1"/>
    <s v="film &amp; video/documentary"/>
    <n v="40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4219"/>
    <x v="1"/>
    <s v="US"/>
    <s v="USD"/>
    <n v="1425434420"/>
    <n v="1422842420"/>
    <b v="0"/>
    <n v="16"/>
    <b v="0"/>
    <s v="film &amp; video/animation"/>
    <n v="40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4216"/>
    <x v="1"/>
    <s v="DE"/>
    <s v="EUR"/>
    <n v="1451494210"/>
    <n v="1449075010"/>
    <b v="0"/>
    <n v="12"/>
    <b v="0"/>
    <s v="games/video games"/>
    <n v="40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4205"/>
    <x v="2"/>
    <s v="US"/>
    <s v="USD"/>
    <n v="1398834000"/>
    <n v="1396371612"/>
    <b v="1"/>
    <n v="100"/>
    <b v="1"/>
    <s v="technology/space exploration"/>
    <n v="40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4190"/>
    <x v="2"/>
    <s v="US"/>
    <s v="USD"/>
    <n v="1425528000"/>
    <n v="1422916261"/>
    <b v="0"/>
    <n v="197"/>
    <b v="1"/>
    <s v="theater/plays"/>
    <n v="40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4187"/>
    <x v="1"/>
    <s v="US"/>
    <s v="USD"/>
    <n v="1437283391"/>
    <n v="1433395391"/>
    <b v="1"/>
    <n v="9"/>
    <b v="0"/>
    <s v="theater/plays"/>
    <n v="41"/>
    <x v="1"/>
    <s v="plays"/>
    <x v="1280"/>
    <d v="2015-07-19T05:23:11"/>
    <x v="2"/>
  </r>
  <r>
    <n v="1"/>
    <s v="FannibalFest Fan Convention"/>
    <s v="A Hannibal TV Show Fan Convention and Art Collective"/>
    <n v="10275"/>
    <n v="4181"/>
    <x v="2"/>
    <s v="US"/>
    <s v="USD"/>
    <n v="1488464683"/>
    <n v="1485872683"/>
    <b v="0"/>
    <n v="79"/>
    <b v="1"/>
    <s v="film &amp; video/television"/>
    <n v="41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4176.1099999999997"/>
    <x v="0"/>
    <s v="CH"/>
    <s v="CHF"/>
    <n v="1485480408"/>
    <n v="1482888408"/>
    <b v="0"/>
    <n v="0"/>
    <b v="0"/>
    <s v="technology/wearables"/>
    <n v="42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4176"/>
    <x v="2"/>
    <s v="LU"/>
    <s v="EUR"/>
    <n v="1488394800"/>
    <n v="1485213921"/>
    <b v="0"/>
    <n v="131"/>
    <b v="1"/>
    <s v="photography/photobooks"/>
    <n v="42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4176"/>
    <x v="2"/>
    <s v="US"/>
    <s v="USD"/>
    <n v="1407414107"/>
    <n v="1404822107"/>
    <b v="0"/>
    <n v="150"/>
    <b v="1"/>
    <s v="film &amp; video/television"/>
    <n v="42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4170.17"/>
    <x v="2"/>
    <s v="US"/>
    <s v="USD"/>
    <n v="1405209600"/>
    <n v="1402599486"/>
    <b v="0"/>
    <n v="263"/>
    <b v="1"/>
    <s v="film &amp; video/television"/>
    <n v="42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4152"/>
    <x v="2"/>
    <s v="US"/>
    <s v="USD"/>
    <n v="1405615846"/>
    <n v="1403023846"/>
    <b v="0"/>
    <n v="52"/>
    <b v="1"/>
    <s v="film &amp; video/television"/>
    <n v="42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4151"/>
    <x v="2"/>
    <s v="US"/>
    <s v="USD"/>
    <n v="1451063221"/>
    <n v="1448471221"/>
    <b v="0"/>
    <n v="52"/>
    <b v="1"/>
    <s v="film &amp; video/television"/>
    <n v="42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4150"/>
    <x v="2"/>
    <s v="US"/>
    <s v="USD"/>
    <n v="1416423172"/>
    <n v="1413827572"/>
    <b v="0"/>
    <n v="75"/>
    <b v="1"/>
    <s v="film &amp; video/television"/>
    <n v="4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4145"/>
    <x v="2"/>
    <s v="US"/>
    <s v="USD"/>
    <n v="1317538740"/>
    <n v="1314765025"/>
    <b v="0"/>
    <n v="178"/>
    <b v="1"/>
    <s v="film &amp; video/shorts"/>
    <n v="41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4140"/>
    <x v="0"/>
    <s v="US"/>
    <s v="USD"/>
    <n v="1419494400"/>
    <n v="1416888470"/>
    <b v="0"/>
    <n v="6"/>
    <b v="0"/>
    <s v="film &amp; video/science fiction"/>
    <n v="41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4137"/>
    <x v="1"/>
    <s v="US"/>
    <s v="USD"/>
    <n v="1440912480"/>
    <n v="1438385283"/>
    <b v="0"/>
    <n v="10"/>
    <b v="0"/>
    <s v="film &amp; video/drama"/>
    <n v="41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135"/>
    <x v="1"/>
    <s v="US"/>
    <s v="USD"/>
    <n v="1472698702"/>
    <n v="1470106702"/>
    <b v="0"/>
    <n v="0"/>
    <b v="0"/>
    <s v="film &amp; video/drama"/>
    <n v="41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4130"/>
    <x v="1"/>
    <s v="US"/>
    <s v="USD"/>
    <n v="1436478497"/>
    <n v="1433886497"/>
    <b v="0"/>
    <n v="0"/>
    <b v="0"/>
    <s v="film &amp; video/drama"/>
    <n v="41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4124"/>
    <x v="2"/>
    <s v="US"/>
    <s v="USD"/>
    <n v="1282498800"/>
    <n v="1275603020"/>
    <b v="1"/>
    <n v="235"/>
    <b v="1"/>
    <s v="film &amp; video/documentary"/>
    <n v="41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4119"/>
    <x v="2"/>
    <s v="US"/>
    <s v="USD"/>
    <n v="1279360740"/>
    <n v="1275415679"/>
    <b v="1"/>
    <n v="88"/>
    <b v="1"/>
    <s v="film &amp; video/documentary"/>
    <n v="4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4103"/>
    <x v="2"/>
    <s v="US"/>
    <s v="USD"/>
    <n v="1289975060"/>
    <n v="1287379460"/>
    <b v="1"/>
    <n v="244"/>
    <b v="1"/>
    <s v="film &amp; video/documentary"/>
    <n v="41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4092"/>
    <x v="2"/>
    <s v="US"/>
    <s v="USD"/>
    <n v="1330115638"/>
    <n v="1327523638"/>
    <b v="1"/>
    <n v="108"/>
    <b v="1"/>
    <s v="film &amp; video/documentary"/>
    <n v="41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4090"/>
    <x v="2"/>
    <s v="US"/>
    <s v="USD"/>
    <n v="1446868800"/>
    <n v="1444821127"/>
    <b v="1"/>
    <n v="167"/>
    <b v="1"/>
    <s v="film &amp; video/documentary"/>
    <n v="41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4085"/>
    <x v="2"/>
    <s v="US"/>
    <s v="USD"/>
    <n v="1431716400"/>
    <n v="1428423757"/>
    <b v="1"/>
    <n v="69"/>
    <b v="1"/>
    <s v="film &amp; video/documentary"/>
    <n v="41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4085"/>
    <x v="2"/>
    <s v="US"/>
    <s v="USD"/>
    <n v="1444824021"/>
    <n v="1442232021"/>
    <b v="1"/>
    <n v="188"/>
    <b v="1"/>
    <s v="film &amp; video/documentary"/>
    <n v="41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4081"/>
    <x v="2"/>
    <s v="US"/>
    <s v="USD"/>
    <n v="1440165916"/>
    <n v="1437573916"/>
    <b v="1"/>
    <n v="119"/>
    <b v="1"/>
    <s v="film &amp; video/documentary"/>
    <n v="41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4078"/>
    <x v="2"/>
    <s v="US"/>
    <s v="USD"/>
    <n v="1412740868"/>
    <n v="1410148868"/>
    <b v="1"/>
    <n v="286"/>
    <b v="1"/>
    <s v="film &amp; video/documentary"/>
    <n v="41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4073"/>
    <x v="2"/>
    <s v="US"/>
    <s v="USD"/>
    <n v="1367384340"/>
    <n v="1363960278"/>
    <b v="0"/>
    <n v="119"/>
    <b v="1"/>
    <s v="film &amp; video/documentary"/>
    <n v="41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4067"/>
    <x v="2"/>
    <s v="US"/>
    <s v="USD"/>
    <n v="1335562320"/>
    <n v="1332452960"/>
    <b v="0"/>
    <n v="184"/>
    <b v="1"/>
    <s v="film &amp; video/documentary"/>
    <n v="41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4066"/>
    <x v="2"/>
    <s v="US"/>
    <s v="USD"/>
    <n v="1400297400"/>
    <n v="1397661347"/>
    <b v="0"/>
    <n v="62"/>
    <b v="1"/>
    <s v="film &amp; video/documentary"/>
    <n v="41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4065"/>
    <x v="1"/>
    <s v="US"/>
    <s v="USD"/>
    <n v="1456851914"/>
    <n v="1454259914"/>
    <b v="0"/>
    <n v="8"/>
    <b v="0"/>
    <s v="film &amp; video/animation"/>
    <n v="41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4055"/>
    <x v="1"/>
    <s v="CA"/>
    <s v="CAD"/>
    <n v="1391991701"/>
    <n v="1389399701"/>
    <b v="0"/>
    <n v="2"/>
    <b v="0"/>
    <s v="film &amp; video/animation"/>
    <n v="41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4055"/>
    <x v="1"/>
    <s v="US"/>
    <s v="USD"/>
    <n v="1417007640"/>
    <n v="1414343571"/>
    <b v="0"/>
    <n v="5"/>
    <b v="0"/>
    <s v="film &amp; video/animation"/>
    <n v="41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4051.99"/>
    <x v="1"/>
    <s v="GB"/>
    <s v="GBP"/>
    <n v="1368550060"/>
    <n v="1365958060"/>
    <b v="0"/>
    <n v="49"/>
    <b v="0"/>
    <s v="film &amp; video/animation"/>
    <n v="41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4050"/>
    <x v="1"/>
    <s v="US"/>
    <s v="USD"/>
    <n v="1347057464"/>
    <n v="1344465464"/>
    <b v="0"/>
    <n v="5"/>
    <b v="0"/>
    <s v="film &amp; video/animation"/>
    <n v="41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4050"/>
    <x v="1"/>
    <s v="US"/>
    <s v="USD"/>
    <n v="1427921509"/>
    <n v="1425333109"/>
    <b v="0"/>
    <n v="0"/>
    <b v="0"/>
    <s v="film &amp; video/animation"/>
    <n v="4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4045.93"/>
    <x v="1"/>
    <s v="US"/>
    <s v="USD"/>
    <n v="1460644440"/>
    <n v="1458336690"/>
    <b v="0"/>
    <n v="1"/>
    <b v="0"/>
    <s v="film &amp; video/animation"/>
    <n v="4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4040"/>
    <x v="1"/>
    <s v="US"/>
    <s v="USD"/>
    <n v="1453937699"/>
    <n v="1451345699"/>
    <b v="0"/>
    <n v="0"/>
    <b v="0"/>
    <s v="film &amp; video/animation"/>
    <n v="40"/>
    <x v="0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4040"/>
    <x v="1"/>
    <s v="US"/>
    <s v="USD"/>
    <n v="1310189851"/>
    <n v="1307597851"/>
    <b v="0"/>
    <n v="0"/>
    <b v="0"/>
    <s v="film &amp; video/animation"/>
    <n v="4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4037"/>
    <x v="2"/>
    <s v="US"/>
    <s v="USD"/>
    <n v="1487347500"/>
    <n v="1484715366"/>
    <b v="0"/>
    <n v="158"/>
    <b v="1"/>
    <s v="theater/plays"/>
    <n v="40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4035"/>
    <x v="2"/>
    <s v="US"/>
    <s v="USD"/>
    <n v="1463098208"/>
    <n v="1460506208"/>
    <b v="0"/>
    <n v="173"/>
    <b v="1"/>
    <s v="theater/plays"/>
    <n v="40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4030"/>
    <x v="1"/>
    <s v="GB"/>
    <s v="GBP"/>
    <n v="1446154848"/>
    <n v="1443562848"/>
    <b v="0"/>
    <n v="1"/>
    <b v="0"/>
    <s v="technology/web"/>
    <n v="40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4028"/>
    <x v="1"/>
    <s v="US"/>
    <s v="USD"/>
    <n v="1420143194"/>
    <n v="1417551194"/>
    <b v="0"/>
    <n v="0"/>
    <b v="0"/>
    <s v="technology/web"/>
    <n v="40"/>
    <x v="3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4022"/>
    <x v="1"/>
    <s v="US"/>
    <s v="USD"/>
    <n v="1424032207"/>
    <n v="1421440207"/>
    <b v="0"/>
    <n v="4"/>
    <b v="0"/>
    <s v="technology/web"/>
    <n v="40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4021"/>
    <x v="0"/>
    <s v="CA"/>
    <s v="CAD"/>
    <n v="1419626139"/>
    <n v="1417034139"/>
    <b v="0"/>
    <n v="6"/>
    <b v="0"/>
    <s v="technology/web"/>
    <n v="40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4018"/>
    <x v="0"/>
    <s v="IT"/>
    <s v="EUR"/>
    <n v="1472777146"/>
    <n v="1470185146"/>
    <b v="0"/>
    <n v="0"/>
    <b v="0"/>
    <s v="technology/web"/>
    <n v="4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4015.71"/>
    <x v="0"/>
    <s v="US"/>
    <s v="USD"/>
    <n v="1466731740"/>
    <n v="1464139740"/>
    <b v="0"/>
    <n v="0"/>
    <b v="0"/>
    <s v="technology/web"/>
    <n v="4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4010"/>
    <x v="0"/>
    <s v="US"/>
    <s v="USD"/>
    <n v="1466204400"/>
    <n v="1463469062"/>
    <b v="0"/>
    <n v="25"/>
    <b v="0"/>
    <s v="technology/web"/>
    <n v="40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4005"/>
    <x v="1"/>
    <s v="US"/>
    <s v="USD"/>
    <n v="1477236559"/>
    <n v="1474644559"/>
    <b v="0"/>
    <n v="9"/>
    <b v="0"/>
    <s v="technology/wearables"/>
    <n v="40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4004"/>
    <x v="1"/>
    <s v="US"/>
    <s v="USD"/>
    <n v="1484327061"/>
    <n v="1479143061"/>
    <b v="0"/>
    <n v="12"/>
    <b v="0"/>
    <s v="technology/wearables"/>
    <n v="40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4002"/>
    <x v="2"/>
    <s v="US"/>
    <s v="USD"/>
    <n v="1485642930"/>
    <n v="1483050930"/>
    <b v="0"/>
    <n v="110"/>
    <b v="1"/>
    <s v="publishing/nonfiction"/>
    <n v="40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4000.5"/>
    <x v="2"/>
    <s v="US"/>
    <s v="USD"/>
    <n v="1423922991"/>
    <n v="1421330991"/>
    <b v="0"/>
    <n v="26"/>
    <b v="1"/>
    <s v="publishing/nonfiction"/>
    <n v="40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4000.22"/>
    <x v="1"/>
    <s v="US"/>
    <s v="USD"/>
    <n v="1323998795"/>
    <n v="1321406795"/>
    <b v="0"/>
    <n v="5"/>
    <b v="0"/>
    <s v="publishing/fiction"/>
    <n v="40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4000"/>
    <x v="2"/>
    <s v="US"/>
    <s v="USD"/>
    <n v="1359680939"/>
    <n v="1357088939"/>
    <b v="0"/>
    <n v="156"/>
    <b v="1"/>
    <s v="music/rock"/>
    <n v="40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4000"/>
    <x v="2"/>
    <s v="US"/>
    <s v="USD"/>
    <n v="1379279400"/>
    <n v="1376687485"/>
    <b v="0"/>
    <n v="90"/>
    <b v="1"/>
    <s v="music/rock"/>
    <n v="40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4000"/>
    <x v="2"/>
    <s v="US"/>
    <s v="USD"/>
    <n v="1474694787"/>
    <n v="1472102787"/>
    <b v="0"/>
    <n v="190"/>
    <b v="1"/>
    <s v="music/metal"/>
    <n v="40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3986"/>
    <x v="1"/>
    <s v="US"/>
    <s v="USD"/>
    <n v="1417387322"/>
    <n v="1413495722"/>
    <b v="0"/>
    <n v="31"/>
    <b v="0"/>
    <s v="technology/wearables"/>
    <n v="40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3981.5"/>
    <x v="1"/>
    <s v="US"/>
    <s v="USD"/>
    <n v="1427507208"/>
    <n v="1424918808"/>
    <b v="0"/>
    <n v="3"/>
    <b v="0"/>
    <s v="technology/wearables"/>
    <n v="40"/>
    <x v="3"/>
    <s v="wearables"/>
    <x v="1333"/>
    <d v="2015-03-28T01:46:48"/>
    <x v="2"/>
  </r>
  <r>
    <n v="989"/>
    <s v="Power Rope"/>
    <s v="The most useful phone charger you will ever buy"/>
    <n v="10000"/>
    <n v="3978"/>
    <x v="1"/>
    <s v="US"/>
    <s v="USD"/>
    <n v="1475101495"/>
    <n v="1472509495"/>
    <b v="0"/>
    <n v="32"/>
    <b v="0"/>
    <s v="technology/wearables"/>
    <n v="40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3976"/>
    <x v="1"/>
    <s v="US"/>
    <s v="USD"/>
    <n v="1417276800"/>
    <n v="1415140480"/>
    <b v="0"/>
    <n v="9"/>
    <b v="0"/>
    <s v="technology/wearables"/>
    <n v="40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971"/>
    <x v="0"/>
    <s v="US"/>
    <s v="USD"/>
    <n v="1420070615"/>
    <n v="1415750615"/>
    <b v="0"/>
    <n v="16"/>
    <b v="0"/>
    <s v="technology/wearables"/>
    <n v="40"/>
    <x v="3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3955"/>
    <x v="2"/>
    <s v="GB"/>
    <s v="GBP"/>
    <n v="1488830400"/>
    <n v="1484924605"/>
    <b v="1"/>
    <n v="255"/>
    <b v="1"/>
    <s v="music/electronic music"/>
    <n v="3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3938"/>
    <x v="2"/>
    <s v="SE"/>
    <s v="SEK"/>
    <n v="1428184740"/>
    <n v="1423501507"/>
    <b v="0"/>
    <n v="141"/>
    <b v="1"/>
    <s v="music/electronic music"/>
    <n v="39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3925"/>
    <x v="2"/>
    <s v="US"/>
    <s v="USD"/>
    <n v="1450290010"/>
    <n v="1447698010"/>
    <b v="0"/>
    <n v="99"/>
    <b v="1"/>
    <s v="music/electronic music"/>
    <n v="39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3916"/>
    <x v="0"/>
    <s v="US"/>
    <s v="USD"/>
    <n v="1408827550"/>
    <n v="1406235550"/>
    <b v="0"/>
    <n v="8"/>
    <b v="0"/>
    <s v="journalism/audio"/>
    <n v="39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3910"/>
    <x v="0"/>
    <s v="US"/>
    <s v="USD"/>
    <n v="1429892177"/>
    <n v="1424711777"/>
    <b v="0"/>
    <n v="0"/>
    <b v="0"/>
    <s v="journalism/audio"/>
    <n v="39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3908"/>
    <x v="0"/>
    <s v="US"/>
    <s v="USD"/>
    <n v="1480888483"/>
    <n v="1478292883"/>
    <b v="0"/>
    <n v="0"/>
    <b v="0"/>
    <s v="journalism/audio"/>
    <n v="39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3906"/>
    <x v="1"/>
    <s v="US"/>
    <s v="USD"/>
    <n v="1349050622"/>
    <n v="1347322622"/>
    <b v="0"/>
    <n v="2"/>
    <b v="0"/>
    <s v="games/video games"/>
    <n v="39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3905"/>
    <x v="1"/>
    <s v="US"/>
    <s v="USD"/>
    <n v="1344635088"/>
    <n v="1342043088"/>
    <b v="0"/>
    <n v="3"/>
    <b v="0"/>
    <s v="games/video games"/>
    <n v="39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902.5"/>
    <x v="1"/>
    <s v="US"/>
    <s v="USD"/>
    <n v="1406148024"/>
    <n v="1403556024"/>
    <b v="0"/>
    <n v="0"/>
    <b v="0"/>
    <s v="games/video games"/>
    <n v="39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3900"/>
    <x v="1"/>
    <s v="US"/>
    <s v="USD"/>
    <n v="1479495790"/>
    <n v="1476900190"/>
    <b v="0"/>
    <n v="3"/>
    <b v="0"/>
    <s v="games/video games"/>
    <n v="39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3880"/>
    <x v="1"/>
    <s v="CA"/>
    <s v="CAD"/>
    <n v="1483238771"/>
    <n v="1480646771"/>
    <b v="0"/>
    <n v="13"/>
    <b v="0"/>
    <s v="games/mobile games"/>
    <n v="39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3877"/>
    <x v="1"/>
    <s v="US"/>
    <s v="USD"/>
    <n v="1417795480"/>
    <n v="1412607880"/>
    <b v="0"/>
    <n v="3"/>
    <b v="0"/>
    <s v="food/food trucks"/>
    <n v="39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3865.55"/>
    <x v="1"/>
    <s v="US"/>
    <s v="USD"/>
    <n v="1466270582"/>
    <n v="1463678582"/>
    <b v="0"/>
    <n v="0"/>
    <b v="0"/>
    <s v="food/food trucks"/>
    <n v="39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3851.5"/>
    <x v="1"/>
    <s v="US"/>
    <s v="USD"/>
    <n v="1404623330"/>
    <n v="1401685730"/>
    <b v="0"/>
    <n v="25"/>
    <b v="0"/>
    <s v="food/food trucks"/>
    <n v="38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3822.33"/>
    <x v="1"/>
    <s v="US"/>
    <s v="USD"/>
    <n v="1424593763"/>
    <n v="1422001763"/>
    <b v="0"/>
    <n v="3"/>
    <b v="0"/>
    <s v="food/food trucks"/>
    <n v="38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3803.55"/>
    <x v="2"/>
    <s v="IT"/>
    <s v="EUR"/>
    <n v="1450602000"/>
    <n v="1445415653"/>
    <b v="0"/>
    <n v="170"/>
    <b v="1"/>
    <s v="photography/photobooks"/>
    <n v="38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3800"/>
    <x v="2"/>
    <s v="US"/>
    <s v="USD"/>
    <n v="1458835264"/>
    <n v="1456246864"/>
    <b v="0"/>
    <n v="75"/>
    <b v="1"/>
    <s v="photography/photobooks"/>
    <n v="38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3798"/>
    <x v="2"/>
    <s v="US"/>
    <s v="USD"/>
    <n v="1332704042"/>
    <n v="1327523642"/>
    <b v="1"/>
    <n v="169"/>
    <b v="1"/>
    <s v="music/rock"/>
    <n v="3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3791"/>
    <x v="0"/>
    <s v="US"/>
    <s v="USD"/>
    <n v="1475937812"/>
    <n v="1472481812"/>
    <b v="0"/>
    <n v="38"/>
    <b v="0"/>
    <s v="technology/wearables"/>
    <n v="38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3785"/>
    <x v="2"/>
    <s v="US"/>
    <s v="USD"/>
    <n v="1441425540"/>
    <n v="1436968366"/>
    <b v="0"/>
    <n v="227"/>
    <b v="1"/>
    <s v="publishing/nonfiction"/>
    <n v="38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3781"/>
    <x v="2"/>
    <s v="US"/>
    <s v="USD"/>
    <n v="1483138233"/>
    <n v="1480546233"/>
    <b v="0"/>
    <n v="52"/>
    <b v="1"/>
    <s v="music/rock"/>
    <n v="38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3775.5"/>
    <x v="2"/>
    <s v="US"/>
    <s v="USD"/>
    <n v="1433504876"/>
    <n v="1430912876"/>
    <b v="0"/>
    <n v="151"/>
    <b v="1"/>
    <s v="music/rock"/>
    <n v="38"/>
    <x v="5"/>
    <s v="rock"/>
    <x v="1358"/>
    <d v="2015-06-05T11:47:56"/>
    <x v="2"/>
  </r>
  <r>
    <n v="1393"/>
    <s v="WolfHunt | Social Commentary Rock Project"/>
    <s v="Rock n' Roll tales of our times"/>
    <n v="10000"/>
    <n v="3773"/>
    <x v="2"/>
    <s v="US"/>
    <s v="USD"/>
    <n v="1470068523"/>
    <n v="1467476523"/>
    <b v="0"/>
    <n v="52"/>
    <b v="1"/>
    <s v="music/rock"/>
    <n v="38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760"/>
    <x v="2"/>
    <s v="US"/>
    <s v="USD"/>
    <n v="1477603140"/>
    <n v="1475013710"/>
    <b v="0"/>
    <n v="158"/>
    <b v="1"/>
    <s v="music/rock"/>
    <n v="38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3751"/>
    <x v="1"/>
    <s v="US"/>
    <s v="USD"/>
    <n v="1428629242"/>
    <n v="1426037242"/>
    <b v="0"/>
    <n v="0"/>
    <b v="0"/>
    <s v="publishing/translations"/>
    <n v="38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750"/>
    <x v="1"/>
    <s v="DE"/>
    <s v="EUR"/>
    <n v="1456043057"/>
    <n v="1453451057"/>
    <b v="0"/>
    <n v="2"/>
    <b v="0"/>
    <s v="publishing/translations"/>
    <n v="37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3746"/>
    <x v="1"/>
    <s v="US"/>
    <s v="USD"/>
    <n v="1470175271"/>
    <n v="1467583271"/>
    <b v="0"/>
    <n v="0"/>
    <b v="0"/>
    <s v="publishing/fiction"/>
    <n v="37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736.55"/>
    <x v="0"/>
    <s v="US"/>
    <s v="USD"/>
    <n v="1383789603"/>
    <n v="1381194003"/>
    <b v="0"/>
    <n v="1"/>
    <b v="0"/>
    <s v="publishing/art books"/>
    <n v="3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3735"/>
    <x v="0"/>
    <s v="US"/>
    <s v="USD"/>
    <n v="1432843500"/>
    <n v="1430124509"/>
    <b v="0"/>
    <n v="1"/>
    <b v="0"/>
    <s v="publishing/art books"/>
    <n v="37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3732"/>
    <x v="0"/>
    <s v="US"/>
    <s v="USD"/>
    <n v="1424211329"/>
    <n v="1421187329"/>
    <b v="0"/>
    <n v="6"/>
    <b v="0"/>
    <s v="publishing/art books"/>
    <n v="37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3730"/>
    <x v="0"/>
    <s v="US"/>
    <s v="USD"/>
    <n v="1404909296"/>
    <n v="1402317296"/>
    <b v="0"/>
    <n v="35"/>
    <b v="0"/>
    <s v="publishing/art books"/>
    <n v="37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3710"/>
    <x v="0"/>
    <s v="US"/>
    <s v="USD"/>
    <n v="1343161248"/>
    <n v="1337977248"/>
    <b v="0"/>
    <n v="2"/>
    <b v="0"/>
    <s v="publishing/art books"/>
    <n v="37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3700"/>
    <x v="2"/>
    <s v="US"/>
    <s v="USD"/>
    <n v="1339701851"/>
    <n v="1337887451"/>
    <b v="0"/>
    <n v="205"/>
    <b v="1"/>
    <s v="music/rock"/>
    <n v="37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3700"/>
    <x v="2"/>
    <s v="US"/>
    <s v="USD"/>
    <n v="1353621600"/>
    <n v="1350061821"/>
    <b v="0"/>
    <n v="157"/>
    <b v="1"/>
    <s v="music/rock"/>
    <n v="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3685"/>
    <x v="2"/>
    <s v="US"/>
    <s v="USD"/>
    <n v="1350074261"/>
    <n v="1347482261"/>
    <b v="0"/>
    <n v="133"/>
    <b v="1"/>
    <s v="music/rock"/>
    <n v="37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3684"/>
    <x v="2"/>
    <s v="US"/>
    <s v="USD"/>
    <n v="1326690000"/>
    <n v="1324329156"/>
    <b v="0"/>
    <n v="58"/>
    <b v="1"/>
    <s v="music/rock"/>
    <n v="37"/>
    <x v="5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3674"/>
    <x v="2"/>
    <s v="US"/>
    <s v="USD"/>
    <n v="1353551160"/>
    <n v="1348363560"/>
    <b v="0"/>
    <n v="128"/>
    <b v="1"/>
    <s v="music/pop"/>
    <n v="37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670"/>
    <x v="3"/>
    <s v="US"/>
    <s v="USD"/>
    <n v="1491855300"/>
    <n v="1488935245"/>
    <b v="0"/>
    <n v="39"/>
    <b v="0"/>
    <s v="music/faith"/>
    <n v="37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3660"/>
    <x v="3"/>
    <s v="US"/>
    <s v="USD"/>
    <n v="1490589360"/>
    <n v="1488038674"/>
    <b v="0"/>
    <n v="1"/>
    <b v="0"/>
    <s v="music/faith"/>
    <n v="37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3659"/>
    <x v="1"/>
    <s v="US"/>
    <s v="USD"/>
    <n v="1409585434"/>
    <n v="1406907034"/>
    <b v="0"/>
    <n v="2"/>
    <b v="0"/>
    <s v="music/faith"/>
    <n v="37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3655"/>
    <x v="1"/>
    <s v="US"/>
    <s v="USD"/>
    <n v="1435730400"/>
    <n v="1430855315"/>
    <b v="0"/>
    <n v="3"/>
    <b v="0"/>
    <s v="music/faith"/>
    <n v="36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3641"/>
    <x v="1"/>
    <s v="US"/>
    <s v="USD"/>
    <n v="1465521306"/>
    <n v="1460337306"/>
    <b v="0"/>
    <n v="0"/>
    <b v="0"/>
    <s v="music/faith"/>
    <n v="36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3638"/>
    <x v="1"/>
    <s v="US"/>
    <s v="USD"/>
    <n v="1473802200"/>
    <n v="1472746374"/>
    <b v="0"/>
    <n v="0"/>
    <b v="0"/>
    <s v="music/faith"/>
    <n v="36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3636"/>
    <x v="2"/>
    <s v="US"/>
    <s v="USD"/>
    <n v="1426787123"/>
    <n v="1424198723"/>
    <b v="0"/>
    <n v="61"/>
    <b v="1"/>
    <s v="photography/photobooks"/>
    <n v="36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3600"/>
    <x v="1"/>
    <s v="US"/>
    <s v="USD"/>
    <n v="1428158637"/>
    <n v="1425570237"/>
    <b v="1"/>
    <n v="24"/>
    <b v="0"/>
    <s v="photography/photobooks"/>
    <n v="36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3600"/>
    <x v="1"/>
    <s v="US"/>
    <s v="USD"/>
    <n v="1481809189"/>
    <n v="1479217189"/>
    <b v="1"/>
    <n v="140"/>
    <b v="0"/>
    <s v="photography/photobooks"/>
    <n v="36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3598"/>
    <x v="2"/>
    <s v="US"/>
    <s v="USD"/>
    <n v="1422140895"/>
    <n v="1418684895"/>
    <b v="0"/>
    <n v="90"/>
    <b v="1"/>
    <s v="music/rock"/>
    <n v="36"/>
    <x v="5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3590"/>
    <x v="2"/>
    <s v="US"/>
    <s v="USD"/>
    <n v="1298245954"/>
    <n v="1295653954"/>
    <b v="0"/>
    <n v="134"/>
    <b v="1"/>
    <s v="music/rock"/>
    <n v="36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3575"/>
    <x v="1"/>
    <s v="US"/>
    <s v="USD"/>
    <n v="1483488249"/>
    <n v="1480896249"/>
    <b v="0"/>
    <n v="0"/>
    <b v="0"/>
    <s v="games/mobile games"/>
    <n v="36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3572.12"/>
    <x v="1"/>
    <s v="US"/>
    <s v="USD"/>
    <n v="1470519308"/>
    <n v="1465335308"/>
    <b v="0"/>
    <n v="3"/>
    <b v="0"/>
    <s v="games/mobile games"/>
    <n v="36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3562"/>
    <x v="2"/>
    <s v="US"/>
    <s v="USD"/>
    <n v="1279778400"/>
    <n v="1275851354"/>
    <b v="0"/>
    <n v="120"/>
    <b v="1"/>
    <s v="music/indie rock"/>
    <n v="3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3555"/>
    <x v="1"/>
    <s v="GB"/>
    <s v="GBP"/>
    <n v="1445468400"/>
    <n v="1443042061"/>
    <b v="0"/>
    <n v="105"/>
    <b v="0"/>
    <s v="technology/gadgets"/>
    <n v="36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3550"/>
    <x v="2"/>
    <s v="US"/>
    <s v="USD"/>
    <n v="1362955108"/>
    <n v="1360366708"/>
    <b v="0"/>
    <n v="96"/>
    <b v="1"/>
    <s v="music/indie rock"/>
    <n v="36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3550"/>
    <x v="2"/>
    <s v="US"/>
    <s v="USD"/>
    <n v="1470896916"/>
    <n v="1467008916"/>
    <b v="1"/>
    <n v="2478"/>
    <b v="1"/>
    <s v="technology/hardware"/>
    <n v="35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3540"/>
    <x v="2"/>
    <s v="US"/>
    <s v="USD"/>
    <n v="1412121600"/>
    <n v="1408565860"/>
    <b v="1"/>
    <n v="424"/>
    <b v="1"/>
    <s v="technology/hardware"/>
    <n v="35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3535"/>
    <x v="2"/>
    <s v="US"/>
    <s v="USD"/>
    <n v="1349495940"/>
    <n v="1346042417"/>
    <b v="1"/>
    <n v="1633"/>
    <b v="1"/>
    <s v="technology/hardware"/>
    <n v="35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3531"/>
    <x v="2"/>
    <s v="US"/>
    <s v="USD"/>
    <n v="1400006636"/>
    <n v="1397414636"/>
    <b v="1"/>
    <n v="306"/>
    <b v="1"/>
    <s v="technology/hardware"/>
    <n v="3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3530"/>
    <x v="2"/>
    <s v="US"/>
    <s v="USD"/>
    <n v="1282622400"/>
    <n v="1276891586"/>
    <b v="1"/>
    <n v="137"/>
    <b v="1"/>
    <s v="technology/hardware"/>
    <n v="35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3530"/>
    <x v="2"/>
    <s v="US"/>
    <s v="USD"/>
    <n v="1362863299"/>
    <n v="1360271299"/>
    <b v="1"/>
    <n v="479"/>
    <b v="1"/>
    <s v="technology/hardware"/>
    <n v="35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526"/>
    <x v="2"/>
    <s v="US"/>
    <s v="USD"/>
    <n v="1388383353"/>
    <n v="1383195753"/>
    <b v="1"/>
    <n v="429"/>
    <b v="1"/>
    <s v="technology/hardware"/>
    <n v="35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3514"/>
    <x v="2"/>
    <s v="US"/>
    <s v="USD"/>
    <n v="1453481974"/>
    <n v="1448297974"/>
    <b v="0"/>
    <n v="140"/>
    <b v="1"/>
    <s v="technology/hardware"/>
    <n v="35"/>
    <x v="3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3510"/>
    <x v="2"/>
    <s v="US"/>
    <s v="USD"/>
    <n v="1369282044"/>
    <n v="1366690044"/>
    <b v="0"/>
    <n v="217"/>
    <b v="1"/>
    <s v="technology/hardware"/>
    <n v="35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3508"/>
    <x v="2"/>
    <s v="US"/>
    <s v="USD"/>
    <n v="1433036578"/>
    <n v="1429580578"/>
    <b v="0"/>
    <n v="170"/>
    <b v="1"/>
    <s v="technology/hardware"/>
    <n v="35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3506"/>
    <x v="2"/>
    <s v="GB"/>
    <s v="GBP"/>
    <n v="1435258800"/>
    <n v="1432659793"/>
    <b v="0"/>
    <n v="607"/>
    <b v="1"/>
    <s v="technology/hardware"/>
    <n v="35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3501.52"/>
    <x v="1"/>
    <s v="US"/>
    <s v="USD"/>
    <n v="1337447105"/>
    <n v="1334855105"/>
    <b v="0"/>
    <n v="16"/>
    <b v="0"/>
    <s v="games/video games"/>
    <n v="35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3500"/>
    <x v="2"/>
    <s v="US"/>
    <s v="USD"/>
    <n v="1453737600"/>
    <n v="1452530041"/>
    <b v="1"/>
    <n v="266"/>
    <b v="1"/>
    <s v="games/tabletop games"/>
    <n v="3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3500"/>
    <x v="2"/>
    <s v="US"/>
    <s v="USD"/>
    <n v="1459012290"/>
    <n v="1456423890"/>
    <b v="0"/>
    <n v="878"/>
    <b v="1"/>
    <s v="games/tabletop games"/>
    <n v="35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3500"/>
    <x v="2"/>
    <s v="US"/>
    <s v="USD"/>
    <n v="1477767600"/>
    <n v="1475337675"/>
    <b v="0"/>
    <n v="296"/>
    <b v="1"/>
    <s v="games/tabletop games"/>
    <n v="3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3499"/>
    <x v="2"/>
    <s v="US"/>
    <s v="USD"/>
    <n v="1385521320"/>
    <n v="1382449733"/>
    <b v="0"/>
    <n v="2525"/>
    <b v="1"/>
    <s v="games/tabletop games"/>
    <n v="35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3486"/>
    <x v="2"/>
    <s v="US"/>
    <s v="USD"/>
    <n v="1434307537"/>
    <n v="1431715537"/>
    <b v="1"/>
    <n v="537"/>
    <b v="1"/>
    <s v="food/small batch"/>
    <n v="35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485"/>
    <x v="0"/>
    <s v="US"/>
    <s v="USD"/>
    <n v="1452282420"/>
    <n v="1447962505"/>
    <b v="0"/>
    <n v="1"/>
    <b v="0"/>
    <s v="technology/web"/>
    <n v="35"/>
    <x v="3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3470"/>
    <x v="0"/>
    <s v="NL"/>
    <s v="EUR"/>
    <n v="1433530104"/>
    <n v="1430938104"/>
    <b v="0"/>
    <n v="0"/>
    <b v="0"/>
    <s v="technology/web"/>
    <n v="35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3466"/>
    <x v="0"/>
    <s v="US"/>
    <s v="USD"/>
    <n v="1473451437"/>
    <n v="1470859437"/>
    <b v="0"/>
    <n v="0"/>
    <b v="0"/>
    <s v="technology/web"/>
    <n v="35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3466"/>
    <x v="0"/>
    <s v="NZ"/>
    <s v="NZD"/>
    <n v="1424568107"/>
    <n v="1421976107"/>
    <b v="0"/>
    <n v="3"/>
    <b v="0"/>
    <s v="technology/web"/>
    <n v="3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3465.32"/>
    <x v="1"/>
    <s v="US"/>
    <s v="USD"/>
    <n v="1456608943"/>
    <n v="1454016943"/>
    <b v="0"/>
    <n v="0"/>
    <b v="0"/>
    <s v="food/food trucks"/>
    <n v="35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3465"/>
    <x v="1"/>
    <s v="US"/>
    <s v="USD"/>
    <n v="1445197129"/>
    <n v="1442605129"/>
    <b v="0"/>
    <n v="0"/>
    <b v="0"/>
    <s v="food/food trucks"/>
    <n v="35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3460"/>
    <x v="2"/>
    <s v="US"/>
    <s v="USD"/>
    <n v="1417321515"/>
    <n v="1414725915"/>
    <b v="0"/>
    <n v="120"/>
    <b v="1"/>
    <s v="food/small batch"/>
    <n v="35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3453.69"/>
    <x v="2"/>
    <s v="US"/>
    <s v="USD"/>
    <n v="1488750490"/>
    <n v="1487022490"/>
    <b v="0"/>
    <n v="186"/>
    <b v="1"/>
    <s v="food/small batch"/>
    <n v="34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3449"/>
    <x v="1"/>
    <s v="US"/>
    <s v="USD"/>
    <n v="1465333560"/>
    <n v="1462743308"/>
    <b v="0"/>
    <n v="0"/>
    <b v="0"/>
    <s v="food/restaurants"/>
    <n v="34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3441"/>
    <x v="2"/>
    <s v="US"/>
    <s v="USD"/>
    <n v="1422913152"/>
    <n v="1417729152"/>
    <b v="0"/>
    <n v="59"/>
    <b v="1"/>
    <s v="music/classical music"/>
    <n v="34"/>
    <x v="5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3440"/>
    <x v="0"/>
    <s v="DE"/>
    <s v="EUR"/>
    <n v="1476189339"/>
    <n v="1471005339"/>
    <b v="0"/>
    <n v="3"/>
    <b v="0"/>
    <s v="food/food trucks"/>
    <n v="34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3432"/>
    <x v="0"/>
    <s v="US"/>
    <s v="USD"/>
    <n v="1462827000"/>
    <n v="1457710589"/>
    <b v="0"/>
    <n v="1"/>
    <b v="0"/>
    <s v="food/food trucks"/>
    <n v="34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3419"/>
    <x v="0"/>
    <s v="GB"/>
    <s v="GBP"/>
    <n v="1472745594"/>
    <n v="1470153594"/>
    <b v="0"/>
    <n v="1"/>
    <b v="0"/>
    <s v="food/food trucks"/>
    <n v="34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3417"/>
    <x v="0"/>
    <s v="US"/>
    <s v="USD"/>
    <n v="1463600945"/>
    <n v="1461786545"/>
    <b v="0"/>
    <n v="0"/>
    <b v="0"/>
    <s v="food/food trucks"/>
    <n v="34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3415"/>
    <x v="0"/>
    <s v="US"/>
    <s v="USD"/>
    <n v="1428707647"/>
    <n v="1424823247"/>
    <b v="0"/>
    <n v="0"/>
    <b v="0"/>
    <s v="food/food trucks"/>
    <n v="34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3410"/>
    <x v="1"/>
    <s v="US"/>
    <s v="USD"/>
    <n v="1434341369"/>
    <n v="1431749369"/>
    <b v="0"/>
    <n v="0"/>
    <b v="0"/>
    <s v="food/food trucks"/>
    <n v="34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3407"/>
    <x v="1"/>
    <s v="US"/>
    <s v="USD"/>
    <n v="1429993026"/>
    <n v="1427401026"/>
    <b v="0"/>
    <n v="0"/>
    <b v="0"/>
    <s v="food/food trucks"/>
    <n v="34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3407"/>
    <x v="2"/>
    <s v="US"/>
    <s v="USD"/>
    <n v="1420773970"/>
    <n v="1418095570"/>
    <b v="1"/>
    <n v="294"/>
    <b v="1"/>
    <s v="technology/space exploration"/>
    <n v="34"/>
    <x v="3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3405"/>
    <x v="2"/>
    <s v="US"/>
    <s v="USD"/>
    <n v="1443214800"/>
    <n v="1440008439"/>
    <b v="0"/>
    <n v="206"/>
    <b v="1"/>
    <s v="technology/makerspaces"/>
    <n v="34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400"/>
    <x v="1"/>
    <s v="US"/>
    <s v="USD"/>
    <n v="1451282400"/>
    <n v="1449436390"/>
    <b v="1"/>
    <n v="47"/>
    <b v="0"/>
    <s v="technology/makerspaces"/>
    <n v="34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00"/>
    <x v="3"/>
    <s v="US"/>
    <s v="USD"/>
    <n v="1491416077"/>
    <n v="1488827677"/>
    <b v="1"/>
    <n v="26"/>
    <b v="0"/>
    <s v="theater/spaces"/>
    <n v="34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3398.1"/>
    <x v="2"/>
    <s v="DE"/>
    <s v="EUR"/>
    <n v="1444291193"/>
    <n v="1441699193"/>
    <b v="1"/>
    <n v="187"/>
    <b v="1"/>
    <s v="theater/spaces"/>
    <n v="34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3397"/>
    <x v="2"/>
    <s v="US"/>
    <s v="USD"/>
    <n v="1438964063"/>
    <n v="1436804063"/>
    <b v="0"/>
    <n v="707"/>
    <b v="1"/>
    <s v="technology/hardware"/>
    <n v="34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3395"/>
    <x v="1"/>
    <s v="US"/>
    <s v="USD"/>
    <n v="1428171037"/>
    <n v="1425582637"/>
    <b v="0"/>
    <n v="2"/>
    <b v="0"/>
    <s v="publishing/children's books"/>
    <n v="34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3392"/>
    <x v="1"/>
    <s v="US"/>
    <s v="USD"/>
    <n v="1410448551"/>
    <n v="1407856551"/>
    <b v="0"/>
    <n v="0"/>
    <b v="0"/>
    <s v="publishing/children's books"/>
    <n v="34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3390"/>
    <x v="1"/>
    <s v="US"/>
    <s v="USD"/>
    <n v="1389476201"/>
    <n v="1386884201"/>
    <b v="0"/>
    <n v="33"/>
    <b v="0"/>
    <s v="publishing/children's books"/>
    <n v="34"/>
    <x v="2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385"/>
    <x v="2"/>
    <s v="AU"/>
    <s v="AUD"/>
    <n v="1437473005"/>
    <n v="1434881005"/>
    <b v="0"/>
    <n v="73"/>
    <b v="1"/>
    <s v="theater/plays"/>
    <n v="34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385"/>
    <x v="2"/>
    <s v="US"/>
    <s v="USD"/>
    <n v="1437004800"/>
    <n v="1433295276"/>
    <b v="0"/>
    <n v="141"/>
    <b v="1"/>
    <s v="theater/plays"/>
    <n v="3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3383"/>
    <x v="2"/>
    <s v="GB"/>
    <s v="GBP"/>
    <n v="1424692503"/>
    <n v="1422100503"/>
    <b v="0"/>
    <n v="108"/>
    <b v="1"/>
    <s v="theater/plays"/>
    <n v="3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3380"/>
    <x v="2"/>
    <s v="US"/>
    <s v="USD"/>
    <n v="1443018086"/>
    <n v="1441290086"/>
    <b v="0"/>
    <n v="102"/>
    <b v="1"/>
    <s v="theater/plays"/>
    <n v="34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3372.25"/>
    <x v="1"/>
    <s v="US"/>
    <s v="USD"/>
    <n v="1419183813"/>
    <n v="1417455813"/>
    <b v="0"/>
    <n v="13"/>
    <b v="0"/>
    <s v="theater/plays"/>
    <n v="34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3368"/>
    <x v="1"/>
    <s v="US"/>
    <s v="USD"/>
    <n v="1454734740"/>
    <n v="1451684437"/>
    <b v="0"/>
    <n v="5"/>
    <b v="0"/>
    <s v="theater/plays"/>
    <n v="34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3366"/>
    <x v="1"/>
    <s v="US"/>
    <s v="USD"/>
    <n v="1460751128"/>
    <n v="1455570728"/>
    <b v="0"/>
    <n v="10"/>
    <b v="0"/>
    <s v="theater/plays"/>
    <n v="34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3363"/>
    <x v="1"/>
    <s v="US"/>
    <s v="USD"/>
    <n v="1469325158"/>
    <n v="1464141158"/>
    <b v="0"/>
    <n v="0"/>
    <b v="0"/>
    <s v="theater/plays"/>
    <n v="34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3360.72"/>
    <x v="1"/>
    <s v="US"/>
    <s v="USD"/>
    <n v="1410041339"/>
    <n v="1404857339"/>
    <b v="0"/>
    <n v="2"/>
    <b v="0"/>
    <s v="theater/plays"/>
    <n v="34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3353"/>
    <x v="2"/>
    <s v="GB"/>
    <s v="GBP"/>
    <n v="1431007264"/>
    <n v="1428415264"/>
    <b v="0"/>
    <n v="62"/>
    <b v="1"/>
    <s v="theater/musical"/>
    <n v="34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3350"/>
    <x v="1"/>
    <s v="US"/>
    <s v="USD"/>
    <n v="1433714198"/>
    <n v="1431122198"/>
    <b v="0"/>
    <n v="1"/>
    <b v="0"/>
    <s v="theater/spaces"/>
    <n v="34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3350"/>
    <x v="0"/>
    <s v="GB"/>
    <s v="GBP"/>
    <n v="1465258325"/>
    <n v="1462666325"/>
    <b v="0"/>
    <n v="0"/>
    <b v="0"/>
    <s v="theater/spaces"/>
    <n v="34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3350"/>
    <x v="2"/>
    <s v="US"/>
    <s v="USD"/>
    <n v="1435835824"/>
    <n v="1433243824"/>
    <b v="0"/>
    <n v="98"/>
    <b v="1"/>
    <s v="theater/plays"/>
    <n v="3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3335"/>
    <x v="2"/>
    <s v="US"/>
    <s v="USD"/>
    <n v="1442425412"/>
    <n v="1439833412"/>
    <b v="0"/>
    <n v="128"/>
    <b v="1"/>
    <s v="theater/plays"/>
    <n v="33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3330"/>
    <x v="2"/>
    <s v="NZ"/>
    <s v="NZD"/>
    <n v="1477886400"/>
    <n v="1476228128"/>
    <b v="0"/>
    <n v="111"/>
    <b v="1"/>
    <s v="theater/spaces"/>
    <n v="33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3321.25"/>
    <x v="2"/>
    <s v="US"/>
    <s v="USD"/>
    <n v="1452174420"/>
    <n v="1449150420"/>
    <b v="0"/>
    <n v="27"/>
    <b v="1"/>
    <s v="theater/spaces"/>
    <n v="33"/>
    <x v="1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3320"/>
    <x v="2"/>
    <s v="US"/>
    <s v="USD"/>
    <n v="1488171540"/>
    <n v="1486661793"/>
    <b v="0"/>
    <n v="115"/>
    <b v="1"/>
    <s v="theater/spaces"/>
    <n v="33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3319"/>
    <x v="2"/>
    <s v="US"/>
    <s v="USD"/>
    <n v="1434917049"/>
    <n v="1432325049"/>
    <b v="0"/>
    <n v="107"/>
    <b v="1"/>
    <s v="theater/spaces"/>
    <n v="33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3319"/>
    <x v="2"/>
    <s v="US"/>
    <s v="USD"/>
    <n v="1472338409"/>
    <n v="1468450409"/>
    <b v="0"/>
    <n v="62"/>
    <b v="1"/>
    <s v="theater/spaces"/>
    <n v="33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3318"/>
    <x v="1"/>
    <s v="US"/>
    <s v="USD"/>
    <n v="1412222340"/>
    <n v="1407781013"/>
    <b v="0"/>
    <n v="3"/>
    <b v="0"/>
    <s v="theater/spaces"/>
    <n v="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3317"/>
    <x v="1"/>
    <s v="US"/>
    <s v="USD"/>
    <n v="1443636000"/>
    <n v="1441111892"/>
    <b v="0"/>
    <n v="67"/>
    <b v="0"/>
    <s v="theater/spaces"/>
    <n v="33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15"/>
    <x v="1"/>
    <s v="GB"/>
    <s v="GBP"/>
    <n v="1481132169"/>
    <n v="1479317769"/>
    <b v="0"/>
    <n v="16"/>
    <b v="0"/>
    <s v="theater/spaces"/>
    <n v="33"/>
    <x v="1"/>
    <s v="spaces"/>
    <x v="1454"/>
    <d v="2016-12-07T17:36:09"/>
    <x v="0"/>
  </r>
  <r>
    <n v="3076"/>
    <s v="10,000 Hours"/>
    <s v="Helping female comedians get in their 10,000 Hours of practice!"/>
    <n v="10000"/>
    <n v="3315"/>
    <x v="1"/>
    <s v="US"/>
    <s v="USD"/>
    <n v="1444405123"/>
    <n v="1439221123"/>
    <b v="0"/>
    <n v="50"/>
    <b v="0"/>
    <s v="theater/spaces"/>
    <n v="33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3307"/>
    <x v="1"/>
    <s v="GB"/>
    <s v="GBP"/>
    <n v="1475848800"/>
    <n v="1474027501"/>
    <b v="0"/>
    <n v="42"/>
    <b v="0"/>
    <s v="theater/spaces"/>
    <n v="3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305"/>
    <x v="1"/>
    <s v="SE"/>
    <s v="SEK"/>
    <n v="1465123427"/>
    <n v="1462531427"/>
    <b v="0"/>
    <n v="1"/>
    <b v="0"/>
    <s v="theater/spaces"/>
    <n v="33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3294.01"/>
    <x v="1"/>
    <s v="US"/>
    <s v="USD"/>
    <n v="1427414732"/>
    <n v="1424826332"/>
    <b v="0"/>
    <n v="1"/>
    <b v="0"/>
    <s v="theater/spaces"/>
    <n v="33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292"/>
    <x v="3"/>
    <s v="US"/>
    <s v="USD"/>
    <n v="1492145940"/>
    <n v="1489504916"/>
    <b v="0"/>
    <n v="4"/>
    <b v="0"/>
    <s v="theater/plays"/>
    <n v="33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3289"/>
    <x v="3"/>
    <s v="FR"/>
    <s v="EUR"/>
    <n v="1491581703"/>
    <n v="1488993303"/>
    <b v="0"/>
    <n v="4"/>
    <b v="0"/>
    <s v="theater/plays"/>
    <n v="33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3275"/>
    <x v="3"/>
    <s v="US"/>
    <s v="USD"/>
    <n v="1489903200"/>
    <n v="1488459307"/>
    <b v="0"/>
    <n v="30"/>
    <b v="0"/>
    <s v="theater/plays"/>
    <n v="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3275"/>
    <x v="2"/>
    <s v="US"/>
    <s v="USD"/>
    <n v="1411765492"/>
    <n v="1409173492"/>
    <b v="1"/>
    <n v="74"/>
    <b v="1"/>
    <s v="theater/plays"/>
    <n v="33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3275"/>
    <x v="1"/>
    <s v="GB"/>
    <s v="GBP"/>
    <n v="1425160800"/>
    <n v="1421274859"/>
    <b v="0"/>
    <n v="8"/>
    <b v="0"/>
    <s v="theater/musical"/>
    <n v="33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3273"/>
    <x v="1"/>
    <s v="NO"/>
    <s v="NOK"/>
    <n v="1423050618"/>
    <n v="1420458618"/>
    <b v="0"/>
    <n v="4"/>
    <b v="0"/>
    <s v="theater/musical"/>
    <n v="33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3271"/>
    <x v="2"/>
    <s v="US"/>
    <s v="USD"/>
    <n v="1411150092"/>
    <n v="1408558092"/>
    <b v="1"/>
    <n v="183"/>
    <b v="1"/>
    <s v="theater/plays"/>
    <n v="3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3270"/>
    <x v="2"/>
    <s v="US"/>
    <s v="USD"/>
    <n v="1442030340"/>
    <n v="1439551200"/>
    <b v="1"/>
    <n v="193"/>
    <b v="1"/>
    <s v="theater/plays"/>
    <n v="3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3258"/>
    <x v="2"/>
    <s v="US"/>
    <s v="USD"/>
    <n v="1433995140"/>
    <n v="1432129577"/>
    <b v="1"/>
    <n v="176"/>
    <b v="1"/>
    <s v="theater/plays"/>
    <n v="33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3258"/>
    <x v="2"/>
    <s v="US"/>
    <s v="USD"/>
    <n v="1446814809"/>
    <n v="1444219209"/>
    <b v="1"/>
    <n v="145"/>
    <b v="1"/>
    <s v="theater/plays"/>
    <n v="33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3255"/>
    <x v="2"/>
    <s v="GB"/>
    <s v="GBP"/>
    <n v="1466463600"/>
    <n v="1463337315"/>
    <b v="0"/>
    <n v="207"/>
    <b v="1"/>
    <s v="theater/plays"/>
    <n v="33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3255"/>
    <x v="2"/>
    <s v="US"/>
    <s v="USD"/>
    <n v="1442102400"/>
    <n v="1440370768"/>
    <b v="0"/>
    <n v="72"/>
    <b v="1"/>
    <s v="theater/plays"/>
    <n v="33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3250"/>
    <x v="2"/>
    <s v="US"/>
    <s v="USD"/>
    <n v="1416385679"/>
    <n v="1413790079"/>
    <b v="0"/>
    <n v="162"/>
    <b v="1"/>
    <s v="theater/plays"/>
    <n v="32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3236"/>
    <x v="2"/>
    <s v="US"/>
    <s v="USD"/>
    <n v="1464960682"/>
    <n v="1462368682"/>
    <b v="0"/>
    <n v="62"/>
    <b v="1"/>
    <s v="theater/plays"/>
    <n v="32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3231"/>
    <x v="2"/>
    <s v="US"/>
    <s v="USD"/>
    <n v="1409266414"/>
    <n v="1405378414"/>
    <b v="0"/>
    <n v="85"/>
    <b v="1"/>
    <s v="theater/plays"/>
    <n v="32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3226"/>
    <x v="2"/>
    <s v="US"/>
    <s v="USD"/>
    <n v="1405511376"/>
    <n v="1401623376"/>
    <b v="0"/>
    <n v="91"/>
    <b v="1"/>
    <s v="theater/plays"/>
    <n v="32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3226"/>
    <x v="2"/>
    <s v="US"/>
    <s v="USD"/>
    <n v="1425495563"/>
    <n v="1422903563"/>
    <b v="0"/>
    <n v="98"/>
    <b v="1"/>
    <s v="theater/plays"/>
    <n v="32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3225"/>
    <x v="2"/>
    <s v="US"/>
    <s v="USD"/>
    <n v="1404983269"/>
    <n v="1402391269"/>
    <b v="0"/>
    <n v="168"/>
    <b v="1"/>
    <s v="theater/plays"/>
    <n v="32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3223"/>
    <x v="2"/>
    <s v="US"/>
    <s v="USD"/>
    <n v="1476381627"/>
    <n v="1473789627"/>
    <b v="0"/>
    <n v="69"/>
    <b v="1"/>
    <s v="theater/plays"/>
    <n v="32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3222"/>
    <x v="2"/>
    <s v="CA"/>
    <s v="CAD"/>
    <n v="1476158340"/>
    <n v="1472594585"/>
    <b v="0"/>
    <n v="114"/>
    <b v="1"/>
    <s v="theater/plays"/>
    <n v="32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3221"/>
    <x v="2"/>
    <s v="US"/>
    <s v="USD"/>
    <n v="1474426800"/>
    <n v="1471976529"/>
    <b v="0"/>
    <n v="17"/>
    <b v="1"/>
    <s v="theater/plays"/>
    <n v="32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3211"/>
    <x v="2"/>
    <s v="AU"/>
    <s v="AUD"/>
    <n v="1420178188"/>
    <n v="1418709388"/>
    <b v="0"/>
    <n v="95"/>
    <b v="1"/>
    <s v="theater/plays"/>
    <n v="32"/>
    <x v="1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3211"/>
    <x v="2"/>
    <s v="US"/>
    <s v="USD"/>
    <n v="1464732537"/>
    <n v="1462140537"/>
    <b v="0"/>
    <n v="72"/>
    <b v="1"/>
    <s v="theater/plays"/>
    <n v="32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3210"/>
    <x v="2"/>
    <s v="US"/>
    <s v="USD"/>
    <n v="1410580800"/>
    <n v="1409336373"/>
    <b v="0"/>
    <n v="74"/>
    <b v="1"/>
    <s v="theater/plays"/>
    <n v="32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3205"/>
    <x v="2"/>
    <s v="US"/>
    <s v="USD"/>
    <n v="1470887940"/>
    <n v="1468176527"/>
    <b v="0"/>
    <n v="102"/>
    <b v="1"/>
    <s v="theater/plays"/>
    <n v="32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3201"/>
    <x v="1"/>
    <s v="US"/>
    <s v="USD"/>
    <n v="1434497400"/>
    <n v="1431770802"/>
    <b v="0"/>
    <n v="8"/>
    <b v="0"/>
    <s v="theater/musical"/>
    <n v="32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3200"/>
    <x v="2"/>
    <s v="US"/>
    <s v="USD"/>
    <n v="1432612740"/>
    <n v="1429881667"/>
    <b v="0"/>
    <n v="97"/>
    <b v="1"/>
    <s v="theater/plays"/>
    <n v="3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3200"/>
    <x v="2"/>
    <s v="US"/>
    <s v="USD"/>
    <n v="1404360045"/>
    <n v="1401336045"/>
    <b v="0"/>
    <n v="96"/>
    <b v="1"/>
    <s v="theater/musical"/>
    <n v="32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3195"/>
    <x v="1"/>
    <s v="US"/>
    <s v="USD"/>
    <n v="1457734843"/>
    <n v="1455142843"/>
    <b v="0"/>
    <n v="4"/>
    <b v="0"/>
    <s v="theater/musical"/>
    <n v="32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3190"/>
    <x v="1"/>
    <s v="US"/>
    <s v="USD"/>
    <n v="1405882287"/>
    <n v="1400698287"/>
    <b v="1"/>
    <n v="34"/>
    <b v="0"/>
    <s v="theater/plays"/>
    <n v="32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3186"/>
    <x v="1"/>
    <s v="US"/>
    <s v="USD"/>
    <n v="1427427276"/>
    <n v="1425270876"/>
    <b v="0"/>
    <n v="2"/>
    <b v="0"/>
    <s v="theater/plays"/>
    <n v="32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3185"/>
    <x v="0"/>
    <s v="US"/>
    <s v="USD"/>
    <n v="1404360478"/>
    <n v="1401768478"/>
    <b v="0"/>
    <n v="10"/>
    <b v="0"/>
    <s v="theater/musical"/>
    <n v="32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3178"/>
    <x v="0"/>
    <s v="US"/>
    <s v="USD"/>
    <n v="1427479192"/>
    <n v="1425322792"/>
    <b v="0"/>
    <n v="0"/>
    <b v="0"/>
    <s v="theater/musical"/>
    <n v="32"/>
    <x v="1"/>
    <s v="musical"/>
    <x v="1491"/>
    <d v="2015-03-27T17:59:52"/>
    <x v="2"/>
  </r>
  <r>
    <n v="3886"/>
    <s v="a (Canceled)"/>
    <n v="1"/>
    <n v="10000"/>
    <n v="3175"/>
    <x v="0"/>
    <s v="AU"/>
    <s v="AUD"/>
    <n v="1418275702"/>
    <n v="1415683702"/>
    <b v="0"/>
    <n v="0"/>
    <b v="0"/>
    <s v="theater/musical"/>
    <n v="32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3172"/>
    <x v="1"/>
    <s v="US"/>
    <s v="USD"/>
    <n v="1407868561"/>
    <n v="1406140561"/>
    <b v="0"/>
    <n v="2"/>
    <b v="0"/>
    <s v="theater/plays"/>
    <n v="32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171"/>
    <x v="1"/>
    <s v="US"/>
    <s v="USD"/>
    <n v="1429074240"/>
    <n v="1427866200"/>
    <b v="0"/>
    <n v="2"/>
    <b v="0"/>
    <s v="theater/plays"/>
    <n v="32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3170"/>
    <x v="1"/>
    <s v="US"/>
    <s v="USD"/>
    <n v="1448863449"/>
    <n v="1446267849"/>
    <b v="0"/>
    <n v="7"/>
    <b v="0"/>
    <s v="theater/plays"/>
    <n v="32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3160"/>
    <x v="1"/>
    <s v="AU"/>
    <s v="AUD"/>
    <n v="1459490400"/>
    <n v="1457078868"/>
    <b v="0"/>
    <n v="0"/>
    <b v="0"/>
    <s v="theater/plays"/>
    <n v="32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3158"/>
    <x v="1"/>
    <s v="AU"/>
    <s v="AUD"/>
    <n v="1423623221"/>
    <n v="1421031221"/>
    <b v="0"/>
    <n v="32"/>
    <b v="0"/>
    <s v="theater/plays"/>
    <n v="32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3155"/>
    <x v="1"/>
    <s v="CA"/>
    <s v="CAD"/>
    <n v="1447821717"/>
    <n v="1445226117"/>
    <b v="0"/>
    <n v="0"/>
    <b v="0"/>
    <s v="theater/plays"/>
    <n v="32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3150"/>
    <x v="1"/>
    <s v="US"/>
    <s v="USD"/>
    <n v="1449876859"/>
    <n v="1444689259"/>
    <b v="0"/>
    <n v="9"/>
    <b v="0"/>
    <s v="theater/plays"/>
    <n v="3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3148"/>
    <x v="1"/>
    <s v="US"/>
    <s v="USD"/>
    <n v="1409846874"/>
    <n v="1407254874"/>
    <b v="0"/>
    <n v="2"/>
    <b v="0"/>
    <s v="theater/plays"/>
    <n v="31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145"/>
    <x v="1"/>
    <s v="US"/>
    <s v="USD"/>
    <n v="1413925887"/>
    <n v="1411333887"/>
    <b v="0"/>
    <n v="25"/>
    <b v="0"/>
    <s v="theater/plays"/>
    <n v="31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3135"/>
    <x v="1"/>
    <s v="US"/>
    <s v="USD"/>
    <n v="1421781360"/>
    <n v="1419213664"/>
    <b v="0"/>
    <n v="3"/>
    <b v="0"/>
    <s v="theater/plays"/>
    <n v="31"/>
    <x v="1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3133"/>
    <x v="1"/>
    <s v="CA"/>
    <s v="CAD"/>
    <n v="1410836400"/>
    <n v="1408116152"/>
    <b v="0"/>
    <n v="7"/>
    <b v="0"/>
    <s v="theater/plays"/>
    <n v="3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3132.63"/>
    <x v="1"/>
    <s v="CA"/>
    <s v="CAD"/>
    <n v="1403539200"/>
    <n v="1400604056"/>
    <b v="0"/>
    <n v="5"/>
    <b v="0"/>
    <s v="theater/plays"/>
    <n v="31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3125"/>
    <x v="1"/>
    <s v="GB"/>
    <s v="GBP"/>
    <n v="1454284500"/>
    <n v="1449431237"/>
    <b v="0"/>
    <n v="0"/>
    <b v="0"/>
    <s v="theater/plays"/>
    <n v="31"/>
    <x v="1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3122"/>
    <x v="0"/>
    <s v="US"/>
    <s v="USD"/>
    <n v="1450331940"/>
    <n v="1447777514"/>
    <b v="0"/>
    <n v="22"/>
    <b v="0"/>
    <s v="technology/wearables"/>
    <n v="3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3120"/>
    <x v="2"/>
    <s v="US"/>
    <s v="USD"/>
    <n v="1374769288"/>
    <n v="1372177288"/>
    <b v="0"/>
    <n v="8200"/>
    <b v="1"/>
    <s v="technology/hardware"/>
    <n v="31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3120"/>
    <x v="1"/>
    <s v="US"/>
    <s v="USD"/>
    <n v="1411073972"/>
    <n v="1408481972"/>
    <b v="0"/>
    <n v="4"/>
    <b v="0"/>
    <s v="food/food trucks"/>
    <n v="32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3105"/>
    <x v="2"/>
    <s v="GB"/>
    <s v="GBP"/>
    <n v="1403693499"/>
    <n v="1401101499"/>
    <b v="1"/>
    <n v="165"/>
    <b v="1"/>
    <s v="film &amp; video/documentary"/>
    <n v="32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105"/>
    <x v="2"/>
    <s v="US"/>
    <s v="USD"/>
    <n v="1442501991"/>
    <n v="1439909991"/>
    <b v="0"/>
    <n v="480"/>
    <b v="1"/>
    <s v="games/tabletop games"/>
    <n v="32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100"/>
    <x v="1"/>
    <s v="US"/>
    <s v="USD"/>
    <n v="1401778740"/>
    <n v="1399474134"/>
    <b v="1"/>
    <n v="50"/>
    <b v="0"/>
    <s v="theater/plays"/>
    <n v="32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3100"/>
    <x v="2"/>
    <s v="US"/>
    <s v="USD"/>
    <n v="1407456000"/>
    <n v="1405573391"/>
    <b v="0"/>
    <n v="86"/>
    <b v="1"/>
    <s v="film &amp; video/documentary"/>
    <n v="32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3100"/>
    <x v="1"/>
    <s v="US"/>
    <s v="USD"/>
    <n v="1465407219"/>
    <n v="1462815219"/>
    <b v="0"/>
    <n v="5"/>
    <b v="0"/>
    <s v="theater/plays"/>
    <n v="32"/>
    <x v="1"/>
    <s v="plays"/>
    <x v="1513"/>
    <d v="2016-06-08T17:33:39"/>
    <x v="0"/>
  </r>
  <r>
    <n v="4087"/>
    <s v="Stage Production &quot;The Nail Shop&quot;"/>
    <s v="Comedy Stage Play"/>
    <n v="9600"/>
    <n v="3100"/>
    <x v="1"/>
    <s v="US"/>
    <s v="USD"/>
    <n v="1468777786"/>
    <n v="1466185786"/>
    <b v="0"/>
    <n v="0"/>
    <b v="0"/>
    <s v="theater/plays"/>
    <n v="33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3095.11"/>
    <x v="1"/>
    <s v="US"/>
    <s v="USD"/>
    <n v="1363990545"/>
    <n v="1360106145"/>
    <b v="0"/>
    <n v="30"/>
    <b v="0"/>
    <s v="music/jazz"/>
    <n v="32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3084"/>
    <x v="2"/>
    <s v="US"/>
    <s v="USD"/>
    <n v="1389474145"/>
    <n v="1386882145"/>
    <b v="1"/>
    <n v="50"/>
    <b v="1"/>
    <s v="music/rock"/>
    <n v="32"/>
    <x v="5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3081"/>
    <x v="2"/>
    <s v="US"/>
    <s v="USD"/>
    <n v="1307838049"/>
    <n v="1302654049"/>
    <b v="1"/>
    <n v="293"/>
    <b v="1"/>
    <s v="publishing/radio &amp; podcasts"/>
    <n v="32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3080"/>
    <x v="2"/>
    <s v="US"/>
    <s v="USD"/>
    <n v="1478785027"/>
    <n v="1476189427"/>
    <b v="0"/>
    <n v="120"/>
    <b v="1"/>
    <s v="technology/hardware"/>
    <n v="32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3080"/>
    <x v="2"/>
    <s v="GB"/>
    <s v="GBP"/>
    <n v="1443826800"/>
    <n v="1441606869"/>
    <b v="0"/>
    <n v="97"/>
    <b v="1"/>
    <s v="theater/plays"/>
    <n v="32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3067"/>
    <x v="1"/>
    <s v="CA"/>
    <s v="CAD"/>
    <n v="1410669297"/>
    <n v="1405485297"/>
    <b v="0"/>
    <n v="0"/>
    <b v="0"/>
    <s v="theater/plays"/>
    <n v="32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3062"/>
    <x v="2"/>
    <s v="US"/>
    <s v="USD"/>
    <n v="1403305200"/>
    <n v="1400512658"/>
    <b v="1"/>
    <n v="226"/>
    <b v="1"/>
    <s v="theater/plays"/>
    <n v="32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3061"/>
    <x v="2"/>
    <s v="US"/>
    <s v="USD"/>
    <n v="1402974000"/>
    <n v="1400290255"/>
    <b v="0"/>
    <n v="71"/>
    <b v="1"/>
    <s v="theater/plays"/>
    <n v="32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3060.22"/>
    <x v="1"/>
    <s v="GB"/>
    <s v="GBP"/>
    <n v="1403886084"/>
    <n v="1401294084"/>
    <b v="0"/>
    <n v="9"/>
    <b v="0"/>
    <s v="theater/plays"/>
    <n v="33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3060"/>
    <x v="1"/>
    <s v="US"/>
    <s v="USD"/>
    <n v="1430281320"/>
    <n v="1427689320"/>
    <b v="0"/>
    <n v="0"/>
    <b v="0"/>
    <s v="food/food trucks"/>
    <n v="34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3058"/>
    <x v="2"/>
    <s v="US"/>
    <s v="USD"/>
    <n v="1445363722"/>
    <n v="1442771722"/>
    <b v="0"/>
    <n v="47"/>
    <b v="1"/>
    <s v="music/indie rock"/>
    <n v="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3055"/>
    <x v="1"/>
    <s v="US"/>
    <s v="USD"/>
    <n v="1407089147"/>
    <n v="1403201147"/>
    <b v="0"/>
    <n v="5"/>
    <b v="0"/>
    <s v="food/food trucks"/>
    <n v="34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3055"/>
    <x v="2"/>
    <s v="US"/>
    <s v="USD"/>
    <n v="1467680867"/>
    <n v="1464224867"/>
    <b v="0"/>
    <n v="57"/>
    <b v="1"/>
    <s v="film &amp; video/television"/>
    <n v="34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3048"/>
    <x v="1"/>
    <s v="US"/>
    <s v="USD"/>
    <n v="1426800687"/>
    <n v="1424212287"/>
    <b v="0"/>
    <n v="1"/>
    <b v="0"/>
    <s v="technology/web"/>
    <n v="34"/>
    <x v="3"/>
    <s v="web"/>
    <x v="1528"/>
    <d v="2015-03-19T21:31:27"/>
    <x v="2"/>
  </r>
  <r>
    <n v="585"/>
    <s v="Link Card"/>
    <s v="SAVE UP TO 40% WHEN YOU SPEND!_x000a__x000a_PRE-ORDER YOUR LINK CARD TODAY"/>
    <n v="9000"/>
    <n v="3046"/>
    <x v="1"/>
    <s v="GB"/>
    <s v="GBP"/>
    <n v="1448928000"/>
    <n v="1444123377"/>
    <b v="0"/>
    <n v="0"/>
    <b v="0"/>
    <s v="technology/web"/>
    <n v="34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45"/>
    <x v="1"/>
    <s v="IT"/>
    <s v="EUR"/>
    <n v="1479410886"/>
    <n v="1474223286"/>
    <b v="0"/>
    <n v="2"/>
    <b v="0"/>
    <s v="technology/web"/>
    <n v="34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3045"/>
    <x v="1"/>
    <s v="US"/>
    <s v="USD"/>
    <n v="1439251926"/>
    <n v="1435363926"/>
    <b v="0"/>
    <n v="14"/>
    <b v="0"/>
    <s v="technology/wearables"/>
    <n v="34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3045"/>
    <x v="0"/>
    <s v="CH"/>
    <s v="CHF"/>
    <n v="1448489095"/>
    <n v="1445893495"/>
    <b v="0"/>
    <n v="6"/>
    <b v="0"/>
    <s v="technology/wearables"/>
    <n v="34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3036"/>
    <x v="1"/>
    <s v="US"/>
    <s v="USD"/>
    <n v="1408551752"/>
    <n v="1405959752"/>
    <b v="0"/>
    <n v="0"/>
    <b v="0"/>
    <s v="food/food trucks"/>
    <n v="34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3035.05"/>
    <x v="2"/>
    <s v="US"/>
    <s v="USD"/>
    <n v="1467242995"/>
    <n v="1465428595"/>
    <b v="0"/>
    <n v="86"/>
    <b v="1"/>
    <s v="photography/photobooks"/>
    <n v="34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3035"/>
    <x v="2"/>
    <s v="US"/>
    <s v="USD"/>
    <n v="1446346800"/>
    <n v="1443714800"/>
    <b v="0"/>
    <n v="89"/>
    <b v="1"/>
    <s v="photography/photobooks"/>
    <n v="34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035"/>
    <x v="2"/>
    <s v="US"/>
    <s v="USD"/>
    <n v="1412640373"/>
    <n v="1410048373"/>
    <b v="0"/>
    <n v="184"/>
    <b v="1"/>
    <s v="music/rock"/>
    <n v="34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3035"/>
    <x v="2"/>
    <s v="US"/>
    <s v="USD"/>
    <n v="1403301540"/>
    <n v="1400867283"/>
    <b v="1"/>
    <n v="145"/>
    <b v="1"/>
    <s v="photography/photobooks"/>
    <n v="34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3034"/>
    <x v="0"/>
    <s v="CA"/>
    <s v="CAD"/>
    <n v="1491019140"/>
    <n v="1487548802"/>
    <b v="0"/>
    <n v="3"/>
    <b v="0"/>
    <s v="publishing/art books"/>
    <n v="34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3030"/>
    <x v="2"/>
    <s v="GB"/>
    <s v="GBP"/>
    <n v="1447426800"/>
    <n v="1444904830"/>
    <b v="0"/>
    <n v="159"/>
    <b v="1"/>
    <s v="photography/photobooks"/>
    <n v="34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3030"/>
    <x v="1"/>
    <s v="US"/>
    <s v="USD"/>
    <n v="1423660422"/>
    <n v="1420636422"/>
    <b v="1"/>
    <n v="18"/>
    <b v="0"/>
    <s v="photography/photobooks"/>
    <n v="34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3030"/>
    <x v="2"/>
    <s v="US"/>
    <s v="USD"/>
    <n v="1405033300"/>
    <n v="1402441300"/>
    <b v="0"/>
    <n v="179"/>
    <b v="1"/>
    <s v="music/rock"/>
    <n v="34"/>
    <x v="5"/>
    <s v="rock"/>
    <x v="1541"/>
    <d v="2014-07-10T23:01:40"/>
    <x v="1"/>
  </r>
  <r>
    <n v="2199"/>
    <s v="Decadolo. Flip it!"/>
    <s v="A new strategic board game designed to flip out your opponent."/>
    <n v="9000"/>
    <n v="3025.66"/>
    <x v="2"/>
    <s v="IE"/>
    <s v="EUR"/>
    <n v="1444903198"/>
    <n v="1442311198"/>
    <b v="1"/>
    <n v="251"/>
    <b v="1"/>
    <s v="games/tabletop games"/>
    <n v="34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3022"/>
    <x v="2"/>
    <s v="ES"/>
    <s v="EUR"/>
    <n v="1470469938"/>
    <n v="1469173938"/>
    <b v="0"/>
    <n v="249"/>
    <b v="1"/>
    <s v="games/tabletop games"/>
    <n v="34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3017"/>
    <x v="2"/>
    <s v="US"/>
    <s v="USD"/>
    <n v="1399421189"/>
    <n v="1396829189"/>
    <b v="1"/>
    <n v="104"/>
    <b v="1"/>
    <s v="music/indie rock"/>
    <n v="34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3017"/>
    <x v="1"/>
    <s v="US"/>
    <s v="USD"/>
    <n v="1447628946"/>
    <n v="1445033346"/>
    <b v="0"/>
    <n v="0"/>
    <b v="0"/>
    <s v="theater/spaces"/>
    <n v="34"/>
    <x v="1"/>
    <s v="spaces"/>
    <x v="1545"/>
    <d v="2015-11-15T23:09:06"/>
    <x v="2"/>
  </r>
  <r>
    <n v="3360"/>
    <s v="Pretty Butch"/>
    <s v="World Premiere, an M1 Singapore Fringe Festival 2017 commission."/>
    <n v="9000"/>
    <n v="3015.73"/>
    <x v="2"/>
    <s v="SG"/>
    <s v="SGD"/>
    <n v="1481731140"/>
    <n v="1479866343"/>
    <b v="0"/>
    <n v="72"/>
    <b v="1"/>
    <s v="theater/plays"/>
    <n v="34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3015"/>
    <x v="1"/>
    <s v="US"/>
    <s v="USD"/>
    <n v="1457157269"/>
    <n v="1455861269"/>
    <b v="0"/>
    <n v="0"/>
    <b v="0"/>
    <s v="theater/plays"/>
    <n v="34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3015"/>
    <x v="2"/>
    <s v="US"/>
    <s v="USD"/>
    <n v="1272828120"/>
    <n v="1268934736"/>
    <b v="0"/>
    <n v="26"/>
    <b v="1"/>
    <s v="film &amp; video/documentary"/>
    <n v="34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3014"/>
    <x v="1"/>
    <s v="US"/>
    <s v="USD"/>
    <n v="1382414340"/>
    <n v="1380559201"/>
    <b v="0"/>
    <n v="3"/>
    <b v="0"/>
    <s v="film &amp; video/animation"/>
    <n v="34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012"/>
    <x v="1"/>
    <s v="US"/>
    <s v="USD"/>
    <n v="1431286105"/>
    <n v="1427138905"/>
    <b v="0"/>
    <n v="0"/>
    <b v="0"/>
    <s v="publishing/translations"/>
    <n v="34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3010.01"/>
    <x v="1"/>
    <s v="US"/>
    <s v="USD"/>
    <n v="1475294400"/>
    <n v="1472674285"/>
    <b v="0"/>
    <n v="0"/>
    <b v="0"/>
    <s v="theater/plays"/>
    <n v="34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3005"/>
    <x v="1"/>
    <s v="US"/>
    <s v="USD"/>
    <n v="1365448657"/>
    <n v="1362860257"/>
    <b v="0"/>
    <n v="3"/>
    <b v="0"/>
    <s v="music/jazz"/>
    <n v="34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3003"/>
    <x v="2"/>
    <s v="US"/>
    <s v="USD"/>
    <n v="1431885600"/>
    <n v="1429133323"/>
    <b v="0"/>
    <n v="70"/>
    <b v="1"/>
    <s v="photography/photobooks"/>
    <n v="34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3002"/>
    <x v="1"/>
    <s v="GB"/>
    <s v="GBP"/>
    <n v="1407532812"/>
    <n v="1404940812"/>
    <b v="0"/>
    <n v="0"/>
    <b v="0"/>
    <s v="photography/photobooks"/>
    <n v="34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3001"/>
    <x v="2"/>
    <s v="CA"/>
    <s v="CAD"/>
    <n v="1389012940"/>
    <n v="1385124940"/>
    <b v="0"/>
    <n v="191"/>
    <b v="1"/>
    <s v="music/rock"/>
    <n v="35"/>
    <x v="5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3000"/>
    <x v="2"/>
    <s v="US"/>
    <s v="USD"/>
    <n v="1464390916"/>
    <n v="1462576516"/>
    <b v="0"/>
    <n v="86"/>
    <b v="1"/>
    <s v="film &amp; video/television"/>
    <n v="35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3000"/>
    <x v="2"/>
    <s v="US"/>
    <s v="USD"/>
    <n v="1437620400"/>
    <n v="1434931811"/>
    <b v="0"/>
    <n v="182"/>
    <b v="1"/>
    <s v="film &amp; video/television"/>
    <n v="35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3000"/>
    <x v="2"/>
    <s v="US"/>
    <s v="USD"/>
    <n v="1438441308"/>
    <n v="1435590108"/>
    <b v="1"/>
    <n v="82"/>
    <b v="1"/>
    <s v="film &amp; video/documentary"/>
    <n v="35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3000"/>
    <x v="2"/>
    <s v="US"/>
    <s v="USD"/>
    <n v="1431122400"/>
    <n v="1428428515"/>
    <b v="1"/>
    <n v="80"/>
    <b v="1"/>
    <s v="film &amp; video/documentary"/>
    <n v="35"/>
    <x v="0"/>
    <s v="documentary"/>
    <x v="1559"/>
    <d v="2015-05-08T22:00:00"/>
    <x v="2"/>
  </r>
  <r>
    <n v="460"/>
    <s v="Darwin's Kiss"/>
    <s v="An animated web series about biological evolution gone haywire."/>
    <n v="8500"/>
    <n v="3000"/>
    <x v="1"/>
    <s v="US"/>
    <s v="USD"/>
    <n v="1401595200"/>
    <n v="1398862875"/>
    <b v="0"/>
    <n v="2"/>
    <b v="0"/>
    <s v="film &amp; video/animation"/>
    <n v="3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3000"/>
    <x v="2"/>
    <s v="CA"/>
    <s v="CAD"/>
    <n v="1431147600"/>
    <n v="1428465420"/>
    <b v="0"/>
    <n v="57"/>
    <b v="1"/>
    <s v="publishing/nonfiction"/>
    <n v="35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000"/>
    <x v="0"/>
    <s v="US"/>
    <s v="USD"/>
    <n v="1392595200"/>
    <n v="1391293745"/>
    <b v="0"/>
    <n v="13"/>
    <b v="0"/>
    <s v="publishing/art books"/>
    <n v="35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3000"/>
    <x v="2"/>
    <s v="CA"/>
    <s v="CAD"/>
    <n v="1428091353"/>
    <n v="1425502953"/>
    <b v="0"/>
    <n v="90"/>
    <b v="1"/>
    <s v="photography/photobooks"/>
    <n v="35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3000"/>
    <x v="2"/>
    <s v="US"/>
    <s v="USD"/>
    <n v="1398460127"/>
    <n v="1395868127"/>
    <b v="0"/>
    <n v="498"/>
    <b v="1"/>
    <s v="games/tabletop games"/>
    <n v="3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2994"/>
    <x v="2"/>
    <s v="US"/>
    <s v="USD"/>
    <n v="1408177077"/>
    <n v="1406362677"/>
    <b v="0"/>
    <n v="480"/>
    <b v="1"/>
    <s v="games/tabletop games"/>
    <n v="35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2993"/>
    <x v="2"/>
    <s v="US"/>
    <s v="USD"/>
    <n v="1330359423"/>
    <n v="1327767423"/>
    <b v="0"/>
    <n v="207"/>
    <b v="1"/>
    <s v="games/tabletop games"/>
    <n v="35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2990"/>
    <x v="2"/>
    <s v="US"/>
    <s v="USD"/>
    <n v="1483417020"/>
    <n v="1480480167"/>
    <b v="0"/>
    <n v="68"/>
    <b v="1"/>
    <s v="food/small batch"/>
    <n v="35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2971"/>
    <x v="0"/>
    <s v="US"/>
    <s v="USD"/>
    <n v="1431745200"/>
    <n v="1429170603"/>
    <b v="0"/>
    <n v="2"/>
    <b v="0"/>
    <s v="food/food trucks"/>
    <n v="3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2965"/>
    <x v="2"/>
    <s v="US"/>
    <s v="USD"/>
    <n v="1485547530"/>
    <n v="1483646730"/>
    <b v="0"/>
    <n v="93"/>
    <b v="1"/>
    <s v="theater/spaces"/>
    <n v="35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2960"/>
    <x v="2"/>
    <s v="US"/>
    <s v="USD"/>
    <n v="1405688952"/>
    <n v="1400504952"/>
    <b v="0"/>
    <n v="36"/>
    <b v="1"/>
    <s v="theater/spaces"/>
    <n v="35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2954"/>
    <x v="2"/>
    <s v="US"/>
    <s v="USD"/>
    <n v="1413269940"/>
    <n v="1410421670"/>
    <b v="1"/>
    <n v="167"/>
    <b v="1"/>
    <s v="theater/plays"/>
    <n v="35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946"/>
    <x v="1"/>
    <s v="US"/>
    <s v="USD"/>
    <n v="1475918439"/>
    <n v="1473326439"/>
    <b v="0"/>
    <n v="1"/>
    <b v="0"/>
    <s v="theater/plays"/>
    <n v="35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2945"/>
    <x v="2"/>
    <s v="AU"/>
    <s v="AUD"/>
    <n v="1450220974"/>
    <n v="1447628974"/>
    <b v="0"/>
    <n v="45"/>
    <b v="1"/>
    <s v="film &amp; video/television"/>
    <n v="35"/>
    <x v="0"/>
    <s v="television"/>
    <x v="1573"/>
    <d v="2015-12-15T23:09:34"/>
    <x v="2"/>
  </r>
  <r>
    <n v="3302"/>
    <s v="El muro de BorÃ­s KiÃ©n"/>
    <s v="FilosofÃ­a de los anÃ³nimos"/>
    <n v="8400"/>
    <n v="2935"/>
    <x v="2"/>
    <s v="ES"/>
    <s v="EUR"/>
    <n v="1481099176"/>
    <n v="1478507176"/>
    <b v="0"/>
    <n v="50"/>
    <b v="1"/>
    <s v="theater/plays"/>
    <n v="35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2932"/>
    <x v="2"/>
    <s v="US"/>
    <s v="USD"/>
    <n v="1453323048"/>
    <n v="1450731048"/>
    <b v="0"/>
    <n v="95"/>
    <b v="1"/>
    <s v="theater/spaces"/>
    <n v="36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2930.69"/>
    <x v="2"/>
    <s v="US"/>
    <s v="USD"/>
    <n v="1406900607"/>
    <n v="1403012607"/>
    <b v="0"/>
    <n v="119"/>
    <b v="1"/>
    <s v="publishing/nonfiction"/>
    <n v="37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2930"/>
    <x v="2"/>
    <s v="US"/>
    <s v="USD"/>
    <n v="1378180800"/>
    <n v="1375113391"/>
    <b v="0"/>
    <n v="539"/>
    <b v="1"/>
    <s v="games/tabletop games"/>
    <n v="37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2929"/>
    <x v="2"/>
    <s v="US"/>
    <s v="USD"/>
    <n v="1402710250"/>
    <n v="1401846250"/>
    <b v="0"/>
    <n v="58"/>
    <b v="1"/>
    <s v="film &amp; video/television"/>
    <n v="37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2925"/>
    <x v="2"/>
    <s v="GB"/>
    <s v="GBP"/>
    <n v="1433779200"/>
    <n v="1432559424"/>
    <b v="0"/>
    <n v="174"/>
    <b v="1"/>
    <s v="film &amp; video/television"/>
    <n v="37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2923"/>
    <x v="0"/>
    <s v="US"/>
    <s v="USD"/>
    <n v="1428069541"/>
    <n v="1425481141"/>
    <b v="0"/>
    <n v="4"/>
    <b v="0"/>
    <s v="film &amp; video/science fiction"/>
    <n v="36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2908"/>
    <x v="1"/>
    <s v="US"/>
    <s v="USD"/>
    <n v="1426791770"/>
    <n v="1424203370"/>
    <b v="0"/>
    <n v="3"/>
    <b v="0"/>
    <s v="film &amp; video/drama"/>
    <n v="36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2889"/>
    <x v="1"/>
    <s v="US"/>
    <s v="USD"/>
    <n v="1444144222"/>
    <n v="1441120222"/>
    <b v="0"/>
    <n v="17"/>
    <b v="0"/>
    <s v="film &amp; video/drama"/>
    <n v="36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2885"/>
    <x v="1"/>
    <s v="GB"/>
    <s v="GBP"/>
    <n v="1433176105"/>
    <n v="1427992105"/>
    <b v="0"/>
    <n v="0"/>
    <b v="0"/>
    <s v="film &amp; video/drama"/>
    <n v="36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2881"/>
    <x v="2"/>
    <s v="US"/>
    <s v="USD"/>
    <n v="1300275482"/>
    <n v="1297687082"/>
    <b v="1"/>
    <n v="188"/>
    <b v="1"/>
    <s v="film &amp; video/documentary"/>
    <n v="36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879"/>
    <x v="2"/>
    <s v="US"/>
    <s v="USD"/>
    <n v="1365973432"/>
    <n v="1363381432"/>
    <b v="1"/>
    <n v="146"/>
    <b v="1"/>
    <s v="film &amp; video/documentary"/>
    <n v="36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2876"/>
    <x v="2"/>
    <s v="US"/>
    <s v="USD"/>
    <n v="1372536787"/>
    <n v="1367352787"/>
    <b v="0"/>
    <n v="73"/>
    <b v="1"/>
    <s v="film &amp; video/documentary"/>
    <n v="36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2871"/>
    <x v="1"/>
    <s v="US"/>
    <s v="USD"/>
    <n v="1479667727"/>
    <n v="1475776127"/>
    <b v="0"/>
    <n v="2"/>
    <b v="0"/>
    <s v="film &amp; video/animation"/>
    <n v="36"/>
    <x v="0"/>
    <s v="animation"/>
    <x v="1587"/>
    <d v="2016-11-20T18:48:47"/>
    <x v="0"/>
  </r>
  <r>
    <n v="556"/>
    <s v="Braille Academy"/>
    <s v="An educational platform for learning Unified English Braille Code"/>
    <n v="8000"/>
    <n v="2870"/>
    <x v="1"/>
    <s v="US"/>
    <s v="USD"/>
    <n v="1452112717"/>
    <n v="1449520717"/>
    <b v="0"/>
    <n v="1"/>
    <b v="0"/>
    <s v="technology/web"/>
    <n v="36"/>
    <x v="3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2867.99"/>
    <x v="2"/>
    <s v="US"/>
    <s v="USD"/>
    <n v="1426197512"/>
    <n v="1423609112"/>
    <b v="0"/>
    <n v="274"/>
    <b v="1"/>
    <s v="technology/wearables"/>
    <n v="36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2864"/>
    <x v="2"/>
    <s v="US"/>
    <s v="USD"/>
    <n v="1315242360"/>
    <n v="1310438737"/>
    <b v="0"/>
    <n v="53"/>
    <b v="1"/>
    <s v="music/rock"/>
    <n v="36"/>
    <x v="5"/>
    <s v="rock"/>
    <x v="1590"/>
    <d v="2011-09-05T17:06:00"/>
    <x v="6"/>
  </r>
  <r>
    <n v="806"/>
    <s v="Golden Animals NEW Album!"/>
    <s v="Help Golden Animals finish their NEW Album!"/>
    <n v="8000"/>
    <n v="2857"/>
    <x v="2"/>
    <s v="US"/>
    <s v="USD"/>
    <n v="1315413339"/>
    <n v="1312821339"/>
    <b v="0"/>
    <n v="71"/>
    <b v="1"/>
    <s v="music/rock"/>
    <n v="36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2856"/>
    <x v="1"/>
    <s v="US"/>
    <s v="USD"/>
    <n v="1299786527"/>
    <n v="1295898527"/>
    <b v="0"/>
    <n v="2"/>
    <b v="0"/>
    <s v="music/jazz"/>
    <n v="36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842"/>
    <x v="1"/>
    <s v="US"/>
    <s v="USD"/>
    <n v="1408581930"/>
    <n v="1405989930"/>
    <b v="0"/>
    <n v="9"/>
    <b v="0"/>
    <s v="music/indie rock"/>
    <n v="36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2842"/>
    <x v="1"/>
    <s v="US"/>
    <s v="USD"/>
    <n v="1287975829"/>
    <n v="1284087829"/>
    <b v="0"/>
    <n v="7"/>
    <b v="0"/>
    <s v="music/indie rock"/>
    <n v="3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2841"/>
    <x v="1"/>
    <s v="US"/>
    <s v="USD"/>
    <n v="1440734400"/>
    <n v="1438549026"/>
    <b v="0"/>
    <n v="72"/>
    <b v="0"/>
    <s v="music/indie rock"/>
    <n v="35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2836"/>
    <x v="1"/>
    <s v="US"/>
    <s v="USD"/>
    <n v="1408134034"/>
    <n v="1405542034"/>
    <b v="0"/>
    <n v="4"/>
    <b v="0"/>
    <s v="technology/wearables"/>
    <n v="3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2835"/>
    <x v="1"/>
    <s v="US"/>
    <s v="USD"/>
    <n v="1386568740"/>
    <n v="1383095125"/>
    <b v="0"/>
    <n v="24"/>
    <b v="0"/>
    <s v="games/video games"/>
    <n v="35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2833"/>
    <x v="1"/>
    <s v="US"/>
    <s v="USD"/>
    <n v="1420100426"/>
    <n v="1417508426"/>
    <b v="0"/>
    <n v="1"/>
    <b v="0"/>
    <s v="games/mobile games"/>
    <n v="35"/>
    <x v="4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2831"/>
    <x v="1"/>
    <s v="US"/>
    <s v="USD"/>
    <n v="1434647305"/>
    <n v="1432055305"/>
    <b v="0"/>
    <n v="1"/>
    <b v="0"/>
    <s v="food/food trucks"/>
    <n v="35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826.43"/>
    <x v="0"/>
    <s v="US"/>
    <s v="USD"/>
    <n v="1373665860"/>
    <n v="1368579457"/>
    <b v="0"/>
    <n v="8"/>
    <b v="0"/>
    <s v="music/world music"/>
    <n v="35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2823"/>
    <x v="2"/>
    <s v="US"/>
    <s v="USD"/>
    <n v="1367867536"/>
    <n v="1365275536"/>
    <b v="0"/>
    <n v="148"/>
    <b v="1"/>
    <s v="music/rock"/>
    <n v="35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2804.16"/>
    <x v="2"/>
    <s v="DE"/>
    <s v="EUR"/>
    <n v="1461931860"/>
    <n v="1457109121"/>
    <b v="0"/>
    <n v="134"/>
    <b v="1"/>
    <s v="music/rock"/>
    <n v="35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2804"/>
    <x v="2"/>
    <s v="GB"/>
    <s v="GBP"/>
    <n v="1405523866"/>
    <n v="1402931866"/>
    <b v="1"/>
    <n v="215"/>
    <b v="1"/>
    <s v="photography/photobooks"/>
    <n v="35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800"/>
    <x v="2"/>
    <s v="US"/>
    <s v="USD"/>
    <n v="1300930838"/>
    <n v="1293158438"/>
    <b v="0"/>
    <n v="92"/>
    <b v="1"/>
    <s v="music/rock"/>
    <n v="35"/>
    <x v="5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2800"/>
    <x v="2"/>
    <s v="US"/>
    <s v="USD"/>
    <n v="1323742396"/>
    <n v="1319850796"/>
    <b v="0"/>
    <n v="136"/>
    <b v="1"/>
    <s v="music/rock"/>
    <n v="35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2795"/>
    <x v="2"/>
    <s v="US"/>
    <s v="USD"/>
    <n v="1385932867"/>
    <n v="1383337267"/>
    <b v="0"/>
    <n v="108"/>
    <b v="1"/>
    <s v="music/rock"/>
    <n v="3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788"/>
    <x v="2"/>
    <s v="US"/>
    <s v="USD"/>
    <n v="1325310336"/>
    <n v="1320122736"/>
    <b v="0"/>
    <n v="62"/>
    <b v="1"/>
    <s v="music/pop"/>
    <n v="3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2755"/>
    <x v="2"/>
    <s v="US"/>
    <s v="USD"/>
    <n v="1322454939"/>
    <n v="1319859339"/>
    <b v="0"/>
    <n v="116"/>
    <b v="1"/>
    <s v="music/pop"/>
    <n v="34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2751"/>
    <x v="3"/>
    <s v="US"/>
    <s v="USD"/>
    <n v="1489775641"/>
    <n v="1487360041"/>
    <b v="0"/>
    <n v="101"/>
    <b v="0"/>
    <s v="music/faith"/>
    <n v="3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2750"/>
    <x v="1"/>
    <s v="US"/>
    <s v="USD"/>
    <n v="1421042403"/>
    <n v="1415858403"/>
    <b v="1"/>
    <n v="4"/>
    <b v="0"/>
    <s v="photography/photobooks"/>
    <n v="34"/>
    <x v="6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746"/>
    <x v="2"/>
    <s v="US"/>
    <s v="USD"/>
    <n v="1299138561"/>
    <n v="1294818561"/>
    <b v="0"/>
    <n v="96"/>
    <b v="1"/>
    <s v="music/rock"/>
    <n v="34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2746"/>
    <x v="1"/>
    <s v="CA"/>
    <s v="CAD"/>
    <n v="1436373900"/>
    <n v="1433861210"/>
    <b v="0"/>
    <n v="2"/>
    <b v="0"/>
    <s v="games/mobile games"/>
    <n v="34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2735"/>
    <x v="1"/>
    <s v="AU"/>
    <s v="AUD"/>
    <n v="1402618355"/>
    <n v="1400026355"/>
    <b v="0"/>
    <n v="0"/>
    <b v="0"/>
    <s v="games/mobile games"/>
    <n v="34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2734.11"/>
    <x v="2"/>
    <s v="GB"/>
    <s v="GBP"/>
    <n v="1372701600"/>
    <n v="1369895421"/>
    <b v="1"/>
    <n v="204"/>
    <b v="1"/>
    <s v="technology/hardware"/>
    <n v="34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2729"/>
    <x v="2"/>
    <s v="US"/>
    <s v="USD"/>
    <n v="1388017937"/>
    <n v="1385425937"/>
    <b v="0"/>
    <n v="242"/>
    <b v="1"/>
    <s v="technology/hardware"/>
    <n v="34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2726"/>
    <x v="2"/>
    <s v="US"/>
    <s v="USD"/>
    <n v="1361696955"/>
    <n v="1359104955"/>
    <b v="0"/>
    <n v="160"/>
    <b v="1"/>
    <s v="music/indie rock"/>
    <n v="34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2725"/>
    <x v="2"/>
    <s v="US"/>
    <s v="USD"/>
    <n v="1388617736"/>
    <n v="1384384136"/>
    <b v="0"/>
    <n v="69"/>
    <b v="1"/>
    <s v="music/indie rock"/>
    <n v="34"/>
    <x v="5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2725"/>
    <x v="2"/>
    <s v="US"/>
    <s v="USD"/>
    <n v="1447862947"/>
    <n v="1445267347"/>
    <b v="0"/>
    <n v="84"/>
    <b v="1"/>
    <s v="games/tabletop games"/>
    <n v="34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2716"/>
    <x v="2"/>
    <s v="US"/>
    <s v="USD"/>
    <n v="1408320490"/>
    <n v="1405728490"/>
    <b v="1"/>
    <n v="283"/>
    <b v="1"/>
    <s v="food/small batch"/>
    <n v="34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2713"/>
    <x v="0"/>
    <s v="AU"/>
    <s v="AUD"/>
    <n v="1430604136"/>
    <n v="1428012136"/>
    <b v="0"/>
    <n v="2"/>
    <b v="0"/>
    <s v="technology/web"/>
    <n v="34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2710"/>
    <x v="1"/>
    <s v="FR"/>
    <s v="EUR"/>
    <n v="1480185673"/>
    <n v="1476294073"/>
    <b v="0"/>
    <n v="0"/>
    <b v="0"/>
    <s v="food/food trucks"/>
    <n v="34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2706.23"/>
    <x v="1"/>
    <s v="US"/>
    <s v="USD"/>
    <n v="1426615200"/>
    <n v="1422400188"/>
    <b v="0"/>
    <n v="0"/>
    <b v="0"/>
    <s v="food/food trucks"/>
    <n v="34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705"/>
    <x v="2"/>
    <s v="US"/>
    <s v="USD"/>
    <n v="1358117313"/>
    <n v="1355525313"/>
    <b v="0"/>
    <n v="79"/>
    <b v="1"/>
    <s v="music/indie rock"/>
    <n v="34"/>
    <x v="5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2700"/>
    <x v="2"/>
    <s v="US"/>
    <s v="USD"/>
    <n v="1340914571"/>
    <n v="1338322571"/>
    <b v="0"/>
    <n v="80"/>
    <b v="1"/>
    <s v="music/classical music"/>
    <n v="34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2700"/>
    <x v="0"/>
    <s v="US"/>
    <s v="USD"/>
    <n v="1408803149"/>
    <n v="1404915149"/>
    <b v="0"/>
    <n v="0"/>
    <b v="0"/>
    <s v="food/food trucks"/>
    <n v="34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2700"/>
    <x v="2"/>
    <s v="US"/>
    <s v="USD"/>
    <n v="1439344800"/>
    <n v="1435611572"/>
    <b v="1"/>
    <n v="398"/>
    <b v="1"/>
    <s v="technology/space exploration"/>
    <n v="34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2693"/>
    <x v="2"/>
    <s v="US"/>
    <s v="USD"/>
    <n v="1489536000"/>
    <n v="1485976468"/>
    <b v="1"/>
    <n v="304"/>
    <b v="1"/>
    <s v="technology/space exploration"/>
    <n v="34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2690"/>
    <x v="2"/>
    <s v="US"/>
    <s v="USD"/>
    <n v="1347530822"/>
    <n v="1345716422"/>
    <b v="0"/>
    <n v="3468"/>
    <b v="1"/>
    <s v="technology/space exploration"/>
    <n v="34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2689"/>
    <x v="1"/>
    <s v="US"/>
    <s v="USD"/>
    <n v="1405027750"/>
    <n v="1402867750"/>
    <b v="0"/>
    <n v="2"/>
    <b v="0"/>
    <s v="food/food trucks"/>
    <n v="34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81"/>
    <x v="1"/>
    <s v="US"/>
    <s v="USD"/>
    <n v="1403904808"/>
    <n v="1401312808"/>
    <b v="0"/>
    <n v="2"/>
    <b v="0"/>
    <s v="food/food trucks"/>
    <n v="34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681"/>
    <x v="2"/>
    <s v="US"/>
    <s v="USD"/>
    <n v="1369637940"/>
    <n v="1367088443"/>
    <b v="1"/>
    <n v="394"/>
    <b v="1"/>
    <s v="theater/spaces"/>
    <n v="33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2670"/>
    <x v="2"/>
    <s v="CA"/>
    <s v="CAD"/>
    <n v="1398268773"/>
    <n v="1395676773"/>
    <b v="0"/>
    <n v="58"/>
    <b v="1"/>
    <s v="technology/hardware"/>
    <n v="33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2670"/>
    <x v="1"/>
    <s v="US"/>
    <s v="USD"/>
    <n v="1413770820"/>
    <n v="1412005602"/>
    <b v="0"/>
    <n v="4"/>
    <b v="0"/>
    <s v="publishing/children's books"/>
    <n v="33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2669"/>
    <x v="1"/>
    <s v="US"/>
    <s v="USD"/>
    <n v="1342309368"/>
    <n v="1337125368"/>
    <b v="0"/>
    <n v="49"/>
    <b v="0"/>
    <s v="publishing/children's books"/>
    <n v="33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2663"/>
    <x v="1"/>
    <s v="US"/>
    <s v="USD"/>
    <n v="1381006294"/>
    <n v="1379710294"/>
    <b v="0"/>
    <n v="0"/>
    <b v="0"/>
    <s v="publishing/children's books"/>
    <n v="33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2650.5"/>
    <x v="2"/>
    <s v="GB"/>
    <s v="GBP"/>
    <n v="1404858840"/>
    <n v="1402266840"/>
    <b v="0"/>
    <n v="94"/>
    <b v="1"/>
    <s v="theater/plays"/>
    <n v="33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2650"/>
    <x v="1"/>
    <s v="US"/>
    <s v="USD"/>
    <n v="1432917394"/>
    <n v="1429029394"/>
    <b v="0"/>
    <n v="0"/>
    <b v="0"/>
    <s v="theater/plays"/>
    <n v="33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646.5"/>
    <x v="1"/>
    <s v="US"/>
    <s v="USD"/>
    <n v="1409962211"/>
    <n v="1407370211"/>
    <b v="0"/>
    <n v="13"/>
    <b v="0"/>
    <s v="theater/plays"/>
    <n v="33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2636"/>
    <x v="2"/>
    <s v="US"/>
    <s v="USD"/>
    <n v="1401024758"/>
    <n v="1398432758"/>
    <b v="0"/>
    <n v="32"/>
    <b v="1"/>
    <s v="theater/musical"/>
    <n v="33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2635"/>
    <x v="2"/>
    <s v="US"/>
    <s v="USD"/>
    <n v="1409187600"/>
    <n v="1406316312"/>
    <b v="0"/>
    <n v="25"/>
    <b v="1"/>
    <s v="theater/musical"/>
    <n v="33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2630"/>
    <x v="2"/>
    <s v="US"/>
    <s v="USD"/>
    <n v="1417057200"/>
    <n v="1414599886"/>
    <b v="0"/>
    <n v="113"/>
    <b v="1"/>
    <s v="theater/plays"/>
    <n v="33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2630"/>
    <x v="2"/>
    <s v="CA"/>
    <s v="CAD"/>
    <n v="1418580591"/>
    <n v="1415988591"/>
    <b v="0"/>
    <n v="97"/>
    <b v="1"/>
    <s v="theater/spaces"/>
    <n v="33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630"/>
    <x v="1"/>
    <s v="NZ"/>
    <s v="NZD"/>
    <n v="1441837879"/>
    <n v="1439245879"/>
    <b v="0"/>
    <n v="1"/>
    <b v="0"/>
    <s v="theater/spaces"/>
    <n v="33"/>
    <x v="1"/>
    <s v="spaces"/>
    <x v="1643"/>
    <d v="2015-09-09T22:31:19"/>
    <x v="2"/>
  </r>
  <r>
    <n v="3169"/>
    <s v="The Window"/>
    <s v="We're bringing The Window to the Cherry Lane Theater in January 2014."/>
    <n v="8000"/>
    <n v="2620"/>
    <x v="2"/>
    <s v="US"/>
    <s v="USD"/>
    <n v="1386910740"/>
    <n v="1384364561"/>
    <b v="1"/>
    <n v="82"/>
    <b v="1"/>
    <s v="theater/plays"/>
    <n v="33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618"/>
    <x v="1"/>
    <s v="GB"/>
    <s v="GBP"/>
    <n v="1430470772"/>
    <n v="1427878772"/>
    <b v="0"/>
    <n v="12"/>
    <b v="0"/>
    <s v="theater/musical"/>
    <n v="33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2616"/>
    <x v="2"/>
    <s v="US"/>
    <s v="USD"/>
    <n v="1444348800"/>
    <n v="1442283562"/>
    <b v="1"/>
    <n v="71"/>
    <b v="1"/>
    <s v="theater/plays"/>
    <n v="33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2615"/>
    <x v="2"/>
    <s v="GB"/>
    <s v="GBP"/>
    <n v="1434452400"/>
    <n v="1431509397"/>
    <b v="1"/>
    <n v="70"/>
    <b v="1"/>
    <s v="theater/plays"/>
    <n v="33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2609"/>
    <x v="2"/>
    <s v="US"/>
    <s v="USD"/>
    <n v="1425830905"/>
    <n v="1423242505"/>
    <b v="0"/>
    <n v="57"/>
    <b v="1"/>
    <s v="theater/plays"/>
    <n v="33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2608"/>
    <x v="2"/>
    <s v="US"/>
    <s v="USD"/>
    <n v="1469721518"/>
    <n v="1467129518"/>
    <b v="0"/>
    <n v="47"/>
    <b v="1"/>
    <s v="theater/plays"/>
    <n v="33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2608"/>
    <x v="2"/>
    <s v="US"/>
    <s v="USD"/>
    <n v="1429976994"/>
    <n v="1424796594"/>
    <b v="0"/>
    <n v="19"/>
    <b v="1"/>
    <s v="theater/plays"/>
    <n v="33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2607"/>
    <x v="2"/>
    <s v="GB"/>
    <s v="GBP"/>
    <n v="1426870560"/>
    <n v="1424280899"/>
    <b v="0"/>
    <n v="77"/>
    <b v="1"/>
    <s v="theater/plays"/>
    <n v="33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2606"/>
    <x v="2"/>
    <s v="CA"/>
    <s v="CAD"/>
    <n v="1427775414"/>
    <n v="1425187014"/>
    <b v="0"/>
    <n v="40"/>
    <b v="1"/>
    <s v="theater/plays"/>
    <n v="33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2605"/>
    <x v="2"/>
    <s v="US"/>
    <s v="USD"/>
    <n v="1406854800"/>
    <n v="1403599778"/>
    <b v="0"/>
    <n v="94"/>
    <b v="1"/>
    <s v="theater/musical"/>
    <n v="33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2600"/>
    <x v="1"/>
    <s v="US"/>
    <s v="USD"/>
    <n v="1469948400"/>
    <n v="1465172024"/>
    <b v="0"/>
    <n v="0"/>
    <b v="0"/>
    <s v="theater/musical"/>
    <n v="33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2600"/>
    <x v="1"/>
    <s v="US"/>
    <s v="USD"/>
    <n v="1420413960"/>
    <n v="1417651630"/>
    <b v="0"/>
    <n v="9"/>
    <b v="0"/>
    <s v="theater/plays"/>
    <n v="33"/>
    <x v="1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600"/>
    <x v="1"/>
    <s v="US"/>
    <s v="USD"/>
    <n v="1417033777"/>
    <n v="1414438177"/>
    <b v="0"/>
    <n v="36"/>
    <b v="0"/>
    <s v="theater/plays"/>
    <n v="32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2598"/>
    <x v="1"/>
    <s v="US"/>
    <s v="USD"/>
    <n v="1441510707"/>
    <n v="1439350707"/>
    <b v="0"/>
    <n v="0"/>
    <b v="0"/>
    <s v="theater/plays"/>
    <n v="32"/>
    <x v="1"/>
    <s v="plays"/>
    <x v="1657"/>
    <d v="2015-09-06T03:38:27"/>
    <x v="2"/>
  </r>
  <r>
    <n v="4000"/>
    <s v="The Escorts"/>
    <s v="An Enticing Trip into the World of Assisted Dying"/>
    <n v="8000"/>
    <n v="2596"/>
    <x v="1"/>
    <s v="US"/>
    <s v="USD"/>
    <n v="1462631358"/>
    <n v="1457450958"/>
    <b v="0"/>
    <n v="1"/>
    <b v="0"/>
    <s v="theater/plays"/>
    <n v="32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94"/>
    <x v="1"/>
    <s v="US"/>
    <s v="USD"/>
    <n v="1437188400"/>
    <n v="1432100004"/>
    <b v="0"/>
    <n v="2"/>
    <b v="0"/>
    <s v="theater/plays"/>
    <n v="33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2585"/>
    <x v="2"/>
    <s v="AT"/>
    <s v="EUR"/>
    <n v="1453064400"/>
    <n v="1449359831"/>
    <b v="0"/>
    <n v="101"/>
    <b v="1"/>
    <s v="music/pop"/>
    <n v="33"/>
    <x v="5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2585"/>
    <x v="0"/>
    <s v="US"/>
    <s v="USD"/>
    <n v="1462402850"/>
    <n v="1459810850"/>
    <b v="0"/>
    <n v="20"/>
    <b v="0"/>
    <s v="theater/spaces"/>
    <n v="33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2580"/>
    <x v="2"/>
    <s v="US"/>
    <s v="USD"/>
    <n v="1410324720"/>
    <n v="1407784586"/>
    <b v="0"/>
    <n v="58"/>
    <b v="1"/>
    <s v="theater/spaces"/>
    <n v="33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2576"/>
    <x v="1"/>
    <s v="US"/>
    <s v="USD"/>
    <n v="1428641940"/>
    <n v="1426792563"/>
    <b v="0"/>
    <n v="17"/>
    <b v="0"/>
    <s v="technology/wearables"/>
    <n v="33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2575"/>
    <x v="2"/>
    <s v="US"/>
    <s v="USD"/>
    <n v="1352488027"/>
    <n v="1349892427"/>
    <b v="0"/>
    <n v="115"/>
    <b v="1"/>
    <s v="music/indie rock"/>
    <n v="33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2569"/>
    <x v="2"/>
    <s v="US"/>
    <s v="USD"/>
    <n v="1408464000"/>
    <n v="1406831445"/>
    <b v="0"/>
    <n v="26"/>
    <b v="1"/>
    <s v="theater/plays"/>
    <n v="34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569"/>
    <x v="0"/>
    <s v="US"/>
    <s v="USD"/>
    <n v="1387077299"/>
    <n v="1383621299"/>
    <b v="0"/>
    <n v="6"/>
    <b v="0"/>
    <s v="music/world music"/>
    <n v="34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2565"/>
    <x v="2"/>
    <s v="US"/>
    <s v="USD"/>
    <n v="1414025347"/>
    <n v="1411433347"/>
    <b v="1"/>
    <n v="111"/>
    <b v="1"/>
    <s v="music/electronic music"/>
    <n v="34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2565"/>
    <x v="2"/>
    <s v="US"/>
    <s v="USD"/>
    <n v="1303688087"/>
    <n v="1301787287"/>
    <b v="0"/>
    <n v="69"/>
    <b v="1"/>
    <s v="film &amp; video/shorts"/>
    <n v="34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565"/>
    <x v="0"/>
    <s v="CA"/>
    <s v="CAD"/>
    <n v="1428945472"/>
    <n v="1423765072"/>
    <b v="0"/>
    <n v="37"/>
    <b v="0"/>
    <s v="film &amp; video/science fiction"/>
    <n v="34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2560"/>
    <x v="2"/>
    <s v="US"/>
    <s v="USD"/>
    <n v="1331392049"/>
    <n v="1328800049"/>
    <b v="1"/>
    <n v="189"/>
    <b v="1"/>
    <s v="film &amp; video/documentary"/>
    <n v="34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2560"/>
    <x v="2"/>
    <s v="US"/>
    <s v="USD"/>
    <n v="1458152193"/>
    <n v="1455563793"/>
    <b v="1"/>
    <n v="97"/>
    <b v="1"/>
    <s v="film &amp; video/documentary"/>
    <n v="34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2560"/>
    <x v="2"/>
    <s v="US"/>
    <s v="USD"/>
    <n v="1342648398"/>
    <n v="1340056398"/>
    <b v="0"/>
    <n v="89"/>
    <b v="1"/>
    <s v="film &amp; video/documentary"/>
    <n v="34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2560"/>
    <x v="2"/>
    <s v="US"/>
    <s v="USD"/>
    <n v="1430334126"/>
    <n v="1426446126"/>
    <b v="0"/>
    <n v="67"/>
    <b v="1"/>
    <s v="film &amp; video/documentary"/>
    <n v="34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2555"/>
    <x v="1"/>
    <s v="US"/>
    <s v="USD"/>
    <n v="1341978665"/>
    <n v="1336795283"/>
    <b v="0"/>
    <n v="0"/>
    <b v="0"/>
    <s v="film &amp; video/animation"/>
    <n v="34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2555"/>
    <x v="1"/>
    <s v="GB"/>
    <s v="GBP"/>
    <n v="1455122564"/>
    <n v="1452530564"/>
    <b v="0"/>
    <n v="0"/>
    <b v="0"/>
    <s v="technology/web"/>
    <n v="34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2550"/>
    <x v="1"/>
    <s v="GB"/>
    <s v="GBP"/>
    <n v="1465720143"/>
    <n v="1463128143"/>
    <b v="0"/>
    <n v="0"/>
    <b v="0"/>
    <s v="technology/web"/>
    <n v="34"/>
    <x v="3"/>
    <s v="web"/>
    <x v="1676"/>
    <d v="2016-06-12T08:29:03"/>
    <x v="0"/>
  </r>
  <r>
    <n v="589"/>
    <s v="Get Neighborly"/>
    <s v="Services closer than you think..."/>
    <n v="7500"/>
    <n v="2550"/>
    <x v="1"/>
    <s v="US"/>
    <s v="USD"/>
    <n v="1436366699"/>
    <n v="1435070699"/>
    <b v="0"/>
    <n v="1"/>
    <b v="0"/>
    <s v="technology/web"/>
    <n v="34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50"/>
    <x v="1"/>
    <s v="US"/>
    <s v="USD"/>
    <n v="1417584860"/>
    <n v="1414992860"/>
    <b v="0"/>
    <n v="1"/>
    <b v="0"/>
    <s v="technology/web"/>
    <n v="34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549"/>
    <x v="1"/>
    <s v="US"/>
    <s v="USD"/>
    <n v="1469980800"/>
    <n v="1466787335"/>
    <b v="0"/>
    <n v="2"/>
    <b v="0"/>
    <s v="technology/web"/>
    <n v="34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2547.69"/>
    <x v="2"/>
    <s v="US"/>
    <s v="USD"/>
    <n v="1313957157"/>
    <n v="1310069157"/>
    <b v="0"/>
    <n v="130"/>
    <b v="1"/>
    <s v="publishing/nonfiction"/>
    <n v="34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2545"/>
    <x v="2"/>
    <s v="US"/>
    <s v="USD"/>
    <n v="1384322340"/>
    <n v="1381430646"/>
    <b v="0"/>
    <n v="128"/>
    <b v="1"/>
    <s v="music/rock"/>
    <n v="34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2540"/>
    <x v="1"/>
    <s v="US"/>
    <s v="USD"/>
    <n v="1455826460"/>
    <n v="1452716060"/>
    <b v="0"/>
    <n v="16"/>
    <b v="0"/>
    <s v="technology/wearables"/>
    <n v="34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2537"/>
    <x v="1"/>
    <s v="US"/>
    <s v="USD"/>
    <n v="1418091128"/>
    <n v="1415499128"/>
    <b v="0"/>
    <n v="3"/>
    <b v="0"/>
    <s v="food/food trucks"/>
    <n v="34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2535"/>
    <x v="2"/>
    <s v="GB"/>
    <s v="GBP"/>
    <n v="1433198520"/>
    <n v="1430340195"/>
    <b v="0"/>
    <n v="123"/>
    <b v="1"/>
    <s v="photography/photobooks"/>
    <n v="34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2535"/>
    <x v="2"/>
    <s v="US"/>
    <s v="USD"/>
    <n v="1384363459"/>
    <n v="1381767859"/>
    <b v="1"/>
    <n v="31"/>
    <b v="1"/>
    <s v="music/rock"/>
    <n v="34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2532"/>
    <x v="2"/>
    <s v="US"/>
    <s v="USD"/>
    <n v="1426523752"/>
    <n v="1423935352"/>
    <b v="0"/>
    <n v="92"/>
    <b v="1"/>
    <s v="music/rock"/>
    <n v="34"/>
    <x v="5"/>
    <s v="rock"/>
    <x v="1686"/>
    <d v="2015-03-16T16:35:52"/>
    <x v="2"/>
  </r>
  <r>
    <n v="1366"/>
    <s v="Kick It! A Tribute to the A.K.s"/>
    <s v="A musical memorial for Alexi Petersen."/>
    <n v="7500"/>
    <n v="2526"/>
    <x v="2"/>
    <s v="US"/>
    <s v="USD"/>
    <n v="1417049663"/>
    <n v="1413158063"/>
    <b v="0"/>
    <n v="147"/>
    <b v="1"/>
    <s v="music/rock"/>
    <n v="34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2525"/>
    <x v="1"/>
    <s v="US"/>
    <s v="USD"/>
    <n v="1479233602"/>
    <n v="1478106802"/>
    <b v="0"/>
    <n v="14"/>
    <b v="0"/>
    <s v="publishing/translations"/>
    <n v="34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2524"/>
    <x v="2"/>
    <s v="US"/>
    <s v="USD"/>
    <n v="1441383062"/>
    <n v="1438791062"/>
    <b v="1"/>
    <n v="369"/>
    <b v="1"/>
    <s v="photography/photobooks"/>
    <n v="34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521"/>
    <x v="1"/>
    <s v="US"/>
    <s v="USD"/>
    <n v="1418510965"/>
    <n v="1415918965"/>
    <b v="0"/>
    <n v="1"/>
    <b v="0"/>
    <s v="photography/places"/>
    <n v="34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2521"/>
    <x v="2"/>
    <s v="US"/>
    <s v="USD"/>
    <n v="1347382053"/>
    <n v="1344962853"/>
    <b v="0"/>
    <n v="104"/>
    <b v="1"/>
    <s v="music/rock"/>
    <n v="34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2520"/>
    <x v="2"/>
    <s v="US"/>
    <s v="USD"/>
    <n v="1355437052"/>
    <n v="1352845052"/>
    <b v="0"/>
    <n v="48"/>
    <b v="1"/>
    <s v="music/pop"/>
    <n v="34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2520"/>
    <x v="2"/>
    <s v="US"/>
    <s v="USD"/>
    <n v="1323151140"/>
    <n v="1320528070"/>
    <b v="0"/>
    <n v="145"/>
    <b v="1"/>
    <s v="music/indie rock"/>
    <n v="33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2512"/>
    <x v="2"/>
    <s v="US"/>
    <s v="USD"/>
    <n v="1397961361"/>
    <n v="1392780961"/>
    <b v="1"/>
    <n v="70"/>
    <b v="1"/>
    <s v="technology/hardware"/>
    <n v="33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2511.11"/>
    <x v="1"/>
    <s v="CA"/>
    <s v="CAD"/>
    <n v="1404926665"/>
    <n v="1402334665"/>
    <b v="0"/>
    <n v="12"/>
    <b v="0"/>
    <s v="photography/people"/>
    <n v="33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2506"/>
    <x v="2"/>
    <s v="US"/>
    <s v="USD"/>
    <n v="1461369600"/>
    <n v="1458748809"/>
    <b v="0"/>
    <n v="218"/>
    <b v="1"/>
    <s v="games/tabletop games"/>
    <n v="3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2506"/>
    <x v="2"/>
    <s v="SE"/>
    <s v="SEK"/>
    <n v="1422734313"/>
    <n v="1420919913"/>
    <b v="0"/>
    <n v="60"/>
    <b v="1"/>
    <s v="games/tabletop games"/>
    <n v="3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2505"/>
    <x v="3"/>
    <s v="GB"/>
    <s v="GBP"/>
    <n v="1490559285"/>
    <n v="1487970885"/>
    <b v="0"/>
    <n v="61"/>
    <b v="0"/>
    <s v="food/small batch"/>
    <n v="33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2503"/>
    <x v="0"/>
    <s v="US"/>
    <s v="USD"/>
    <n v="1438616124"/>
    <n v="1433432124"/>
    <b v="0"/>
    <n v="3"/>
    <b v="0"/>
    <s v="technology/web"/>
    <n v="33"/>
    <x v="3"/>
    <s v="web"/>
    <x v="1699"/>
    <d v="2015-08-03T15:35:24"/>
    <x v="2"/>
  </r>
  <r>
    <n v="2441"/>
    <s v="Bring Alchemy Pops to the People!"/>
    <s v="YOU can help Alchemy Pops POP up on a street near you!"/>
    <n v="7500"/>
    <n v="2503"/>
    <x v="2"/>
    <s v="US"/>
    <s v="USD"/>
    <n v="1437627540"/>
    <n v="1435806054"/>
    <b v="0"/>
    <n v="109"/>
    <b v="1"/>
    <s v="food/small batch"/>
    <n v="3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2501"/>
    <x v="2"/>
    <s v="US"/>
    <s v="USD"/>
    <n v="1317438000"/>
    <n v="1314577097"/>
    <b v="0"/>
    <n v="86"/>
    <b v="1"/>
    <s v="music/indie rock"/>
    <n v="33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501"/>
    <x v="2"/>
    <s v="US"/>
    <s v="USD"/>
    <n v="1283562180"/>
    <n v="1277433980"/>
    <b v="0"/>
    <n v="104"/>
    <b v="1"/>
    <s v="music/indie rock"/>
    <n v="33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2500.25"/>
    <x v="2"/>
    <s v="US"/>
    <s v="USD"/>
    <n v="1419136200"/>
    <n v="1416338557"/>
    <b v="0"/>
    <n v="43"/>
    <b v="1"/>
    <s v="music/classical music"/>
    <n v="33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2500"/>
    <x v="2"/>
    <s v="US"/>
    <s v="USD"/>
    <n v="1362160868"/>
    <n v="1359568911"/>
    <b v="0"/>
    <n v="136"/>
    <b v="1"/>
    <s v="music/classical music"/>
    <n v="3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2500"/>
    <x v="2"/>
    <s v="US"/>
    <s v="USD"/>
    <n v="1348256294"/>
    <n v="1345664294"/>
    <b v="1"/>
    <n v="28"/>
    <b v="1"/>
    <s v="technology/space exploration"/>
    <n v="33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2500"/>
    <x v="2"/>
    <s v="US"/>
    <s v="USD"/>
    <n v="1430459197"/>
    <n v="1427867197"/>
    <b v="0"/>
    <n v="23"/>
    <b v="1"/>
    <s v="technology/hardware"/>
    <n v="33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500"/>
    <x v="1"/>
    <s v="US"/>
    <s v="USD"/>
    <n v="1433723033"/>
    <n v="1428539033"/>
    <b v="0"/>
    <n v="39"/>
    <b v="0"/>
    <s v="theater/plays"/>
    <n v="33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2500"/>
    <x v="1"/>
    <s v="US"/>
    <s v="USD"/>
    <n v="1446307053"/>
    <n v="1443715053"/>
    <b v="0"/>
    <n v="12"/>
    <b v="0"/>
    <s v="theater/plays"/>
    <n v="33"/>
    <x v="1"/>
    <s v="plays"/>
    <x v="1708"/>
    <d v="2015-10-31T15:57:33"/>
    <x v="2"/>
  </r>
  <r>
    <n v="3586"/>
    <s v="Actors &amp; Musicians who are Blind or Autistic"/>
    <s v="See Theatre In A New Light"/>
    <n v="7500"/>
    <n v="2500"/>
    <x v="2"/>
    <s v="US"/>
    <s v="USD"/>
    <n v="1474649070"/>
    <n v="1469465070"/>
    <b v="0"/>
    <n v="54"/>
    <b v="1"/>
    <s v="theater/plays"/>
    <n v="33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2500"/>
    <x v="2"/>
    <s v="US"/>
    <s v="USD"/>
    <n v="1433055540"/>
    <n v="1431230867"/>
    <b v="0"/>
    <n v="104"/>
    <b v="1"/>
    <s v="theater/plays"/>
    <n v="33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2500"/>
    <x v="1"/>
    <s v="AU"/>
    <s v="AUD"/>
    <n v="1404022381"/>
    <n v="1402294381"/>
    <b v="0"/>
    <n v="1"/>
    <b v="0"/>
    <s v="theater/musical"/>
    <n v="33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2495"/>
    <x v="1"/>
    <s v="US"/>
    <s v="USD"/>
    <n v="1473699540"/>
    <n v="1472451356"/>
    <b v="0"/>
    <n v="1"/>
    <b v="0"/>
    <s v="theater/plays"/>
    <n v="33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2485"/>
    <x v="0"/>
    <s v="GB"/>
    <s v="GBP"/>
    <n v="1406761200"/>
    <n v="1403724820"/>
    <b v="0"/>
    <n v="17"/>
    <b v="0"/>
    <s v="theater/musical"/>
    <n v="33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2484"/>
    <x v="1"/>
    <s v="US"/>
    <s v="USD"/>
    <n v="1406170740"/>
    <n v="1402506278"/>
    <b v="0"/>
    <n v="2"/>
    <b v="0"/>
    <s v="theater/plays"/>
    <n v="34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484"/>
    <x v="2"/>
    <s v="US"/>
    <s v="USD"/>
    <n v="1468445382"/>
    <n v="1465853382"/>
    <b v="0"/>
    <n v="175"/>
    <b v="1"/>
    <s v="theater/spaces"/>
    <n v="34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2476"/>
    <x v="2"/>
    <s v="US"/>
    <s v="USD"/>
    <n v="1315602163"/>
    <n v="1313010163"/>
    <b v="1"/>
    <n v="162"/>
    <b v="1"/>
    <s v="technology/hardware"/>
    <n v="34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2468"/>
    <x v="1"/>
    <s v="US"/>
    <s v="USD"/>
    <n v="1414348166"/>
    <n v="1412879366"/>
    <b v="0"/>
    <n v="38"/>
    <b v="0"/>
    <s v="theater/plays"/>
    <n v="3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2456.66"/>
    <x v="1"/>
    <s v="US"/>
    <s v="USD"/>
    <n v="1441550760"/>
    <n v="1438958824"/>
    <b v="0"/>
    <n v="0"/>
    <b v="0"/>
    <s v="film &amp; video/animation"/>
    <n v="35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2451.0100000000002"/>
    <x v="2"/>
    <s v="CA"/>
    <s v="CAD"/>
    <n v="1407736740"/>
    <n v="1405453354"/>
    <b v="0"/>
    <n v="57"/>
    <b v="1"/>
    <s v="film &amp; video/shorts"/>
    <n v="35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2445"/>
    <x v="0"/>
    <s v="GB"/>
    <s v="GBP"/>
    <n v="1420741080"/>
    <n v="1417026340"/>
    <b v="0"/>
    <n v="0"/>
    <b v="0"/>
    <s v="film &amp; video/science fiction"/>
    <n v="35"/>
    <x v="0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424"/>
    <x v="2"/>
    <s v="US"/>
    <s v="USD"/>
    <n v="1403323140"/>
    <n v="1400704672"/>
    <b v="0"/>
    <n v="113"/>
    <b v="1"/>
    <s v="film &amp; video/documentary"/>
    <n v="34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2412.02"/>
    <x v="1"/>
    <s v="CA"/>
    <s v="CAD"/>
    <n v="1475912326"/>
    <n v="1470728326"/>
    <b v="0"/>
    <n v="0"/>
    <b v="0"/>
    <s v="film &amp; video/animation"/>
    <n v="34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2410"/>
    <x v="1"/>
    <s v="US"/>
    <s v="USD"/>
    <n v="1437076305"/>
    <n v="1434484305"/>
    <b v="0"/>
    <n v="0"/>
    <b v="0"/>
    <s v="film &amp; video/animation"/>
    <n v="34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2405"/>
    <x v="1"/>
    <s v="US"/>
    <s v="USD"/>
    <n v="1417392000"/>
    <n v="1414511307"/>
    <b v="0"/>
    <n v="16"/>
    <b v="0"/>
    <s v="technology/wearables"/>
    <n v="34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2405"/>
    <x v="2"/>
    <s v="US"/>
    <s v="USD"/>
    <n v="1309447163"/>
    <n v="1306855163"/>
    <b v="0"/>
    <n v="143"/>
    <b v="1"/>
    <s v="publishing/nonfiction"/>
    <n v="34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2405"/>
    <x v="2"/>
    <s v="NL"/>
    <s v="EUR"/>
    <n v="1421319240"/>
    <n v="1418649019"/>
    <b v="0"/>
    <n v="55"/>
    <b v="1"/>
    <s v="publishing/nonfiction"/>
    <n v="34"/>
    <x v="2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400"/>
    <x v="1"/>
    <s v="US"/>
    <s v="USD"/>
    <n v="1413723684"/>
    <n v="1411131684"/>
    <b v="0"/>
    <n v="44"/>
    <b v="0"/>
    <s v="publishing/fiction"/>
    <n v="34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2400"/>
    <x v="1"/>
    <s v="US"/>
    <s v="USD"/>
    <n v="1444539600"/>
    <n v="1441297645"/>
    <b v="0"/>
    <n v="57"/>
    <b v="0"/>
    <s v="publishing/fiction"/>
    <n v="34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2399.94"/>
    <x v="2"/>
    <s v="US"/>
    <s v="USD"/>
    <n v="1365489000"/>
    <n v="1362776043"/>
    <b v="0"/>
    <n v="205"/>
    <b v="1"/>
    <s v="music/rock"/>
    <n v="34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2390"/>
    <x v="1"/>
    <s v="US"/>
    <s v="USD"/>
    <n v="1278628800"/>
    <n v="1276043330"/>
    <b v="0"/>
    <n v="0"/>
    <b v="0"/>
    <s v="music/jazz"/>
    <n v="34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389"/>
    <x v="1"/>
    <s v="US"/>
    <s v="USD"/>
    <n v="1346585448"/>
    <n v="1343993448"/>
    <b v="0"/>
    <n v="1"/>
    <b v="0"/>
    <s v="music/jazz"/>
    <n v="34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2385"/>
    <x v="2"/>
    <s v="GB"/>
    <s v="GBP"/>
    <n v="1459414016"/>
    <n v="1456480016"/>
    <b v="1"/>
    <n v="122"/>
    <b v="1"/>
    <s v="music/electronic music"/>
    <n v="34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2372"/>
    <x v="0"/>
    <s v="US"/>
    <s v="USD"/>
    <n v="1425587220"/>
    <n v="1420668801"/>
    <b v="0"/>
    <n v="2"/>
    <b v="0"/>
    <s v="journalism/audio"/>
    <n v="34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2370"/>
    <x v="2"/>
    <s v="US"/>
    <s v="USD"/>
    <n v="1375033836"/>
    <n v="1373305836"/>
    <b v="1"/>
    <n v="74"/>
    <b v="1"/>
    <s v="music/rock"/>
    <n v="34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2370"/>
    <x v="1"/>
    <s v="US"/>
    <s v="USD"/>
    <n v="1417656699"/>
    <n v="1415064699"/>
    <b v="0"/>
    <n v="13"/>
    <b v="0"/>
    <s v="publishing/translations"/>
    <n v="34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2366"/>
    <x v="1"/>
    <s v="US"/>
    <s v="USD"/>
    <n v="1469162275"/>
    <n v="1467002275"/>
    <b v="0"/>
    <n v="2"/>
    <b v="0"/>
    <s v="publishing/fiction"/>
    <n v="34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2363"/>
    <x v="2"/>
    <s v="US"/>
    <s v="USD"/>
    <n v="1421952370"/>
    <n v="1418064370"/>
    <b v="1"/>
    <n v="46"/>
    <b v="1"/>
    <s v="photography/photobooks"/>
    <n v="34"/>
    <x v="6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2361"/>
    <x v="2"/>
    <s v="US"/>
    <s v="USD"/>
    <n v="1383332400"/>
    <n v="1380470188"/>
    <b v="0"/>
    <n v="158"/>
    <b v="1"/>
    <s v="music/rock"/>
    <n v="34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2360.3200000000002"/>
    <x v="1"/>
    <s v="US"/>
    <s v="USD"/>
    <n v="1462135706"/>
    <n v="1458679706"/>
    <b v="0"/>
    <n v="0"/>
    <b v="0"/>
    <s v="music/faith"/>
    <n v="34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58"/>
    <x v="2"/>
    <s v="US"/>
    <s v="USD"/>
    <n v="1482372000"/>
    <n v="1479276838"/>
    <b v="0"/>
    <n v="89"/>
    <b v="1"/>
    <s v="photography/photobooks"/>
    <n v="34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2355"/>
    <x v="2"/>
    <s v="US"/>
    <s v="USD"/>
    <n v="1364078561"/>
    <n v="1361490161"/>
    <b v="1"/>
    <n v="1356"/>
    <b v="1"/>
    <s v="technology/hardware"/>
    <n v="34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2355"/>
    <x v="2"/>
    <s v="US"/>
    <s v="USD"/>
    <n v="1411505176"/>
    <n v="1408481176"/>
    <b v="0"/>
    <n v="107"/>
    <b v="1"/>
    <s v="music/indie rock"/>
    <n v="3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2355"/>
    <x v="2"/>
    <s v="GB"/>
    <s v="GBP"/>
    <n v="1481749278"/>
    <n v="1479157278"/>
    <b v="0"/>
    <n v="128"/>
    <b v="1"/>
    <s v="games/tabletop games"/>
    <n v="34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2345"/>
    <x v="2"/>
    <s v="US"/>
    <s v="USD"/>
    <n v="1330018426"/>
    <n v="1326994426"/>
    <b v="0"/>
    <n v="145"/>
    <b v="1"/>
    <s v="music/rock"/>
    <n v="33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2340"/>
    <x v="1"/>
    <s v="US"/>
    <s v="USD"/>
    <n v="1426292416"/>
    <n v="1423704016"/>
    <b v="0"/>
    <n v="0"/>
    <b v="0"/>
    <s v="food/restaurants"/>
    <n v="33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2340"/>
    <x v="0"/>
    <s v="US"/>
    <s v="USD"/>
    <n v="1486590035"/>
    <n v="1483998035"/>
    <b v="0"/>
    <n v="2"/>
    <b v="0"/>
    <s v="food/food trucks"/>
    <n v="33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2336"/>
    <x v="1"/>
    <s v="US"/>
    <s v="USD"/>
    <n v="1333028723"/>
    <n v="1330440323"/>
    <b v="0"/>
    <n v="34"/>
    <b v="0"/>
    <s v="publishing/children's books"/>
    <n v="33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2335"/>
    <x v="2"/>
    <s v="US"/>
    <s v="USD"/>
    <n v="1356552252"/>
    <n v="1353960252"/>
    <b v="0"/>
    <n v="104"/>
    <b v="1"/>
    <s v="theater/spaces"/>
    <n v="3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2333"/>
    <x v="2"/>
    <s v="US"/>
    <s v="USD"/>
    <n v="1439583533"/>
    <n v="1434399533"/>
    <b v="0"/>
    <n v="30"/>
    <b v="1"/>
    <s v="theater/spaces"/>
    <n v="33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2331"/>
    <x v="2"/>
    <s v="US"/>
    <s v="USD"/>
    <n v="1333310458"/>
    <n v="1330722058"/>
    <b v="1"/>
    <n v="123"/>
    <b v="1"/>
    <s v="theater/plays"/>
    <n v="33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2325"/>
    <x v="2"/>
    <s v="GB"/>
    <s v="GBP"/>
    <n v="1462545358"/>
    <n v="1459953358"/>
    <b v="1"/>
    <n v="117"/>
    <b v="1"/>
    <s v="theater/plays"/>
    <n v="33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2325"/>
    <x v="2"/>
    <s v="US"/>
    <s v="USD"/>
    <n v="1328029200"/>
    <n v="1323211621"/>
    <b v="1"/>
    <n v="151"/>
    <b v="1"/>
    <s v="theater/plays"/>
    <n v="33"/>
    <x v="1"/>
    <s v="plays"/>
    <x v="1752"/>
    <d v="2012-01-31T17:00:00"/>
    <x v="6"/>
  </r>
  <r>
    <n v="3228"/>
    <s v="Hear Me Roar: A Season of Powerful Women"/>
    <s v="A Season of Powerful Women. A Season of Defiance."/>
    <n v="7000"/>
    <n v="2321"/>
    <x v="2"/>
    <s v="US"/>
    <s v="USD"/>
    <n v="1450328340"/>
    <n v="1447606884"/>
    <b v="1"/>
    <n v="37"/>
    <b v="1"/>
    <s v="theater/plays"/>
    <n v="33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2319"/>
    <x v="2"/>
    <s v="US"/>
    <s v="USD"/>
    <n v="1420751861"/>
    <n v="1418159861"/>
    <b v="1"/>
    <n v="75"/>
    <b v="1"/>
    <s v="theater/plays"/>
    <n v="33"/>
    <x v="1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2311"/>
    <x v="2"/>
    <s v="US"/>
    <s v="USD"/>
    <n v="1406745482"/>
    <n v="1404153482"/>
    <b v="0"/>
    <n v="107"/>
    <b v="1"/>
    <s v="theater/musical"/>
    <n v="33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2305"/>
    <x v="1"/>
    <s v="US"/>
    <s v="USD"/>
    <n v="1418769129"/>
    <n v="1416954729"/>
    <b v="0"/>
    <n v="24"/>
    <b v="0"/>
    <s v="theater/musical"/>
    <n v="33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2300"/>
    <x v="1"/>
    <s v="US"/>
    <s v="USD"/>
    <n v="1412405940"/>
    <n v="1409721542"/>
    <b v="1"/>
    <n v="8"/>
    <b v="0"/>
    <s v="theater/plays"/>
    <n v="3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2300"/>
    <x v="1"/>
    <s v="US"/>
    <s v="USD"/>
    <n v="1468716180"/>
    <n v="1466205262"/>
    <b v="0"/>
    <n v="12"/>
    <b v="0"/>
    <s v="theater/plays"/>
    <n v="3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2299"/>
    <x v="1"/>
    <s v="US"/>
    <s v="USD"/>
    <n v="1409514709"/>
    <n v="1406058798"/>
    <b v="0"/>
    <n v="14"/>
    <b v="0"/>
    <s v="theater/plays"/>
    <n v="33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2298"/>
    <x v="1"/>
    <s v="US"/>
    <s v="USD"/>
    <n v="1437331463"/>
    <n v="1434739463"/>
    <b v="0"/>
    <n v="1"/>
    <b v="0"/>
    <s v="theater/plays"/>
    <n v="33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2296"/>
    <x v="1"/>
    <s v="US"/>
    <s v="USD"/>
    <n v="1458860363"/>
    <n v="1454975963"/>
    <b v="0"/>
    <n v="0"/>
    <b v="0"/>
    <s v="theater/plays"/>
    <n v="33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2291"/>
    <x v="2"/>
    <s v="US"/>
    <s v="USD"/>
    <n v="1431022342"/>
    <n v="1428430342"/>
    <b v="0"/>
    <n v="70"/>
    <b v="1"/>
    <s v="music/rock"/>
    <n v="33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2290"/>
    <x v="2"/>
    <s v="US"/>
    <s v="USD"/>
    <n v="1418803140"/>
    <n v="1415343874"/>
    <b v="0"/>
    <n v="65"/>
    <b v="1"/>
    <s v="music/rock"/>
    <n v="34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2287"/>
    <x v="1"/>
    <s v="US"/>
    <s v="USD"/>
    <n v="1435679100"/>
    <n v="1433006765"/>
    <b v="0"/>
    <n v="0"/>
    <b v="0"/>
    <s v="food/food trucks"/>
    <n v="34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2286"/>
    <x v="2"/>
    <s v="US"/>
    <s v="USD"/>
    <n v="1293857940"/>
    <n v="1288968886"/>
    <b v="1"/>
    <n v="141"/>
    <b v="1"/>
    <s v="music/rock"/>
    <n v="34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2282"/>
    <x v="1"/>
    <s v="US"/>
    <s v="USD"/>
    <n v="1434827173"/>
    <n v="1430939173"/>
    <b v="0"/>
    <n v="3"/>
    <b v="0"/>
    <s v="publishing/fiction"/>
    <n v="35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2280"/>
    <x v="2"/>
    <s v="US"/>
    <s v="USD"/>
    <n v="1326633269"/>
    <n v="1324041269"/>
    <b v="0"/>
    <n v="167"/>
    <b v="1"/>
    <s v="film &amp; video/documentary"/>
    <n v="35"/>
    <x v="0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2270.37"/>
    <x v="1"/>
    <s v="US"/>
    <s v="USD"/>
    <n v="1445540340"/>
    <n v="1444340940"/>
    <b v="0"/>
    <n v="0"/>
    <b v="0"/>
    <s v="film &amp; video/animation"/>
    <n v="35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265"/>
    <x v="1"/>
    <s v="US"/>
    <s v="USD"/>
    <n v="1273356960"/>
    <n v="1268255751"/>
    <b v="0"/>
    <n v="4"/>
    <b v="0"/>
    <s v="film &amp; video/animation"/>
    <n v="3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2257"/>
    <x v="1"/>
    <s v="GB"/>
    <s v="GBP"/>
    <n v="1421498303"/>
    <n v="1418906303"/>
    <b v="0"/>
    <n v="9"/>
    <b v="0"/>
    <s v="film &amp; video/animation"/>
    <n v="35"/>
    <x v="0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249"/>
    <x v="1"/>
    <s v="US"/>
    <s v="USD"/>
    <n v="1381917540"/>
    <n v="1379990038"/>
    <b v="0"/>
    <n v="79"/>
    <b v="0"/>
    <s v="music/jazz"/>
    <n v="35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2245"/>
    <x v="1"/>
    <s v="US"/>
    <s v="USD"/>
    <n v="1276024260"/>
    <n v="1272050914"/>
    <b v="0"/>
    <n v="0"/>
    <b v="0"/>
    <s v="music/jazz"/>
    <n v="34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2231"/>
    <x v="1"/>
    <s v="US"/>
    <s v="USD"/>
    <n v="1295847926"/>
    <n v="1290663926"/>
    <b v="0"/>
    <n v="6"/>
    <b v="0"/>
    <s v="music/jazz"/>
    <n v="34"/>
    <x v="5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2230.4299999999998"/>
    <x v="1"/>
    <s v="US"/>
    <s v="USD"/>
    <n v="1330577940"/>
    <n v="1327853914"/>
    <b v="0"/>
    <n v="9"/>
    <b v="0"/>
    <s v="music/jazz"/>
    <n v="34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2230"/>
    <x v="1"/>
    <s v="US"/>
    <s v="USD"/>
    <n v="1424742162"/>
    <n v="1422150162"/>
    <b v="0"/>
    <n v="0"/>
    <b v="0"/>
    <s v="food/food trucks"/>
    <n v="34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2222"/>
    <x v="2"/>
    <s v="GB"/>
    <s v="GBP"/>
    <n v="1485886100"/>
    <n v="1482862100"/>
    <b v="0"/>
    <n v="108"/>
    <b v="1"/>
    <s v="photography/photobooks"/>
    <n v="34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2222"/>
    <x v="2"/>
    <s v="CA"/>
    <s v="CAD"/>
    <n v="1392574692"/>
    <n v="1389982692"/>
    <b v="1"/>
    <n v="105"/>
    <b v="1"/>
    <s v="music/rock"/>
    <n v="3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2215"/>
    <x v="2"/>
    <s v="US"/>
    <s v="USD"/>
    <n v="1403661600"/>
    <n v="1401196766"/>
    <b v="1"/>
    <n v="190"/>
    <b v="1"/>
    <s v="music/rock"/>
    <n v="34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2210"/>
    <x v="2"/>
    <s v="GB"/>
    <s v="GBP"/>
    <n v="1402389180"/>
    <n v="1399996024"/>
    <b v="1"/>
    <n v="269"/>
    <b v="1"/>
    <s v="photography/photobooks"/>
    <n v="34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210"/>
    <x v="1"/>
    <s v="US"/>
    <s v="USD"/>
    <n v="1403906664"/>
    <n v="1401401064"/>
    <b v="0"/>
    <n v="16"/>
    <b v="0"/>
    <s v="music/faith"/>
    <n v="34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2204"/>
    <x v="1"/>
    <s v="GB"/>
    <s v="GBP"/>
    <n v="1467531536"/>
    <n v="1464939536"/>
    <b v="0"/>
    <n v="23"/>
    <b v="0"/>
    <s v="photography/photobooks"/>
    <n v="34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202"/>
    <x v="1"/>
    <s v="US"/>
    <s v="USD"/>
    <n v="1399223500"/>
    <n v="1396631500"/>
    <b v="0"/>
    <n v="48"/>
    <b v="0"/>
    <s v="games/mobile games"/>
    <n v="34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2200"/>
    <x v="1"/>
    <s v="US"/>
    <s v="USD"/>
    <n v="1416512901"/>
    <n v="1413053301"/>
    <b v="0"/>
    <n v="95"/>
    <b v="0"/>
    <s v="games/mobile games"/>
    <n v="34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2198"/>
    <x v="1"/>
    <s v="US"/>
    <s v="USD"/>
    <n v="1409091612"/>
    <n v="1406499612"/>
    <b v="0"/>
    <n v="0"/>
    <b v="0"/>
    <s v="photography/people"/>
    <n v="34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2196"/>
    <x v="2"/>
    <s v="US"/>
    <s v="USD"/>
    <n v="1429505400"/>
    <n v="1426711505"/>
    <b v="0"/>
    <n v="48"/>
    <b v="1"/>
    <s v="music/classical music"/>
    <n v="34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2195"/>
    <x v="2"/>
    <s v="US"/>
    <s v="USD"/>
    <n v="1444276740"/>
    <n v="1439392406"/>
    <b v="0"/>
    <n v="150"/>
    <b v="1"/>
    <s v="music/classical music"/>
    <n v="34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2193"/>
    <x v="0"/>
    <s v="US"/>
    <s v="USD"/>
    <n v="1442457112"/>
    <n v="1439865112"/>
    <b v="0"/>
    <n v="2"/>
    <b v="0"/>
    <s v="food/food trucks"/>
    <n v="34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2191"/>
    <x v="2"/>
    <s v="US"/>
    <s v="USD"/>
    <n v="1444169825"/>
    <n v="1441577825"/>
    <b v="0"/>
    <n v="31"/>
    <b v="1"/>
    <s v="theater/plays"/>
    <n v="3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2191"/>
    <x v="2"/>
    <s v="US"/>
    <s v="USD"/>
    <n v="1323747596"/>
    <n v="1320287996"/>
    <b v="1"/>
    <n v="103"/>
    <b v="1"/>
    <s v="music/indie rock"/>
    <n v="34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2182"/>
    <x v="2"/>
    <s v="US"/>
    <s v="USD"/>
    <n v="1393966800"/>
    <n v="1392040806"/>
    <b v="0"/>
    <n v="183"/>
    <b v="1"/>
    <s v="music/indie rock"/>
    <n v="35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2182"/>
    <x v="1"/>
    <s v="US"/>
    <s v="USD"/>
    <n v="1460837320"/>
    <n v="1455656920"/>
    <b v="0"/>
    <n v="1"/>
    <b v="0"/>
    <s v="film &amp; video/drama"/>
    <n v="35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2180"/>
    <x v="1"/>
    <s v="US"/>
    <s v="USD"/>
    <n v="1476010619"/>
    <n v="1473418619"/>
    <b v="0"/>
    <n v="10"/>
    <b v="0"/>
    <s v="publishing/translations"/>
    <n v="36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2175"/>
    <x v="1"/>
    <s v="US"/>
    <s v="USD"/>
    <n v="1450211116"/>
    <n v="1445023516"/>
    <b v="0"/>
    <n v="7"/>
    <b v="0"/>
    <s v="theater/plays"/>
    <n v="36"/>
    <x v="1"/>
    <s v="plays"/>
    <x v="1793"/>
    <d v="2015-12-15T20:25:16"/>
    <x v="2"/>
  </r>
  <r>
    <n v="14"/>
    <s v="3010 | Sci-fi Series"/>
    <s v="A highly charged post apocalyptic sci fi series that pulls no punches!"/>
    <n v="6000"/>
    <n v="2170.9899999999998"/>
    <x v="2"/>
    <s v="AU"/>
    <s v="AUD"/>
    <n v="1405259940"/>
    <n v="1403051888"/>
    <b v="0"/>
    <n v="41"/>
    <b v="1"/>
    <s v="film &amp; video/television"/>
    <n v="36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2161"/>
    <x v="2"/>
    <s v="US"/>
    <s v="USD"/>
    <n v="1428128525"/>
    <n v="1425540125"/>
    <b v="0"/>
    <n v="44"/>
    <b v="1"/>
    <s v="film &amp; video/television"/>
    <n v="36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2160"/>
    <x v="2"/>
    <s v="FR"/>
    <s v="EUR"/>
    <n v="1451226045"/>
    <n v="1444828845"/>
    <b v="0"/>
    <n v="17"/>
    <b v="1"/>
    <s v="film &amp; video/shorts"/>
    <n v="3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2159"/>
    <x v="2"/>
    <s v="US"/>
    <s v="USD"/>
    <n v="1370196192"/>
    <n v="1368036192"/>
    <b v="0"/>
    <n v="56"/>
    <b v="1"/>
    <s v="film &amp; video/shorts"/>
    <n v="36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2156"/>
    <x v="2"/>
    <s v="US"/>
    <s v="USD"/>
    <n v="1293073733"/>
    <n v="1290481733"/>
    <b v="0"/>
    <n v="65"/>
    <b v="1"/>
    <s v="film &amp; video/shorts"/>
    <n v="36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2155"/>
    <x v="1"/>
    <s v="NL"/>
    <s v="EUR"/>
    <n v="1431108776"/>
    <n v="1425924776"/>
    <b v="0"/>
    <n v="0"/>
    <b v="0"/>
    <s v="film &amp; video/drama"/>
    <n v="36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2154.66"/>
    <x v="1"/>
    <s v="US"/>
    <s v="USD"/>
    <n v="1410746403"/>
    <n v="1408154403"/>
    <b v="0"/>
    <n v="18"/>
    <b v="0"/>
    <s v="film &amp; video/drama"/>
    <n v="36"/>
    <x v="0"/>
    <s v="drama"/>
    <x v="1800"/>
    <d v="2014-09-15T02:00:03"/>
    <x v="1"/>
  </r>
  <r>
    <n v="202"/>
    <s v="Modern Gangsters"/>
    <s v="new web series created by jonney terry"/>
    <n v="6000"/>
    <n v="2152"/>
    <x v="1"/>
    <s v="US"/>
    <s v="USD"/>
    <n v="1444337940"/>
    <n v="1441750564"/>
    <b v="0"/>
    <n v="0"/>
    <b v="0"/>
    <s v="film &amp; video/drama"/>
    <n v="36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2152"/>
    <x v="2"/>
    <s v="US"/>
    <s v="USD"/>
    <n v="1430331268"/>
    <n v="1427739268"/>
    <b v="1"/>
    <n v="89"/>
    <b v="1"/>
    <s v="film &amp; video/documentary"/>
    <n v="36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2150.1"/>
    <x v="2"/>
    <s v="US"/>
    <s v="USD"/>
    <n v="1316208031"/>
    <n v="1312320031"/>
    <b v="0"/>
    <n v="174"/>
    <b v="1"/>
    <s v="film &amp; video/documentary"/>
    <n v="36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2147"/>
    <x v="2"/>
    <s v="US"/>
    <s v="USD"/>
    <n v="1383676790"/>
    <n v="1380217190"/>
    <b v="0"/>
    <n v="38"/>
    <b v="1"/>
    <s v="film &amp; video/documentary"/>
    <n v="3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2145.0100000000002"/>
    <x v="1"/>
    <s v="US"/>
    <s v="USD"/>
    <n v="1445448381"/>
    <n v="1440264381"/>
    <b v="0"/>
    <n v="8"/>
    <b v="0"/>
    <s v="film &amp; video/animation"/>
    <n v="36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2145"/>
    <x v="1"/>
    <s v="GB"/>
    <s v="GBP"/>
    <n v="1409960724"/>
    <n v="1404776724"/>
    <b v="0"/>
    <n v="0"/>
    <b v="0"/>
    <s v="film &amp; video/animation"/>
    <n v="36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2144.34"/>
    <x v="0"/>
    <s v="US"/>
    <s v="USD"/>
    <n v="1467398138"/>
    <n v="1465670138"/>
    <b v="0"/>
    <n v="9"/>
    <b v="0"/>
    <s v="technology/web"/>
    <n v="36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2143"/>
    <x v="1"/>
    <s v="US"/>
    <s v="USD"/>
    <n v="1420095540"/>
    <n v="1417558804"/>
    <b v="0"/>
    <n v="26"/>
    <b v="0"/>
    <s v="technology/wearables"/>
    <n v="36"/>
    <x v="3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2142"/>
    <x v="2"/>
    <s v="US"/>
    <s v="USD"/>
    <n v="1407758629"/>
    <n v="1404907429"/>
    <b v="0"/>
    <n v="139"/>
    <b v="1"/>
    <s v="publishing/nonfiction"/>
    <n v="36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2141"/>
    <x v="2"/>
    <s v="US"/>
    <s v="USD"/>
    <n v="1347854700"/>
    <n v="1343867524"/>
    <b v="0"/>
    <n v="75"/>
    <b v="1"/>
    <s v="music/rock"/>
    <n v="36"/>
    <x v="5"/>
    <s v="rock"/>
    <x v="1810"/>
    <d v="2012-09-17T04:05:00"/>
    <x v="5"/>
  </r>
  <r>
    <n v="833"/>
    <s v="Ragman Rolls"/>
    <s v="This is an American rock album."/>
    <n v="6000"/>
    <n v="2140"/>
    <x v="2"/>
    <s v="US"/>
    <s v="USD"/>
    <n v="1397941475"/>
    <n v="1395349475"/>
    <b v="0"/>
    <n v="41"/>
    <b v="1"/>
    <s v="music/rock"/>
    <n v="36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2140"/>
    <x v="1"/>
    <s v="US"/>
    <s v="USD"/>
    <n v="1385735295"/>
    <n v="1383139695"/>
    <b v="0"/>
    <n v="12"/>
    <b v="0"/>
    <s v="music/jazz"/>
    <n v="36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132"/>
    <x v="1"/>
    <s v="US"/>
    <s v="USD"/>
    <n v="1280635200"/>
    <n v="1273121283"/>
    <b v="0"/>
    <n v="17"/>
    <b v="0"/>
    <s v="music/indie rock"/>
    <n v="36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2132"/>
    <x v="1"/>
    <s v="US"/>
    <s v="USD"/>
    <n v="1385590111"/>
    <n v="1382994511"/>
    <b v="0"/>
    <n v="5"/>
    <b v="0"/>
    <s v="music/jazz"/>
    <n v="36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2130"/>
    <x v="1"/>
    <s v="GB"/>
    <s v="GBP"/>
    <n v="1381306687"/>
    <n v="1378714687"/>
    <b v="0"/>
    <n v="3"/>
    <b v="0"/>
    <s v="games/video games"/>
    <n v="36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2130"/>
    <x v="1"/>
    <s v="US"/>
    <s v="USD"/>
    <n v="1399071173"/>
    <n v="1395787973"/>
    <b v="0"/>
    <n v="12"/>
    <b v="0"/>
    <s v="food/food trucks"/>
    <n v="35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2129"/>
    <x v="1"/>
    <s v="GB"/>
    <s v="GBP"/>
    <n v="1413388296"/>
    <n v="1410796296"/>
    <b v="0"/>
    <n v="0"/>
    <b v="0"/>
    <s v="food/food trucks"/>
    <n v="35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2125.9899999999998"/>
    <x v="2"/>
    <s v="GB"/>
    <s v="GBP"/>
    <n v="1468593246"/>
    <n v="1466001246"/>
    <b v="0"/>
    <n v="111"/>
    <b v="1"/>
    <s v="photography/photobooks"/>
    <n v="35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2119.9899999999998"/>
    <x v="2"/>
    <s v="US"/>
    <s v="USD"/>
    <n v="1488053905"/>
    <n v="1485461905"/>
    <b v="0"/>
    <n v="46"/>
    <b v="1"/>
    <s v="photography/photobooks"/>
    <n v="35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2115"/>
    <x v="2"/>
    <s v="US"/>
    <s v="USD"/>
    <n v="1316979167"/>
    <n v="1311795167"/>
    <b v="1"/>
    <n v="74"/>
    <b v="1"/>
    <s v="music/rock"/>
    <n v="35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2113"/>
    <x v="2"/>
    <s v="GB"/>
    <s v="GBP"/>
    <n v="1403370772"/>
    <n v="1400778772"/>
    <b v="0"/>
    <n v="264"/>
    <b v="1"/>
    <s v="publishing/nonfiction"/>
    <n v="35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2112.9899999999998"/>
    <x v="2"/>
    <s v="US"/>
    <s v="USD"/>
    <n v="1423871882"/>
    <n v="1421279882"/>
    <b v="0"/>
    <n v="73"/>
    <b v="1"/>
    <s v="music/rock"/>
    <n v="35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2110.5"/>
    <x v="1"/>
    <s v="IT"/>
    <s v="EUR"/>
    <n v="1464939520"/>
    <n v="1461051520"/>
    <b v="0"/>
    <n v="1"/>
    <b v="0"/>
    <s v="publishing/translations"/>
    <n v="35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2110"/>
    <x v="0"/>
    <s v="US"/>
    <s v="USD"/>
    <n v="1447281044"/>
    <n v="1444685444"/>
    <b v="0"/>
    <n v="0"/>
    <b v="0"/>
    <s v="publishing/translations"/>
    <n v="35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2107"/>
    <x v="2"/>
    <s v="US"/>
    <s v="USD"/>
    <n v="1315616422"/>
    <n v="1313024422"/>
    <b v="1"/>
    <n v="916"/>
    <b v="1"/>
    <s v="publishing/radio &amp; podcasts"/>
    <n v="35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2103"/>
    <x v="1"/>
    <s v="US"/>
    <s v="USD"/>
    <n v="1441176447"/>
    <n v="1438584447"/>
    <b v="0"/>
    <n v="0"/>
    <b v="0"/>
    <s v="photography/nature"/>
    <n v="35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2102"/>
    <x v="0"/>
    <s v="GB"/>
    <s v="GBP"/>
    <n v="1394815751"/>
    <n v="1389635351"/>
    <b v="0"/>
    <n v="2"/>
    <b v="0"/>
    <s v="publishing/art books"/>
    <n v="3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102"/>
    <x v="0"/>
    <s v="US"/>
    <s v="USD"/>
    <n v="1460140282"/>
    <n v="1457551882"/>
    <b v="0"/>
    <n v="52"/>
    <b v="0"/>
    <s v="publishing/art books"/>
    <n v="35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2101"/>
    <x v="2"/>
    <s v="US"/>
    <s v="USD"/>
    <n v="1312182000"/>
    <n v="1311380313"/>
    <b v="0"/>
    <n v="44"/>
    <b v="1"/>
    <s v="music/rock"/>
    <n v="35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2100"/>
    <x v="2"/>
    <s v="US"/>
    <s v="USD"/>
    <n v="1392929333"/>
    <n v="1389041333"/>
    <b v="0"/>
    <n v="82"/>
    <b v="1"/>
    <s v="music/rock"/>
    <n v="35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2100"/>
    <x v="2"/>
    <s v="US"/>
    <s v="USD"/>
    <n v="1355840400"/>
    <n v="1352524767"/>
    <b v="0"/>
    <n v="107"/>
    <b v="1"/>
    <s v="music/pop"/>
    <n v="35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2100"/>
    <x v="2"/>
    <s v="ES"/>
    <s v="EUR"/>
    <n v="1460786340"/>
    <n v="1455615976"/>
    <b v="0"/>
    <n v="42"/>
    <b v="1"/>
    <s v="music/pop"/>
    <n v="35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2100"/>
    <x v="3"/>
    <s v="US"/>
    <s v="USD"/>
    <n v="1492142860"/>
    <n v="1486962460"/>
    <b v="0"/>
    <n v="0"/>
    <b v="0"/>
    <s v="music/faith"/>
    <n v="35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2095.2600000000002"/>
    <x v="1"/>
    <s v="US"/>
    <s v="USD"/>
    <n v="1414707762"/>
    <n v="1412115762"/>
    <b v="0"/>
    <n v="4"/>
    <b v="0"/>
    <s v="music/faith"/>
    <n v="3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2095"/>
    <x v="2"/>
    <s v="US"/>
    <s v="USD"/>
    <n v="1472270340"/>
    <n v="1470348775"/>
    <b v="0"/>
    <n v="67"/>
    <b v="1"/>
    <s v="photography/photobooks"/>
    <n v="35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2093"/>
    <x v="2"/>
    <s v="US"/>
    <s v="USD"/>
    <n v="1411787307"/>
    <n v="1409195307"/>
    <b v="0"/>
    <n v="110"/>
    <b v="1"/>
    <s v="music/indie rock"/>
    <n v="3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2087"/>
    <x v="2"/>
    <s v="US"/>
    <s v="USD"/>
    <n v="1309809140"/>
    <n v="1302033140"/>
    <b v="1"/>
    <n v="95"/>
    <b v="1"/>
    <s v="technology/hardware"/>
    <n v="35"/>
    <x v="3"/>
    <s v="hardware"/>
    <x v="1837"/>
    <d v="2011-07-04T19:52:20"/>
    <x v="6"/>
  </r>
  <r>
    <n v="1988"/>
    <s v="Phillip Michael Photography"/>
    <s v="Expressing art in an image!"/>
    <n v="6000"/>
    <n v="2086"/>
    <x v="1"/>
    <s v="US"/>
    <s v="USD"/>
    <n v="1440094742"/>
    <n v="1437502742"/>
    <b v="0"/>
    <n v="1"/>
    <b v="0"/>
    <s v="photography/people"/>
    <n v="3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2082.25"/>
    <x v="2"/>
    <s v="US"/>
    <s v="USD"/>
    <n v="1417579200"/>
    <n v="1415031043"/>
    <b v="0"/>
    <n v="101"/>
    <b v="1"/>
    <s v="technology/hardware"/>
    <n v="35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2080"/>
    <x v="2"/>
    <s v="US"/>
    <s v="USD"/>
    <n v="1342382587"/>
    <n v="1339790587"/>
    <b v="0"/>
    <n v="83"/>
    <b v="1"/>
    <s v="music/indie rock"/>
    <n v="35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2076"/>
    <x v="2"/>
    <s v="US"/>
    <s v="USD"/>
    <n v="1318006732"/>
    <n v="1312822732"/>
    <b v="0"/>
    <n v="55"/>
    <b v="1"/>
    <s v="music/indie rock"/>
    <n v="35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2076"/>
    <x v="2"/>
    <s v="US"/>
    <s v="USD"/>
    <n v="1331174635"/>
    <n v="1328582635"/>
    <b v="0"/>
    <n v="32"/>
    <b v="1"/>
    <s v="music/indie rock"/>
    <n v="35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2075"/>
    <x v="1"/>
    <s v="US"/>
    <s v="USD"/>
    <n v="1367097391"/>
    <n v="1364505391"/>
    <b v="0"/>
    <n v="3"/>
    <b v="0"/>
    <s v="games/video games"/>
    <n v="35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2073"/>
    <x v="2"/>
    <s v="US"/>
    <s v="USD"/>
    <n v="1383526800"/>
    <n v="1380650177"/>
    <b v="0"/>
    <n v="123"/>
    <b v="1"/>
    <s v="music/electronic music"/>
    <n v="35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070.5"/>
    <x v="2"/>
    <s v="US"/>
    <s v="USD"/>
    <n v="1463972400"/>
    <n v="1462543114"/>
    <b v="0"/>
    <n v="445"/>
    <b v="1"/>
    <s v="games/tabletop games"/>
    <n v="35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2070"/>
    <x v="2"/>
    <s v="US"/>
    <s v="USD"/>
    <n v="1299902400"/>
    <n v="1297451245"/>
    <b v="0"/>
    <n v="59"/>
    <b v="1"/>
    <s v="music/rock"/>
    <n v="35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2070"/>
    <x v="2"/>
    <s v="US"/>
    <s v="USD"/>
    <n v="1293857940"/>
    <n v="1290281691"/>
    <b v="1"/>
    <n v="113"/>
    <b v="1"/>
    <s v="music/indie rock"/>
    <n v="34"/>
    <x v="5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2065"/>
    <x v="2"/>
    <s v="US"/>
    <s v="USD"/>
    <n v="1362872537"/>
    <n v="1359848537"/>
    <b v="1"/>
    <n v="107"/>
    <b v="1"/>
    <s v="music/indie rock"/>
    <n v="34"/>
    <x v="5"/>
    <s v="indie rock"/>
    <x v="1848"/>
    <d v="2013-03-09T23:42:17"/>
    <x v="4"/>
  </r>
  <r>
    <n v="2421"/>
    <s v="hot dog cart"/>
    <s v="help me start Merrill's first hot dog cart in this empty lot"/>
    <n v="6000"/>
    <n v="2065"/>
    <x v="1"/>
    <s v="US"/>
    <s v="USD"/>
    <n v="1424536196"/>
    <n v="1421944196"/>
    <b v="0"/>
    <n v="1"/>
    <b v="0"/>
    <s v="food/food trucks"/>
    <n v="34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2063"/>
    <x v="2"/>
    <s v="US"/>
    <s v="USD"/>
    <n v="1364597692"/>
    <n v="1361577292"/>
    <b v="0"/>
    <n v="10"/>
    <b v="1"/>
    <s v="music/indie rock"/>
    <n v="34"/>
    <x v="5"/>
    <s v="indie rock"/>
    <x v="1850"/>
    <d v="2013-03-29T22:54:52"/>
    <x v="4"/>
  </r>
  <r>
    <n v="2529"/>
    <s v="UrbanArias is DC's Contemporary Opera Company"/>
    <s v="Opera. Short. New."/>
    <n v="6000"/>
    <n v="2060"/>
    <x v="2"/>
    <s v="US"/>
    <s v="USD"/>
    <n v="1332636975"/>
    <n v="1328752575"/>
    <b v="0"/>
    <n v="76"/>
    <b v="1"/>
    <s v="music/classical music"/>
    <n v="34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2060"/>
    <x v="2"/>
    <s v="FR"/>
    <s v="EUR"/>
    <n v="1475209620"/>
    <n v="1473087637"/>
    <b v="0"/>
    <n v="37"/>
    <b v="1"/>
    <s v="music/classical music"/>
    <n v="34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2059"/>
    <x v="0"/>
    <s v="US"/>
    <s v="USD"/>
    <n v="1444410000"/>
    <n v="1440203579"/>
    <b v="0"/>
    <n v="0"/>
    <b v="0"/>
    <s v="food/food trucks"/>
    <n v="34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056.66"/>
    <x v="1"/>
    <s v="US"/>
    <s v="USD"/>
    <n v="1427807640"/>
    <n v="1423325626"/>
    <b v="0"/>
    <n v="8"/>
    <b v="0"/>
    <s v="food/food trucks"/>
    <n v="34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2055"/>
    <x v="1"/>
    <s v="US"/>
    <s v="USD"/>
    <n v="1416635940"/>
    <n v="1413838540"/>
    <b v="0"/>
    <n v="20"/>
    <b v="0"/>
    <s v="food/food trucks"/>
    <n v="34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2055"/>
    <x v="2"/>
    <s v="US"/>
    <s v="USD"/>
    <n v="1460936694"/>
    <n v="1455756294"/>
    <b v="0"/>
    <n v="69"/>
    <b v="1"/>
    <s v="theater/spaces"/>
    <n v="3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2053"/>
    <x v="2"/>
    <s v="US"/>
    <s v="USD"/>
    <n v="1414608843"/>
    <n v="1412794443"/>
    <b v="0"/>
    <n v="108"/>
    <b v="1"/>
    <s v="theater/plays"/>
    <n v="34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2053"/>
    <x v="2"/>
    <s v="US"/>
    <s v="USD"/>
    <n v="1427469892"/>
    <n v="1424881492"/>
    <b v="0"/>
    <n v="94"/>
    <b v="1"/>
    <s v="theater/plays"/>
    <n v="34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2052"/>
    <x v="1"/>
    <s v="US"/>
    <s v="USD"/>
    <n v="1480525200"/>
    <n v="1477781724"/>
    <b v="0"/>
    <n v="6"/>
    <b v="0"/>
    <s v="theater/plays"/>
    <n v="34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2050"/>
    <x v="1"/>
    <s v="US"/>
    <s v="USD"/>
    <n v="1438390800"/>
    <n v="1436888066"/>
    <b v="0"/>
    <n v="7"/>
    <b v="0"/>
    <s v="theater/plays"/>
    <n v="3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2050"/>
    <x v="2"/>
    <s v="US"/>
    <s v="USD"/>
    <n v="1405699451"/>
    <n v="1403107451"/>
    <b v="0"/>
    <n v="91"/>
    <b v="1"/>
    <s v="theater/plays"/>
    <n v="34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2050"/>
    <x v="2"/>
    <s v="GB"/>
    <s v="GBP"/>
    <n v="1437934759"/>
    <n v="1434478759"/>
    <b v="1"/>
    <n v="47"/>
    <b v="1"/>
    <s v="theater/plays"/>
    <n v="34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2050"/>
    <x v="2"/>
    <s v="US"/>
    <s v="USD"/>
    <n v="1434142800"/>
    <n v="1431435122"/>
    <b v="1"/>
    <n v="163"/>
    <b v="1"/>
    <s v="theater/plays"/>
    <n v="34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2047"/>
    <x v="2"/>
    <s v="US"/>
    <s v="USD"/>
    <n v="1405802330"/>
    <n v="1403210330"/>
    <b v="0"/>
    <n v="83"/>
    <b v="1"/>
    <s v="theater/plays"/>
    <n v="34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2042"/>
    <x v="2"/>
    <s v="US"/>
    <s v="USD"/>
    <n v="1427864340"/>
    <n v="1425020810"/>
    <b v="0"/>
    <n v="78"/>
    <b v="1"/>
    <s v="theater/plays"/>
    <n v="3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2041"/>
    <x v="2"/>
    <s v="US"/>
    <s v="USD"/>
    <n v="1448074800"/>
    <n v="1444874768"/>
    <b v="0"/>
    <n v="64"/>
    <b v="1"/>
    <s v="theater/plays"/>
    <n v="34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035.05"/>
    <x v="2"/>
    <s v="US"/>
    <s v="USD"/>
    <n v="1423119540"/>
    <n v="1421252084"/>
    <b v="0"/>
    <n v="76"/>
    <b v="1"/>
    <s v="theater/plays"/>
    <n v="34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2035"/>
    <x v="2"/>
    <s v="US"/>
    <s v="USD"/>
    <n v="1436587140"/>
    <n v="1434069205"/>
    <b v="0"/>
    <n v="86"/>
    <b v="1"/>
    <s v="theater/plays"/>
    <n v="34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2035"/>
    <x v="2"/>
    <s v="US"/>
    <s v="USD"/>
    <n v="1423555140"/>
    <n v="1421105608"/>
    <b v="0"/>
    <n v="28"/>
    <b v="1"/>
    <s v="theater/musical"/>
    <n v="34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2033"/>
    <x v="2"/>
    <s v="US"/>
    <s v="USD"/>
    <n v="1464310475"/>
    <n v="1461718475"/>
    <b v="0"/>
    <n v="71"/>
    <b v="1"/>
    <s v="theater/musical"/>
    <n v="34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2031"/>
    <x v="1"/>
    <s v="US"/>
    <s v="USD"/>
    <n v="1429564165"/>
    <n v="1426972165"/>
    <b v="0"/>
    <n v="37"/>
    <b v="0"/>
    <s v="theater/musical"/>
    <n v="34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2030"/>
    <x v="1"/>
    <s v="US"/>
    <s v="USD"/>
    <n v="1407858710"/>
    <n v="1405266710"/>
    <b v="0"/>
    <n v="13"/>
    <b v="0"/>
    <s v="theater/plays"/>
    <n v="34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2030"/>
    <x v="1"/>
    <s v="US"/>
    <s v="USD"/>
    <n v="1446739905"/>
    <n v="1441552305"/>
    <b v="0"/>
    <n v="0"/>
    <b v="0"/>
    <s v="theater/plays"/>
    <n v="34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2028"/>
    <x v="1"/>
    <s v="US"/>
    <s v="USD"/>
    <n v="1441649397"/>
    <n v="1439057397"/>
    <b v="0"/>
    <n v="3"/>
    <b v="0"/>
    <s v="theater/plays"/>
    <n v="34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2027"/>
    <x v="1"/>
    <s v="US"/>
    <s v="USD"/>
    <n v="1425110400"/>
    <n v="1422388822"/>
    <b v="0"/>
    <n v="5"/>
    <b v="0"/>
    <s v="theater/plays"/>
    <n v="34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2027"/>
    <x v="1"/>
    <s v="GB"/>
    <s v="GBP"/>
    <n v="1427659200"/>
    <n v="1425678057"/>
    <b v="0"/>
    <n v="6"/>
    <b v="0"/>
    <s v="theater/plays"/>
    <n v="34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025"/>
    <x v="1"/>
    <s v="US"/>
    <s v="USD"/>
    <n v="1404253800"/>
    <n v="1402784964"/>
    <b v="0"/>
    <n v="17"/>
    <b v="0"/>
    <s v="theater/plays"/>
    <n v="34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2025"/>
    <x v="1"/>
    <s v="US"/>
    <s v="USD"/>
    <n v="1476863607"/>
    <n v="1474271607"/>
    <b v="0"/>
    <n v="0"/>
    <b v="0"/>
    <s v="publishing/children's books"/>
    <n v="34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2025"/>
    <x v="2"/>
    <s v="US"/>
    <s v="USD"/>
    <n v="1418904533"/>
    <n v="1416485333"/>
    <b v="0"/>
    <n v="26"/>
    <b v="1"/>
    <s v="publishing/nonfiction"/>
    <n v="35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2025"/>
    <x v="2"/>
    <s v="GB"/>
    <s v="GBP"/>
    <n v="1445817540"/>
    <n v="1443665293"/>
    <b v="1"/>
    <n v="104"/>
    <b v="1"/>
    <s v="theater/plays"/>
    <n v="35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020"/>
    <x v="1"/>
    <s v="US"/>
    <s v="USD"/>
    <n v="1413694800"/>
    <n v="1408986916"/>
    <b v="0"/>
    <n v="31"/>
    <b v="0"/>
    <s v="theater/spaces"/>
    <n v="35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2020"/>
    <x v="0"/>
    <s v="GB"/>
    <s v="GBP"/>
    <n v="1405094400"/>
    <n v="1403810965"/>
    <b v="0"/>
    <n v="9"/>
    <b v="0"/>
    <s v="technology/wearables"/>
    <n v="35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2020"/>
    <x v="2"/>
    <s v="US"/>
    <s v="USD"/>
    <n v="1459474059"/>
    <n v="1456885659"/>
    <b v="0"/>
    <n v="63"/>
    <b v="1"/>
    <s v="theater/plays"/>
    <n v="35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2020"/>
    <x v="2"/>
    <s v="US"/>
    <s v="USD"/>
    <n v="1415921848"/>
    <n v="1413326248"/>
    <b v="0"/>
    <n v="45"/>
    <b v="1"/>
    <s v="theater/plays"/>
    <n v="36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2020"/>
    <x v="1"/>
    <s v="US"/>
    <s v="USD"/>
    <n v="1413992210"/>
    <n v="1411400210"/>
    <b v="0"/>
    <n v="12"/>
    <b v="0"/>
    <s v="theater/plays"/>
    <n v="36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2020"/>
    <x v="2"/>
    <s v="US"/>
    <s v="USD"/>
    <n v="1324014521"/>
    <n v="1318826921"/>
    <b v="0"/>
    <n v="149"/>
    <b v="1"/>
    <s v="music/rock"/>
    <n v="3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2015"/>
    <x v="0"/>
    <s v="AU"/>
    <s v="AUD"/>
    <n v="1472882100"/>
    <n v="1467941542"/>
    <b v="0"/>
    <n v="0"/>
    <b v="0"/>
    <s v="film &amp; video/science fiction"/>
    <n v="37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2015"/>
    <x v="2"/>
    <s v="US"/>
    <s v="USD"/>
    <n v="1249932360"/>
    <n v="1242532513"/>
    <b v="1"/>
    <n v="79"/>
    <b v="1"/>
    <s v="film &amp; video/documentary"/>
    <n v="37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2015"/>
    <x v="2"/>
    <s v="US"/>
    <s v="USD"/>
    <n v="1311393540"/>
    <n v="1309919526"/>
    <b v="0"/>
    <n v="18"/>
    <b v="1"/>
    <s v="music/rock"/>
    <n v="37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2015"/>
    <x v="2"/>
    <s v="US"/>
    <s v="USD"/>
    <n v="1332719730"/>
    <n v="1330908930"/>
    <b v="0"/>
    <n v="49"/>
    <b v="1"/>
    <s v="music/rock"/>
    <n v="37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2015"/>
    <x v="2"/>
    <s v="US"/>
    <s v="USD"/>
    <n v="1372651140"/>
    <n v="1369770292"/>
    <b v="0"/>
    <n v="75"/>
    <b v="1"/>
    <s v="music/rock"/>
    <n v="37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2013.47"/>
    <x v="1"/>
    <s v="US"/>
    <s v="USD"/>
    <n v="1384448822"/>
    <n v="1381853222"/>
    <b v="0"/>
    <n v="0"/>
    <b v="0"/>
    <s v="music/jazz"/>
    <n v="37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2010"/>
    <x v="2"/>
    <s v="US"/>
    <s v="USD"/>
    <n v="1301792590"/>
    <n v="1297562590"/>
    <b v="1"/>
    <n v="176"/>
    <b v="1"/>
    <s v="music/rock"/>
    <n v="37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2010"/>
    <x v="1"/>
    <s v="DE"/>
    <s v="EUR"/>
    <n v="1440314472"/>
    <n v="1435130472"/>
    <b v="0"/>
    <n v="0"/>
    <b v="0"/>
    <s v="music/faith"/>
    <n v="36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2007"/>
    <x v="1"/>
    <s v="US"/>
    <s v="USD"/>
    <n v="1408922049"/>
    <n v="1406330049"/>
    <b v="0"/>
    <n v="9"/>
    <b v="0"/>
    <s v="music/faith"/>
    <n v="36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2005"/>
    <x v="2"/>
    <s v="GB"/>
    <s v="GBP"/>
    <n v="1425821477"/>
    <n v="1421937077"/>
    <b v="0"/>
    <n v="70"/>
    <b v="1"/>
    <s v="photography/photobooks"/>
    <n v="36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2005"/>
    <x v="2"/>
    <s v="US"/>
    <s v="USD"/>
    <n v="1472443269"/>
    <n v="1468987269"/>
    <b v="0"/>
    <n v="120"/>
    <b v="1"/>
    <s v="photography/photobooks"/>
    <n v="36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2005"/>
    <x v="1"/>
    <s v="GB"/>
    <s v="GBP"/>
    <n v="1404666836"/>
    <n v="1399482836"/>
    <b v="1"/>
    <n v="19"/>
    <b v="0"/>
    <s v="photography/photobooks"/>
    <n v="3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005"/>
    <x v="1"/>
    <s v="US"/>
    <s v="USD"/>
    <n v="1473950945"/>
    <n v="1471272545"/>
    <b v="1"/>
    <n v="24"/>
    <b v="0"/>
    <s v="photography/photobooks"/>
    <n v="36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2004"/>
    <x v="1"/>
    <s v="GB"/>
    <s v="GBP"/>
    <n v="1414795542"/>
    <n v="1412203542"/>
    <b v="1"/>
    <n v="4"/>
    <b v="0"/>
    <s v="photography/photobooks"/>
    <n v="36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004"/>
    <x v="1"/>
    <s v="GB"/>
    <s v="GBP"/>
    <n v="1425223276"/>
    <n v="1422631276"/>
    <b v="0"/>
    <n v="28"/>
    <b v="0"/>
    <s v="photography/people"/>
    <n v="36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2002.22"/>
    <x v="2"/>
    <s v="US"/>
    <s v="USD"/>
    <n v="1466827140"/>
    <n v="1464196414"/>
    <b v="0"/>
    <n v="83"/>
    <b v="1"/>
    <s v="music/rock"/>
    <n v="36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2001"/>
    <x v="0"/>
    <s v="US"/>
    <s v="USD"/>
    <n v="1412571600"/>
    <n v="1410799870"/>
    <b v="0"/>
    <n v="0"/>
    <b v="0"/>
    <s v="technology/web"/>
    <n v="36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2001"/>
    <x v="0"/>
    <s v="AU"/>
    <s v="AUD"/>
    <n v="1429839571"/>
    <n v="1427247571"/>
    <b v="0"/>
    <n v="6"/>
    <b v="0"/>
    <s v="technology/web"/>
    <n v="36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2000.66"/>
    <x v="2"/>
    <s v="US"/>
    <s v="USD"/>
    <n v="1333560803"/>
    <n v="1330972403"/>
    <b v="0"/>
    <n v="134"/>
    <b v="1"/>
    <s v="music/classical music"/>
    <n v="36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2000"/>
    <x v="2"/>
    <s v="US"/>
    <s v="USD"/>
    <n v="1373738400"/>
    <n v="1370568560"/>
    <b v="1"/>
    <n v="143"/>
    <b v="1"/>
    <s v="theater/spaces"/>
    <n v="36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2000"/>
    <x v="1"/>
    <s v="US"/>
    <s v="USD"/>
    <n v="1409009306"/>
    <n v="1406417306"/>
    <b v="0"/>
    <n v="15"/>
    <b v="0"/>
    <s v="publishing/children's books"/>
    <n v="36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000"/>
    <x v="1"/>
    <s v="US"/>
    <s v="USD"/>
    <n v="1417620036"/>
    <n v="1412432436"/>
    <b v="0"/>
    <n v="0"/>
    <b v="0"/>
    <s v="theater/plays"/>
    <n v="36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2000"/>
    <x v="1"/>
    <s v="US"/>
    <s v="USD"/>
    <n v="1409000400"/>
    <n v="1408381704"/>
    <b v="0"/>
    <n v="17"/>
    <b v="0"/>
    <s v="theater/plays"/>
    <n v="36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2000"/>
    <x v="1"/>
    <s v="US"/>
    <s v="USD"/>
    <n v="1407562632"/>
    <n v="1404970632"/>
    <b v="0"/>
    <n v="7"/>
    <b v="0"/>
    <s v="theater/plays"/>
    <n v="36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2000"/>
    <x v="2"/>
    <s v="US"/>
    <s v="USD"/>
    <n v="1338591144"/>
    <n v="1335567144"/>
    <b v="1"/>
    <n v="89"/>
    <b v="1"/>
    <s v="theater/plays"/>
    <n v="36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000"/>
    <x v="1"/>
    <s v="US"/>
    <s v="USD"/>
    <n v="1429767607"/>
    <n v="1424587207"/>
    <b v="0"/>
    <n v="36"/>
    <b v="0"/>
    <s v="theater/musical"/>
    <n v="36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2000"/>
    <x v="2"/>
    <s v="US"/>
    <s v="USD"/>
    <n v="1434822914"/>
    <n v="1432230914"/>
    <b v="1"/>
    <n v="88"/>
    <b v="1"/>
    <s v="theater/plays"/>
    <n v="36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2000"/>
    <x v="2"/>
    <s v="GB"/>
    <s v="GBP"/>
    <n v="1438037940"/>
    <n v="1436380256"/>
    <b v="0"/>
    <n v="44"/>
    <b v="1"/>
    <s v="theater/plays"/>
    <n v="36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2000"/>
    <x v="2"/>
    <s v="US"/>
    <s v="USD"/>
    <n v="1461988740"/>
    <n v="1459949080"/>
    <b v="0"/>
    <n v="79"/>
    <b v="1"/>
    <s v="theater/plays"/>
    <n v="36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2000"/>
    <x v="2"/>
    <s v="US"/>
    <s v="USD"/>
    <n v="1410099822"/>
    <n v="1404915822"/>
    <b v="0"/>
    <n v="85"/>
    <b v="1"/>
    <s v="theater/plays"/>
    <n v="3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2000"/>
    <x v="2"/>
    <s v="US"/>
    <s v="USD"/>
    <n v="1439337600"/>
    <n v="1436575280"/>
    <b v="0"/>
    <n v="104"/>
    <b v="1"/>
    <s v="theater/plays"/>
    <n v="36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2000"/>
    <x v="1"/>
    <s v="US"/>
    <s v="USD"/>
    <n v="1420860180"/>
    <n v="1418234646"/>
    <b v="0"/>
    <n v="12"/>
    <b v="0"/>
    <s v="theater/plays"/>
    <n v="36"/>
    <x v="1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1993"/>
    <x v="0"/>
    <s v="US"/>
    <s v="USD"/>
    <n v="1444322535"/>
    <n v="1441730535"/>
    <b v="0"/>
    <n v="0"/>
    <b v="0"/>
    <s v="theater/musical"/>
    <n v="36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1988"/>
    <x v="1"/>
    <s v="US"/>
    <s v="USD"/>
    <n v="1416877200"/>
    <n v="1414505137"/>
    <b v="0"/>
    <n v="2"/>
    <b v="0"/>
    <s v="theater/plays"/>
    <n v="36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1982"/>
    <x v="1"/>
    <s v="US"/>
    <s v="USD"/>
    <n v="1461543600"/>
    <n v="1459203727"/>
    <b v="0"/>
    <n v="0"/>
    <b v="0"/>
    <s v="theater/plays"/>
    <n v="36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967.76"/>
    <x v="2"/>
    <s v="AU"/>
    <s v="AUD"/>
    <n v="1477414800"/>
    <n v="1474380241"/>
    <b v="0"/>
    <n v="514"/>
    <b v="1"/>
    <s v="games/tabletop games"/>
    <n v="3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1967"/>
    <x v="2"/>
    <s v="US"/>
    <s v="USD"/>
    <n v="1482307140"/>
    <n v="1479886966"/>
    <b v="1"/>
    <n v="58"/>
    <b v="1"/>
    <s v="film &amp; video/documentary"/>
    <n v="36"/>
    <x v="0"/>
    <s v="documentary"/>
    <x v="1923"/>
    <d v="2016-12-21T07:59:00"/>
    <x v="0"/>
  </r>
  <r>
    <n v="1032"/>
    <s v="Phantom Ship / Coastal (Album Preorder)"/>
    <s v="Ideal for living rooms and open spaces."/>
    <n v="5400"/>
    <n v="1955"/>
    <x v="2"/>
    <s v="US"/>
    <s v="USD"/>
    <n v="1466697625"/>
    <n v="1464105625"/>
    <b v="0"/>
    <n v="96"/>
    <b v="1"/>
    <s v="music/electronic music"/>
    <n v="37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1950"/>
    <x v="2"/>
    <s v="US"/>
    <s v="USD"/>
    <n v="1447001501"/>
    <n v="1444405901"/>
    <b v="0"/>
    <n v="64"/>
    <b v="1"/>
    <s v="film &amp; video/television"/>
    <n v="37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41"/>
    <x v="2"/>
    <s v="US"/>
    <s v="USD"/>
    <n v="1327433173"/>
    <n v="1325618773"/>
    <b v="0"/>
    <n v="80"/>
    <b v="1"/>
    <s v="music/indie rock"/>
    <n v="37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1940"/>
    <x v="1"/>
    <s v="US"/>
    <s v="USD"/>
    <n v="1407604920"/>
    <n v="1405012920"/>
    <b v="0"/>
    <n v="0"/>
    <b v="0"/>
    <s v="food/food trucks"/>
    <n v="38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1937"/>
    <x v="3"/>
    <s v="US"/>
    <s v="USD"/>
    <n v="1491943445"/>
    <n v="1489351445"/>
    <b v="0"/>
    <n v="4"/>
    <b v="0"/>
    <s v="music/faith"/>
    <n v="38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920"/>
    <x v="1"/>
    <s v="US"/>
    <s v="USD"/>
    <n v="1421337405"/>
    <n v="1418745405"/>
    <b v="0"/>
    <n v="2"/>
    <b v="0"/>
    <s v="music/faith"/>
    <n v="38"/>
    <x v="5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1920"/>
    <x v="2"/>
    <s v="US"/>
    <s v="USD"/>
    <n v="1471834800"/>
    <n v="1469126462"/>
    <b v="0"/>
    <n v="75"/>
    <b v="1"/>
    <s v="film &amp; video/television"/>
    <n v="38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1918"/>
    <x v="2"/>
    <s v="US"/>
    <s v="USD"/>
    <n v="1461769107"/>
    <n v="1459177107"/>
    <b v="0"/>
    <n v="61"/>
    <b v="1"/>
    <s v="film &amp; video/television"/>
    <n v="38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1913.05"/>
    <x v="2"/>
    <s v="US"/>
    <s v="USD"/>
    <n v="1419021607"/>
    <n v="1413834007"/>
    <b v="0"/>
    <n v="70"/>
    <b v="1"/>
    <s v="film &amp; video/television"/>
    <n v="38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1910"/>
    <x v="2"/>
    <s v="US"/>
    <s v="USD"/>
    <n v="1370547157"/>
    <n v="1368646357"/>
    <b v="0"/>
    <n v="23"/>
    <b v="1"/>
    <s v="film &amp; video/shorts"/>
    <n v="38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1908"/>
    <x v="2"/>
    <s v="CA"/>
    <s v="CAD"/>
    <n v="1485936000"/>
    <n v="1481949983"/>
    <b v="0"/>
    <n v="43"/>
    <b v="1"/>
    <s v="film &amp; video/shorts"/>
    <n v="38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1897"/>
    <x v="2"/>
    <s v="US"/>
    <s v="USD"/>
    <n v="1352055886"/>
    <n v="1350324286"/>
    <b v="0"/>
    <n v="26"/>
    <b v="1"/>
    <s v="film &amp; video/shorts"/>
    <n v="38"/>
    <x v="0"/>
    <s v="shorts"/>
    <x v="1935"/>
    <d v="2012-11-04T19:04:46"/>
    <x v="5"/>
  </r>
  <r>
    <n v="106"/>
    <s v="LOST WEEKEND"/>
    <s v="A Boy. A Girl. A Car. A Serial Killer."/>
    <n v="5000"/>
    <n v="1888"/>
    <x v="2"/>
    <s v="US"/>
    <s v="USD"/>
    <n v="1333391901"/>
    <n v="1332182301"/>
    <b v="0"/>
    <n v="27"/>
    <b v="1"/>
    <s v="film &amp; video/shorts"/>
    <n v="38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1884"/>
    <x v="2"/>
    <s v="US"/>
    <s v="USD"/>
    <n v="1397354400"/>
    <n v="1395277318"/>
    <b v="0"/>
    <n v="81"/>
    <b v="1"/>
    <s v="film &amp; video/shorts"/>
    <n v="38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1883.64"/>
    <x v="2"/>
    <s v="US"/>
    <s v="USD"/>
    <n v="1312642800"/>
    <n v="1311963128"/>
    <b v="0"/>
    <n v="78"/>
    <b v="1"/>
    <s v="film &amp; video/shorts"/>
    <n v="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1877"/>
    <x v="2"/>
    <s v="US"/>
    <s v="USD"/>
    <n v="1311902236"/>
    <n v="1309310236"/>
    <b v="0"/>
    <n v="39"/>
    <b v="1"/>
    <s v="film &amp; video/shorts"/>
    <n v="38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1877"/>
    <x v="0"/>
    <s v="US"/>
    <s v="USD"/>
    <n v="1441386000"/>
    <n v="1438811418"/>
    <b v="0"/>
    <n v="0"/>
    <b v="0"/>
    <s v="film &amp; video/science fiction"/>
    <n v="38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1876"/>
    <x v="0"/>
    <s v="US"/>
    <s v="USD"/>
    <n v="1413942628"/>
    <n v="1411350628"/>
    <b v="0"/>
    <n v="0"/>
    <b v="0"/>
    <s v="film &amp; video/science fiction"/>
    <n v="38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1876"/>
    <x v="1"/>
    <s v="US"/>
    <s v="USD"/>
    <n v="1439675691"/>
    <n v="1434491691"/>
    <b v="0"/>
    <n v="0"/>
    <b v="0"/>
    <s v="film &amp; video/drama"/>
    <n v="37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1873"/>
    <x v="1"/>
    <s v="US"/>
    <s v="USD"/>
    <n v="1484531362"/>
    <n v="1481939362"/>
    <b v="0"/>
    <n v="1"/>
    <b v="0"/>
    <s v="film &amp; video/drama"/>
    <n v="37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1870.99"/>
    <x v="1"/>
    <s v="US"/>
    <s v="USD"/>
    <n v="1488571200"/>
    <n v="1485977434"/>
    <b v="0"/>
    <n v="0"/>
    <b v="0"/>
    <s v="film &amp; video/drama"/>
    <n v="37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1870"/>
    <x v="1"/>
    <s v="US"/>
    <s v="USD"/>
    <n v="1437461940"/>
    <n v="1435383457"/>
    <b v="0"/>
    <n v="5"/>
    <b v="0"/>
    <s v="film &amp; video/drama"/>
    <n v="37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1867"/>
    <x v="1"/>
    <s v="AU"/>
    <s v="AUD"/>
    <n v="1443782138"/>
    <n v="1440326138"/>
    <b v="0"/>
    <n v="3"/>
    <b v="0"/>
    <s v="film &amp; video/drama"/>
    <n v="37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867"/>
    <x v="1"/>
    <s v="US"/>
    <s v="USD"/>
    <n v="1442634617"/>
    <n v="1440042617"/>
    <b v="0"/>
    <n v="12"/>
    <b v="0"/>
    <s v="film &amp; video/drama"/>
    <n v="37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864"/>
    <x v="1"/>
    <s v="US"/>
    <s v="USD"/>
    <n v="1431702289"/>
    <n v="1426518289"/>
    <b v="0"/>
    <n v="1"/>
    <b v="0"/>
    <s v="film &amp; video/drama"/>
    <n v="37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1862"/>
    <x v="2"/>
    <s v="US"/>
    <s v="USD"/>
    <n v="1345079785"/>
    <n v="1342487785"/>
    <b v="1"/>
    <n v="96"/>
    <b v="1"/>
    <s v="film &amp; video/documentary"/>
    <n v="37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860"/>
    <x v="2"/>
    <s v="US"/>
    <s v="USD"/>
    <n v="1292665405"/>
    <n v="1288341805"/>
    <b v="1"/>
    <n v="223"/>
    <b v="1"/>
    <s v="film &amp; video/documentary"/>
    <n v="37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1860"/>
    <x v="2"/>
    <s v="US"/>
    <s v="USD"/>
    <n v="1287200340"/>
    <n v="1284042614"/>
    <b v="1"/>
    <n v="62"/>
    <b v="1"/>
    <s v="film &amp; video/documentary"/>
    <n v="37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1855"/>
    <x v="2"/>
    <s v="US"/>
    <s v="USD"/>
    <n v="1275364740"/>
    <n v="1269878058"/>
    <b v="1"/>
    <n v="108"/>
    <b v="1"/>
    <s v="film &amp; video/documentary"/>
    <n v="37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841"/>
    <x v="2"/>
    <s v="US"/>
    <s v="USD"/>
    <n v="1336747995"/>
    <n v="1334155995"/>
    <b v="1"/>
    <n v="91"/>
    <b v="1"/>
    <s v="film &amp; video/documentary"/>
    <n v="37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1839"/>
    <x v="2"/>
    <s v="US"/>
    <s v="USD"/>
    <n v="1273522560"/>
    <n v="1269928430"/>
    <b v="1"/>
    <n v="58"/>
    <b v="1"/>
    <s v="film &amp; video/documentary"/>
    <n v="37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1835"/>
    <x v="2"/>
    <s v="US"/>
    <s v="USD"/>
    <n v="1320640778"/>
    <n v="1316749178"/>
    <b v="1"/>
    <n v="111"/>
    <b v="1"/>
    <s v="film &amp; video/documentary"/>
    <n v="37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1831"/>
    <x v="2"/>
    <s v="US"/>
    <s v="USD"/>
    <n v="1309694266"/>
    <n v="1307102266"/>
    <b v="1"/>
    <n v="118"/>
    <b v="1"/>
    <s v="film &amp; video/documentary"/>
    <n v="3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1830"/>
    <x v="2"/>
    <s v="US"/>
    <s v="USD"/>
    <n v="1367366460"/>
    <n v="1365791246"/>
    <b v="1"/>
    <n v="128"/>
    <b v="1"/>
    <s v="film &amp; video/documentary"/>
    <n v="37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1830"/>
    <x v="2"/>
    <s v="US"/>
    <s v="USD"/>
    <n v="1279555200"/>
    <n v="1276480894"/>
    <b v="1"/>
    <n v="50"/>
    <b v="1"/>
    <s v="film &amp; video/documentary"/>
    <n v="37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827"/>
    <x v="2"/>
    <s v="US"/>
    <s v="USD"/>
    <n v="1364342151"/>
    <n v="1361753751"/>
    <b v="1"/>
    <n v="284"/>
    <b v="1"/>
    <s v="film &amp; video/documentary"/>
    <n v="37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1826"/>
    <x v="2"/>
    <s v="US"/>
    <s v="USD"/>
    <n v="1265097540"/>
    <n v="1257538029"/>
    <b v="1"/>
    <n v="51"/>
    <b v="1"/>
    <s v="film &amp; video/documentary"/>
    <n v="37"/>
    <x v="0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1825"/>
    <x v="2"/>
    <s v="US"/>
    <s v="USD"/>
    <n v="1469670580"/>
    <n v="1467078580"/>
    <b v="0"/>
    <n v="71"/>
    <b v="1"/>
    <s v="film &amp; video/documentary"/>
    <n v="36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1821"/>
    <x v="2"/>
    <s v="US"/>
    <s v="USD"/>
    <n v="1312960080"/>
    <n v="1308900441"/>
    <b v="0"/>
    <n v="70"/>
    <b v="1"/>
    <s v="film &amp; video/documentary"/>
    <n v="36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1820"/>
    <x v="1"/>
    <s v="US"/>
    <s v="USD"/>
    <n v="1259297940"/>
    <n v="1252964282"/>
    <b v="0"/>
    <n v="0"/>
    <b v="0"/>
    <s v="film &amp; video/animation"/>
    <n v="36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1807.74"/>
    <x v="1"/>
    <s v="US"/>
    <s v="USD"/>
    <n v="1458859153"/>
    <n v="1456270753"/>
    <b v="0"/>
    <n v="1"/>
    <b v="0"/>
    <s v="film &amp; video/animation"/>
    <n v="36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805"/>
    <x v="1"/>
    <s v="US"/>
    <s v="USD"/>
    <n v="1389844800"/>
    <n v="1385524889"/>
    <b v="0"/>
    <n v="2"/>
    <b v="0"/>
    <s v="film &amp; video/animation"/>
    <n v="36"/>
    <x v="0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803"/>
    <x v="1"/>
    <s v="GB"/>
    <s v="GBP"/>
    <n v="1435504170"/>
    <n v="1432912170"/>
    <b v="0"/>
    <n v="1"/>
    <b v="0"/>
    <s v="film &amp; video/animation"/>
    <n v="36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800"/>
    <x v="1"/>
    <s v="US"/>
    <s v="USD"/>
    <n v="1365228982"/>
    <n v="1362640582"/>
    <b v="0"/>
    <n v="5"/>
    <b v="0"/>
    <s v="film &amp; video/animation"/>
    <n v="36"/>
    <x v="0"/>
    <s v="animation"/>
    <x v="1967"/>
    <d v="2013-04-06T06:16:22"/>
    <x v="4"/>
  </r>
  <r>
    <n v="516"/>
    <s v="Shipmates"/>
    <s v="A big brother style comedy animation series starring famous seafarers"/>
    <n v="5000"/>
    <n v="1800"/>
    <x v="1"/>
    <s v="GB"/>
    <s v="GBP"/>
    <n v="1432752080"/>
    <n v="1427568080"/>
    <b v="0"/>
    <n v="0"/>
    <b v="0"/>
    <s v="film &amp; video/animation"/>
    <n v="36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1800"/>
    <x v="2"/>
    <s v="GB"/>
    <s v="GBP"/>
    <n v="1449766261"/>
    <n v="1447174261"/>
    <b v="0"/>
    <n v="34"/>
    <b v="1"/>
    <s v="theater/plays"/>
    <n v="36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788.57"/>
    <x v="2"/>
    <s v="US"/>
    <s v="USD"/>
    <n v="1477976340"/>
    <n v="1475460819"/>
    <b v="0"/>
    <n v="56"/>
    <b v="1"/>
    <s v="theater/plays"/>
    <n v="36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788"/>
    <x v="2"/>
    <s v="US"/>
    <s v="USD"/>
    <n v="1442805076"/>
    <n v="1440213076"/>
    <b v="0"/>
    <n v="84"/>
    <b v="1"/>
    <s v="theater/plays"/>
    <n v="3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785"/>
    <x v="2"/>
    <s v="US"/>
    <s v="USD"/>
    <n v="1463166263"/>
    <n v="1460574263"/>
    <b v="0"/>
    <n v="60"/>
    <b v="1"/>
    <s v="theater/plays"/>
    <n v="36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785"/>
    <x v="1"/>
    <s v="CA"/>
    <s v="CAD"/>
    <n v="1485838800"/>
    <n v="1484756245"/>
    <b v="0"/>
    <n v="4"/>
    <b v="0"/>
    <s v="technology/web"/>
    <n v="36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782"/>
    <x v="1"/>
    <s v="US"/>
    <s v="USD"/>
    <n v="1468513533"/>
    <n v="1465921533"/>
    <b v="0"/>
    <n v="1"/>
    <b v="0"/>
    <s v="technology/web"/>
    <n v="36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776"/>
    <x v="1"/>
    <s v="US"/>
    <s v="USD"/>
    <n v="1463753302"/>
    <n v="1458569302"/>
    <b v="0"/>
    <n v="1"/>
    <b v="0"/>
    <s v="technology/web"/>
    <n v="36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776"/>
    <x v="1"/>
    <s v="GB"/>
    <s v="GBP"/>
    <n v="1454936460"/>
    <n v="1452259131"/>
    <b v="0"/>
    <n v="9"/>
    <b v="0"/>
    <s v="technology/web"/>
    <n v="36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776"/>
    <x v="0"/>
    <s v="US"/>
    <s v="USD"/>
    <n v="1431198562"/>
    <n v="1426014562"/>
    <b v="0"/>
    <n v="1"/>
    <b v="0"/>
    <s v="technology/web"/>
    <n v="36"/>
    <x v="3"/>
    <s v="web"/>
    <x v="1977"/>
    <d v="2015-05-09T19:09:22"/>
    <x v="2"/>
  </r>
  <r>
    <n v="605"/>
    <s v="Teach Your Parents iPad (Canceled)"/>
    <s v="An iPad support care package for your parents / seniors."/>
    <n v="5000"/>
    <n v="1775"/>
    <x v="0"/>
    <s v="US"/>
    <s v="USD"/>
    <n v="1440318908"/>
    <n v="1436430908"/>
    <b v="0"/>
    <n v="8"/>
    <b v="0"/>
    <s v="technology/web"/>
    <n v="35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773"/>
    <x v="0"/>
    <s v="NL"/>
    <s v="EUR"/>
    <n v="1432479600"/>
    <n v="1428507409"/>
    <b v="0"/>
    <n v="1"/>
    <b v="0"/>
    <s v="technology/web"/>
    <n v="35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1772"/>
    <x v="0"/>
    <s v="FR"/>
    <s v="EUR"/>
    <n v="1488013307"/>
    <n v="1485421307"/>
    <b v="0"/>
    <n v="0"/>
    <b v="0"/>
    <s v="technology/web"/>
    <n v="35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1767"/>
    <x v="0"/>
    <s v="US"/>
    <s v="USD"/>
    <n v="1431647041"/>
    <n v="1429055041"/>
    <b v="0"/>
    <n v="0"/>
    <b v="0"/>
    <s v="technology/web"/>
    <n v="35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1766"/>
    <x v="0"/>
    <s v="US"/>
    <s v="USD"/>
    <n v="1405269457"/>
    <n v="1402677457"/>
    <b v="0"/>
    <n v="0"/>
    <b v="0"/>
    <s v="technology/web"/>
    <n v="35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762"/>
    <x v="0"/>
    <s v="US"/>
    <s v="USD"/>
    <n v="1424989029"/>
    <n v="1422397029"/>
    <b v="0"/>
    <n v="1"/>
    <b v="0"/>
    <s v="technology/web"/>
    <n v="35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758"/>
    <x v="2"/>
    <s v="US"/>
    <s v="USD"/>
    <n v="1460917119"/>
    <n v="1455736719"/>
    <b v="0"/>
    <n v="87"/>
    <b v="1"/>
    <s v="technology/wearables"/>
    <n v="35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755.01"/>
    <x v="1"/>
    <s v="DE"/>
    <s v="EUR"/>
    <n v="1454502789"/>
    <n v="1453206789"/>
    <b v="0"/>
    <n v="114"/>
    <b v="0"/>
    <s v="technology/wearables"/>
    <n v="35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1751"/>
    <x v="2"/>
    <s v="US"/>
    <s v="USD"/>
    <n v="1438228740"/>
    <n v="1435606549"/>
    <b v="0"/>
    <n v="100"/>
    <b v="1"/>
    <s v="publishing/nonfiction"/>
    <n v="35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1750"/>
    <x v="2"/>
    <s v="US"/>
    <s v="USD"/>
    <n v="1327212000"/>
    <n v="1322852747"/>
    <b v="0"/>
    <n v="71"/>
    <b v="1"/>
    <s v="publishing/nonfiction"/>
    <n v="35"/>
    <x v="2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1748"/>
    <x v="2"/>
    <s v="US"/>
    <s v="USD"/>
    <n v="1392408000"/>
    <n v="1390890987"/>
    <b v="0"/>
    <n v="108"/>
    <b v="1"/>
    <s v="publishing/nonfiction"/>
    <n v="35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1742"/>
    <x v="2"/>
    <s v="US"/>
    <s v="USD"/>
    <n v="1355439503"/>
    <n v="1352847503"/>
    <b v="0"/>
    <n v="62"/>
    <b v="1"/>
    <s v="publishing/nonfiction"/>
    <n v="35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739"/>
    <x v="2"/>
    <s v="AU"/>
    <s v="AUD"/>
    <n v="1476615600"/>
    <n v="1474884417"/>
    <b v="0"/>
    <n v="105"/>
    <b v="1"/>
    <s v="publishing/nonfiction"/>
    <n v="35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1728.07"/>
    <x v="2"/>
    <s v="GB"/>
    <s v="GBP"/>
    <n v="1404892539"/>
    <n v="1401436539"/>
    <b v="0"/>
    <n v="99"/>
    <b v="1"/>
    <s v="publishing/nonfiction"/>
    <n v="34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1720"/>
    <x v="1"/>
    <s v="US"/>
    <s v="USD"/>
    <n v="1391364126"/>
    <n v="1388772126"/>
    <b v="0"/>
    <n v="6"/>
    <b v="0"/>
    <s v="publishing/fiction"/>
    <n v="34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1715"/>
    <x v="1"/>
    <s v="US"/>
    <s v="USD"/>
    <n v="1441858161"/>
    <n v="1439266161"/>
    <b v="0"/>
    <n v="0"/>
    <b v="0"/>
    <s v="publishing/fiction"/>
    <n v="34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10"/>
    <x v="1"/>
    <s v="US"/>
    <s v="USD"/>
    <n v="1432178810"/>
    <n v="1429586810"/>
    <b v="0"/>
    <n v="3"/>
    <b v="0"/>
    <s v="publishing/fiction"/>
    <n v="34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1707"/>
    <x v="2"/>
    <s v="US"/>
    <s v="USD"/>
    <n v="1336751220"/>
    <n v="1331774434"/>
    <b v="0"/>
    <n v="44"/>
    <b v="1"/>
    <s v="music/rock"/>
    <n v="34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1707"/>
    <x v="2"/>
    <s v="US"/>
    <s v="USD"/>
    <n v="1335542446"/>
    <n v="1332950446"/>
    <b v="0"/>
    <n v="28"/>
    <b v="1"/>
    <s v="music/rock"/>
    <n v="34"/>
    <x v="5"/>
    <s v="rock"/>
    <x v="1996"/>
    <d v="2012-04-27T16:00:46"/>
    <x v="5"/>
  </r>
  <r>
    <n v="836"/>
    <s v="DESMADRE Full Album + Press Kit"/>
    <s v="An album you can bring home to mom."/>
    <n v="5000"/>
    <n v="1705"/>
    <x v="2"/>
    <s v="US"/>
    <s v="USD"/>
    <n v="1381108918"/>
    <n v="1378516918"/>
    <b v="0"/>
    <n v="46"/>
    <b v="1"/>
    <s v="music/rock"/>
    <n v="34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1700.01"/>
    <x v="2"/>
    <s v="US"/>
    <s v="USD"/>
    <n v="1348337956"/>
    <n v="1345745956"/>
    <b v="0"/>
    <n v="96"/>
    <b v="1"/>
    <s v="music/rock"/>
    <n v="3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700"/>
    <x v="2"/>
    <s v="US"/>
    <s v="USD"/>
    <n v="1415653663"/>
    <n v="1413058063"/>
    <b v="1"/>
    <n v="94"/>
    <b v="1"/>
    <s v="music/metal"/>
    <n v="34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1698"/>
    <x v="2"/>
    <s v="US"/>
    <s v="USD"/>
    <n v="1473047940"/>
    <n v="1469595396"/>
    <b v="0"/>
    <n v="177"/>
    <b v="1"/>
    <s v="music/metal"/>
    <n v="34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697"/>
    <x v="1"/>
    <s v="US"/>
    <s v="USD"/>
    <n v="1259643540"/>
    <n v="1254450706"/>
    <b v="0"/>
    <n v="11"/>
    <b v="0"/>
    <s v="music/jazz"/>
    <n v="34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697"/>
    <x v="1"/>
    <s v="US"/>
    <s v="USD"/>
    <n v="1442856131"/>
    <n v="1441128131"/>
    <b v="0"/>
    <n v="0"/>
    <b v="0"/>
    <s v="music/jazz"/>
    <n v="34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1691"/>
    <x v="1"/>
    <s v="US"/>
    <s v="USD"/>
    <n v="1293082524"/>
    <n v="1290490524"/>
    <b v="0"/>
    <n v="2"/>
    <b v="0"/>
    <s v="music/jazz"/>
    <n v="34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1690"/>
    <x v="1"/>
    <s v="US"/>
    <s v="USD"/>
    <n v="1456957635"/>
    <n v="1451773635"/>
    <b v="0"/>
    <n v="24"/>
    <b v="0"/>
    <s v="music/indie rock"/>
    <n v="34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1686"/>
    <x v="1"/>
    <s v="US"/>
    <s v="USD"/>
    <n v="1459365802"/>
    <n v="1456777402"/>
    <b v="0"/>
    <n v="2"/>
    <b v="0"/>
    <s v="music/jazz"/>
    <n v="34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86"/>
    <x v="1"/>
    <s v="US"/>
    <s v="USD"/>
    <n v="1348367100"/>
    <n v="1346180780"/>
    <b v="0"/>
    <n v="4"/>
    <b v="0"/>
    <s v="music/jazz"/>
    <n v="34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686"/>
    <x v="1"/>
    <s v="US"/>
    <s v="USD"/>
    <n v="1405305000"/>
    <n v="1402612730"/>
    <b v="0"/>
    <n v="1"/>
    <b v="0"/>
    <s v="music/jazz"/>
    <n v="34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677"/>
    <x v="1"/>
    <s v="CA"/>
    <s v="CAD"/>
    <n v="1399183200"/>
    <n v="1396633284"/>
    <b v="0"/>
    <n v="30"/>
    <b v="0"/>
    <s v="music/jazz"/>
    <n v="33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671"/>
    <x v="1"/>
    <s v="CA"/>
    <s v="CAD"/>
    <n v="1453053661"/>
    <n v="1450461661"/>
    <b v="0"/>
    <n v="24"/>
    <b v="0"/>
    <s v="technology/wearables"/>
    <n v="33"/>
    <x v="3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669"/>
    <x v="1"/>
    <s v="CA"/>
    <s v="CAD"/>
    <n v="1485147540"/>
    <n v="1481951853"/>
    <b v="0"/>
    <n v="14"/>
    <b v="0"/>
    <s v="technology/wearables"/>
    <n v="33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668"/>
    <x v="1"/>
    <s v="IT"/>
    <s v="EUR"/>
    <n v="1475310825"/>
    <n v="1472718825"/>
    <b v="0"/>
    <n v="0"/>
    <b v="0"/>
    <s v="technology/wearables"/>
    <n v="33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1665"/>
    <x v="1"/>
    <s v="GB"/>
    <s v="GBP"/>
    <n v="1468349460"/>
    <n v="1466186988"/>
    <b v="0"/>
    <n v="7"/>
    <b v="0"/>
    <s v="technology/wearables"/>
    <n v="33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1661"/>
    <x v="1"/>
    <s v="US"/>
    <s v="USD"/>
    <n v="1417145297"/>
    <n v="1414549697"/>
    <b v="0"/>
    <n v="8"/>
    <b v="0"/>
    <s v="technology/wearables"/>
    <n v="33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661"/>
    <x v="0"/>
    <s v="GB"/>
    <s v="GBP"/>
    <n v="1485796613"/>
    <n v="1481908613"/>
    <b v="0"/>
    <n v="4"/>
    <b v="0"/>
    <s v="technology/wearables"/>
    <n v="33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660"/>
    <x v="0"/>
    <s v="US"/>
    <s v="USD"/>
    <n v="1485254052"/>
    <n v="1481366052"/>
    <b v="0"/>
    <n v="775"/>
    <b v="0"/>
    <s v="technology/wearables"/>
    <n v="33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1660"/>
    <x v="2"/>
    <s v="US"/>
    <s v="USD"/>
    <n v="1470369540"/>
    <n v="1467604804"/>
    <b v="0"/>
    <n v="166"/>
    <b v="1"/>
    <s v="music/electronic music"/>
    <n v="33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1656"/>
    <x v="0"/>
    <s v="US"/>
    <s v="USD"/>
    <n v="1429134893"/>
    <n v="1426542893"/>
    <b v="0"/>
    <n v="1"/>
    <b v="0"/>
    <s v="journalism/audio"/>
    <n v="33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1655"/>
    <x v="1"/>
    <s v="GB"/>
    <s v="GBP"/>
    <n v="1431547468"/>
    <n v="1428955468"/>
    <b v="0"/>
    <n v="1"/>
    <b v="0"/>
    <s v="games/video games"/>
    <n v="33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655"/>
    <x v="1"/>
    <s v="US"/>
    <s v="USD"/>
    <n v="1397910848"/>
    <n v="1395318848"/>
    <b v="0"/>
    <n v="3"/>
    <b v="0"/>
    <s v="games/video games"/>
    <n v="33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651"/>
    <x v="1"/>
    <s v="US"/>
    <s v="USD"/>
    <n v="1416963300"/>
    <n v="1411775700"/>
    <b v="0"/>
    <n v="3"/>
    <b v="0"/>
    <s v="games/mobile games"/>
    <n v="33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1650.69"/>
    <x v="1"/>
    <s v="GB"/>
    <s v="GBP"/>
    <n v="1438859121"/>
    <n v="1436267121"/>
    <b v="0"/>
    <n v="0"/>
    <b v="0"/>
    <s v="games/mobile games"/>
    <n v="33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1650"/>
    <x v="1"/>
    <s v="US"/>
    <s v="USD"/>
    <n v="1441507006"/>
    <n v="1438915006"/>
    <b v="0"/>
    <n v="3"/>
    <b v="0"/>
    <s v="food/food trucks"/>
    <n v="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1647"/>
    <x v="2"/>
    <s v="US"/>
    <s v="USD"/>
    <n v="1401487756"/>
    <n v="1398895756"/>
    <b v="0"/>
    <n v="549"/>
    <b v="1"/>
    <s v="photography/photobooks"/>
    <n v="33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636"/>
    <x v="0"/>
    <s v="US"/>
    <s v="USD"/>
    <n v="1317231008"/>
    <n v="1312047008"/>
    <b v="0"/>
    <n v="24"/>
    <b v="0"/>
    <s v="music/world music"/>
    <n v="33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1635"/>
    <x v="0"/>
    <s v="US"/>
    <s v="USD"/>
    <n v="1440723600"/>
    <n v="1436394968"/>
    <b v="0"/>
    <n v="0"/>
    <b v="0"/>
    <s v="music/world music"/>
    <n v="33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626"/>
    <x v="0"/>
    <s v="US"/>
    <s v="USD"/>
    <n v="1381090870"/>
    <n v="1377030070"/>
    <b v="0"/>
    <n v="1"/>
    <b v="0"/>
    <s v="music/world music"/>
    <n v="33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625"/>
    <x v="0"/>
    <s v="US"/>
    <s v="USD"/>
    <n v="1414994340"/>
    <n v="1413057980"/>
    <b v="0"/>
    <n v="34"/>
    <b v="0"/>
    <s v="music/world music"/>
    <n v="33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1625"/>
    <x v="2"/>
    <s v="US"/>
    <s v="USD"/>
    <n v="1341683211"/>
    <n v="1339091211"/>
    <b v="1"/>
    <n v="81"/>
    <b v="1"/>
    <s v="music/rock"/>
    <n v="32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1623"/>
    <x v="2"/>
    <s v="US"/>
    <s v="USD"/>
    <n v="1276574400"/>
    <n v="1270576379"/>
    <b v="1"/>
    <n v="28"/>
    <b v="1"/>
    <s v="music/rock"/>
    <n v="32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616.14"/>
    <x v="2"/>
    <s v="CA"/>
    <s v="CAD"/>
    <n v="1450249140"/>
    <n v="1447055935"/>
    <b v="0"/>
    <n v="172"/>
    <b v="1"/>
    <s v="publishing/nonfiction"/>
    <n v="32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616"/>
    <x v="2"/>
    <s v="US"/>
    <s v="USD"/>
    <n v="1451089134"/>
    <n v="1448497134"/>
    <b v="0"/>
    <n v="78"/>
    <b v="1"/>
    <s v="publishing/nonfiction"/>
    <n v="32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1614"/>
    <x v="2"/>
    <s v="US"/>
    <s v="USD"/>
    <n v="1447463050"/>
    <n v="1444867450"/>
    <b v="0"/>
    <n v="90"/>
    <b v="1"/>
    <s v="music/rock"/>
    <n v="32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1614"/>
    <x v="2"/>
    <s v="US"/>
    <s v="USD"/>
    <n v="1434342894"/>
    <n v="1432269294"/>
    <b v="0"/>
    <n v="87"/>
    <b v="1"/>
    <s v="music/rock"/>
    <n v="3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611"/>
    <x v="2"/>
    <s v="US"/>
    <s v="USD"/>
    <n v="1482988125"/>
    <n v="1480396125"/>
    <b v="0"/>
    <n v="73"/>
    <b v="1"/>
    <s v="music/rock"/>
    <n v="32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1610"/>
    <x v="2"/>
    <s v="US"/>
    <s v="USD"/>
    <n v="1476720840"/>
    <n v="1474469117"/>
    <b v="0"/>
    <n v="112"/>
    <b v="1"/>
    <s v="music/rock"/>
    <n v="32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1605"/>
    <x v="1"/>
    <s v="DE"/>
    <s v="EUR"/>
    <n v="1474230385"/>
    <n v="1471638385"/>
    <b v="0"/>
    <n v="4"/>
    <b v="0"/>
    <s v="publishing/translations"/>
    <n v="32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1605"/>
    <x v="1"/>
    <s v="US"/>
    <s v="USD"/>
    <n v="1419017488"/>
    <n v="1416339088"/>
    <b v="0"/>
    <n v="5"/>
    <b v="0"/>
    <s v="publishing/translations"/>
    <n v="32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601"/>
    <x v="0"/>
    <s v="IT"/>
    <s v="EUR"/>
    <n v="1483459365"/>
    <n v="1480867365"/>
    <b v="0"/>
    <n v="3"/>
    <b v="0"/>
    <s v="publishing/translations"/>
    <n v="32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594"/>
    <x v="0"/>
    <s v="US"/>
    <s v="USD"/>
    <n v="1407729600"/>
    <n v="1405097760"/>
    <b v="0"/>
    <n v="0"/>
    <b v="0"/>
    <s v="publishing/translations"/>
    <n v="32"/>
    <x v="2"/>
    <s v="translations"/>
    <x v="2039"/>
    <d v="2014-08-11T04:00:00"/>
    <x v="1"/>
  </r>
  <r>
    <n v="1464"/>
    <s v="Science Studio"/>
    <s v="The Best Science Media on the Web"/>
    <n v="5000"/>
    <n v="1590.29"/>
    <x v="2"/>
    <s v="US"/>
    <s v="USD"/>
    <n v="1361029958"/>
    <n v="1358437958"/>
    <b v="1"/>
    <n v="234"/>
    <b v="1"/>
    <s v="publishing/radio &amp; podcasts"/>
    <n v="32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587"/>
    <x v="1"/>
    <s v="CA"/>
    <s v="CAD"/>
    <n v="1383430145"/>
    <n v="1380838145"/>
    <b v="0"/>
    <n v="6"/>
    <b v="0"/>
    <s v="publishing/fiction"/>
    <n v="32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1580"/>
    <x v="1"/>
    <s v="US"/>
    <s v="USD"/>
    <n v="1347004260"/>
    <n v="1345062936"/>
    <b v="0"/>
    <n v="1"/>
    <b v="0"/>
    <s v="publishing/fiction"/>
    <n v="32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1577"/>
    <x v="1"/>
    <s v="US"/>
    <s v="USD"/>
    <n v="1352994052"/>
    <n v="1350398452"/>
    <b v="0"/>
    <n v="0"/>
    <b v="0"/>
    <s v="publishing/fiction"/>
    <n v="32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1576"/>
    <x v="1"/>
    <s v="US"/>
    <s v="USD"/>
    <n v="1428075480"/>
    <n v="1425489613"/>
    <b v="0"/>
    <n v="11"/>
    <b v="0"/>
    <s v="publishing/fiction"/>
    <n v="32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1575"/>
    <x v="2"/>
    <s v="AU"/>
    <s v="AUD"/>
    <n v="1455548400"/>
    <n v="1453461865"/>
    <b v="1"/>
    <n v="294"/>
    <b v="1"/>
    <s v="photography/photobooks"/>
    <n v="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1575"/>
    <x v="0"/>
    <s v="US"/>
    <s v="USD"/>
    <n v="1435698368"/>
    <n v="1431810368"/>
    <b v="0"/>
    <n v="10"/>
    <b v="0"/>
    <s v="publishing/art books"/>
    <n v="32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1575"/>
    <x v="1"/>
    <s v="US"/>
    <s v="USD"/>
    <n v="1405401060"/>
    <n v="1401585752"/>
    <b v="0"/>
    <n v="9"/>
    <b v="0"/>
    <s v="photography/places"/>
    <n v="32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575"/>
    <x v="2"/>
    <s v="US"/>
    <s v="USD"/>
    <n v="1407085200"/>
    <n v="1401924769"/>
    <b v="0"/>
    <n v="77"/>
    <b v="1"/>
    <s v="music/rock"/>
    <n v="31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1571.55"/>
    <x v="2"/>
    <s v="US"/>
    <s v="USD"/>
    <n v="1338177540"/>
    <n v="1333550015"/>
    <b v="0"/>
    <n v="37"/>
    <b v="1"/>
    <s v="music/rock"/>
    <n v="31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1571"/>
    <x v="2"/>
    <s v="US"/>
    <s v="USD"/>
    <n v="1348516012"/>
    <n v="1345924012"/>
    <b v="0"/>
    <n v="37"/>
    <b v="1"/>
    <s v="music/pop"/>
    <n v="3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570"/>
    <x v="2"/>
    <s v="US"/>
    <s v="USD"/>
    <n v="1379515740"/>
    <n v="1378306140"/>
    <b v="0"/>
    <n v="10"/>
    <b v="1"/>
    <s v="music/pop"/>
    <n v="31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1570"/>
    <x v="2"/>
    <s v="US"/>
    <s v="USD"/>
    <n v="1339235377"/>
    <n v="1336643377"/>
    <b v="0"/>
    <n v="46"/>
    <b v="1"/>
    <s v="music/pop"/>
    <n v="31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1570"/>
    <x v="2"/>
    <s v="US"/>
    <s v="USD"/>
    <n v="1303675296"/>
    <n v="1300996896"/>
    <b v="0"/>
    <n v="168"/>
    <b v="1"/>
    <s v="music/pop"/>
    <n v="31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565"/>
    <x v="2"/>
    <s v="US"/>
    <s v="USD"/>
    <n v="1471503540"/>
    <n v="1468852306"/>
    <b v="0"/>
    <n v="113"/>
    <b v="1"/>
    <s v="music/pop"/>
    <n v="31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565"/>
    <x v="3"/>
    <s v="CA"/>
    <s v="CAD"/>
    <n v="1493320519"/>
    <n v="1488140119"/>
    <b v="0"/>
    <n v="1"/>
    <b v="0"/>
    <s v="music/faith"/>
    <n v="31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1563"/>
    <x v="3"/>
    <s v="US"/>
    <s v="USD"/>
    <n v="1490572740"/>
    <n v="1487734667"/>
    <b v="0"/>
    <n v="15"/>
    <b v="0"/>
    <s v="music/faith"/>
    <n v="3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1561"/>
    <x v="1"/>
    <s v="US"/>
    <s v="USD"/>
    <n v="1441003537"/>
    <n v="1435819537"/>
    <b v="0"/>
    <n v="2"/>
    <b v="0"/>
    <s v="music/faith"/>
    <n v="31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1560"/>
    <x v="1"/>
    <s v="US"/>
    <s v="USD"/>
    <n v="1459181895"/>
    <n v="1456593495"/>
    <b v="0"/>
    <n v="9"/>
    <b v="0"/>
    <s v="music/faith"/>
    <n v="3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1557"/>
    <x v="1"/>
    <s v="DE"/>
    <s v="EUR"/>
    <n v="1453122000"/>
    <n v="1449151888"/>
    <b v="0"/>
    <n v="1"/>
    <b v="0"/>
    <s v="music/faith"/>
    <n v="31"/>
    <x v="5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1555"/>
    <x v="1"/>
    <s v="US"/>
    <s v="USD"/>
    <n v="1435701353"/>
    <n v="1430517353"/>
    <b v="0"/>
    <n v="0"/>
    <b v="0"/>
    <s v="music/faith"/>
    <n v="31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555"/>
    <x v="1"/>
    <s v="US"/>
    <s v="USD"/>
    <n v="1427772120"/>
    <n v="1425186785"/>
    <b v="0"/>
    <n v="2"/>
    <b v="0"/>
    <s v="music/faith"/>
    <n v="31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1553"/>
    <x v="1"/>
    <s v="US"/>
    <s v="USD"/>
    <n v="1449831863"/>
    <n v="1447239863"/>
    <b v="0"/>
    <n v="0"/>
    <b v="0"/>
    <s v="music/faith"/>
    <n v="31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1550"/>
    <x v="1"/>
    <s v="US"/>
    <s v="USD"/>
    <n v="1412283542"/>
    <n v="1409691542"/>
    <b v="0"/>
    <n v="1"/>
    <b v="0"/>
    <s v="music/faith"/>
    <n v="31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550"/>
    <x v="2"/>
    <s v="US"/>
    <s v="USD"/>
    <n v="1461096304"/>
    <n v="1458936304"/>
    <b v="0"/>
    <n v="125"/>
    <b v="1"/>
    <s v="photography/photobooks"/>
    <n v="31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1547"/>
    <x v="2"/>
    <s v="US"/>
    <s v="USD"/>
    <n v="1485631740"/>
    <n v="1483041083"/>
    <b v="0"/>
    <n v="14"/>
    <b v="1"/>
    <s v="photography/photobooks"/>
    <n v="31"/>
    <x v="6"/>
    <s v="photobooks"/>
    <x v="2065"/>
    <d v="2017-01-28T19:29:00"/>
    <x v="0"/>
  </r>
  <r>
    <n v="1759"/>
    <s v="Death Valley"/>
    <s v="Death Valley will be the first photo book of Andi State"/>
    <n v="5000"/>
    <n v="1544"/>
    <x v="2"/>
    <s v="US"/>
    <s v="USD"/>
    <n v="1427309629"/>
    <n v="1425585229"/>
    <b v="0"/>
    <n v="49"/>
    <b v="1"/>
    <s v="photography/photobooks"/>
    <n v="31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1538"/>
    <x v="2"/>
    <s v="US"/>
    <s v="USD"/>
    <n v="1456416513"/>
    <n v="1454688513"/>
    <b v="0"/>
    <n v="102"/>
    <b v="1"/>
    <s v="photography/photobooks"/>
    <n v="31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1537"/>
    <x v="1"/>
    <s v="US"/>
    <s v="USD"/>
    <n v="1407080884"/>
    <n v="1404488884"/>
    <b v="1"/>
    <n v="39"/>
    <b v="0"/>
    <s v="photography/photobooks"/>
    <n v="31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536"/>
    <x v="1"/>
    <s v="US"/>
    <s v="USD"/>
    <n v="1411824444"/>
    <n v="1406640444"/>
    <b v="1"/>
    <n v="15"/>
    <b v="0"/>
    <s v="photography/photobooks"/>
    <n v="31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1535"/>
    <x v="1"/>
    <s v="GB"/>
    <s v="GBP"/>
    <n v="1414623471"/>
    <n v="1411513071"/>
    <b v="1"/>
    <n v="4"/>
    <b v="0"/>
    <s v="photography/photobooks"/>
    <n v="31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535"/>
    <x v="1"/>
    <s v="US"/>
    <s v="USD"/>
    <n v="1422674700"/>
    <n v="1419954240"/>
    <b v="1"/>
    <n v="33"/>
    <b v="0"/>
    <s v="photography/photobooks"/>
    <n v="31"/>
    <x v="6"/>
    <s v="photobooks"/>
    <x v="2071"/>
    <d v="2015-01-31T03:25:00"/>
    <x v="1"/>
  </r>
  <r>
    <n v="1807"/>
    <s v="Anywhere but Here"/>
    <s v="I want to explore alternative cultures and lifestyles in America."/>
    <n v="5000"/>
    <n v="1534"/>
    <x v="1"/>
    <s v="US"/>
    <s v="USD"/>
    <n v="1411868313"/>
    <n v="1409276313"/>
    <b v="1"/>
    <n v="8"/>
    <b v="0"/>
    <s v="photography/photobooks"/>
    <n v="31"/>
    <x v="6"/>
    <s v="photobooks"/>
    <x v="2072"/>
    <d v="2014-09-28T01:38:33"/>
    <x v="1"/>
  </r>
  <r>
    <n v="1836"/>
    <s v="KICKSTART OUR &lt;+3"/>
    <s v="Help fund our 2013 Sound &amp; Lighting Touring rig!"/>
    <n v="5000"/>
    <n v="1533"/>
    <x v="2"/>
    <s v="US"/>
    <s v="USD"/>
    <n v="1361129129"/>
    <n v="1359660329"/>
    <b v="0"/>
    <n v="55"/>
    <b v="1"/>
    <s v="music/rock"/>
    <n v="31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1532"/>
    <x v="1"/>
    <s v="ES"/>
    <s v="EUR"/>
    <n v="1457966129"/>
    <n v="1455377729"/>
    <b v="0"/>
    <n v="2"/>
    <b v="0"/>
    <s v="games/mobile games"/>
    <n v="31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529"/>
    <x v="1"/>
    <s v="GB"/>
    <s v="GBP"/>
    <n v="1459341380"/>
    <n v="1456839380"/>
    <b v="0"/>
    <n v="24"/>
    <b v="0"/>
    <s v="games/mobile games"/>
    <n v="31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1527.5"/>
    <x v="1"/>
    <s v="US"/>
    <s v="USD"/>
    <n v="1433395560"/>
    <n v="1430803560"/>
    <b v="0"/>
    <n v="42"/>
    <b v="0"/>
    <s v="technology/gadgets"/>
    <n v="31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1527"/>
    <x v="2"/>
    <s v="US"/>
    <s v="USD"/>
    <n v="1324789200"/>
    <n v="1321649321"/>
    <b v="0"/>
    <n v="77"/>
    <b v="1"/>
    <s v="music/indie rock"/>
    <n v="31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525"/>
    <x v="2"/>
    <s v="US"/>
    <s v="USD"/>
    <n v="1326330000"/>
    <n v="1324433310"/>
    <b v="1"/>
    <n v="103"/>
    <b v="1"/>
    <s v="technology/hardware"/>
    <n v="30"/>
    <x v="3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1521"/>
    <x v="2"/>
    <s v="US"/>
    <s v="USD"/>
    <n v="1366429101"/>
    <n v="1361248701"/>
    <b v="1"/>
    <n v="701"/>
    <b v="1"/>
    <s v="technology/hardware"/>
    <n v="30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1521"/>
    <x v="1"/>
    <s v="US"/>
    <s v="USD"/>
    <n v="1481473208"/>
    <n v="1478881208"/>
    <b v="0"/>
    <n v="1"/>
    <b v="0"/>
    <s v="photography/people"/>
    <n v="3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1520"/>
    <x v="1"/>
    <s v="CA"/>
    <s v="CAD"/>
    <n v="1452120613"/>
    <n v="1449528613"/>
    <b v="0"/>
    <n v="25"/>
    <b v="0"/>
    <s v="photography/people"/>
    <n v="30"/>
    <x v="6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518"/>
    <x v="2"/>
    <s v="US"/>
    <s v="USD"/>
    <n v="1423165441"/>
    <n v="1420573441"/>
    <b v="1"/>
    <n v="183"/>
    <b v="1"/>
    <s v="technology/hardware"/>
    <n v="30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515.08"/>
    <x v="2"/>
    <s v="US"/>
    <s v="USD"/>
    <n v="1411522897"/>
    <n v="1407634897"/>
    <b v="1"/>
    <n v="95"/>
    <b v="1"/>
    <s v="technology/hardware"/>
    <n v="30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11"/>
    <x v="2"/>
    <s v="US"/>
    <s v="USD"/>
    <n v="1448466551"/>
    <n v="1445870951"/>
    <b v="0"/>
    <n v="121"/>
    <b v="1"/>
    <s v="technology/hardware"/>
    <n v="30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1510"/>
    <x v="2"/>
    <s v="US"/>
    <s v="USD"/>
    <n v="1483208454"/>
    <n v="1480616454"/>
    <b v="0"/>
    <n v="35"/>
    <b v="1"/>
    <s v="technology/hardware"/>
    <n v="30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510"/>
    <x v="2"/>
    <s v="US"/>
    <s v="USD"/>
    <n v="1291870740"/>
    <n v="1286480070"/>
    <b v="0"/>
    <n v="147"/>
    <b v="1"/>
    <s v="music/indie rock"/>
    <n v="30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1510"/>
    <x v="1"/>
    <s v="US"/>
    <s v="USD"/>
    <n v="1349392033"/>
    <n v="1346800033"/>
    <b v="0"/>
    <n v="22"/>
    <b v="0"/>
    <s v="games/video games"/>
    <n v="30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510"/>
    <x v="1"/>
    <s v="US"/>
    <s v="USD"/>
    <n v="1455207510"/>
    <n v="1453997910"/>
    <b v="0"/>
    <n v="1"/>
    <b v="0"/>
    <s v="games/video games"/>
    <n v="30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506"/>
    <x v="1"/>
    <s v="GB"/>
    <s v="GBP"/>
    <n v="1459443385"/>
    <n v="1456854985"/>
    <b v="0"/>
    <n v="5"/>
    <b v="0"/>
    <s v="games/video games"/>
    <n v="30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1506"/>
    <x v="2"/>
    <s v="US"/>
    <s v="USD"/>
    <n v="1430579509"/>
    <n v="1427987509"/>
    <b v="0"/>
    <n v="71"/>
    <b v="1"/>
    <s v="music/rock"/>
    <n v="30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1505"/>
    <x v="2"/>
    <s v="US"/>
    <s v="USD"/>
    <n v="1447434268"/>
    <n v="1443801868"/>
    <b v="0"/>
    <n v="78"/>
    <b v="1"/>
    <s v="music/rock"/>
    <n v="30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1503"/>
    <x v="2"/>
    <s v="GB"/>
    <s v="GBP"/>
    <n v="1364286239"/>
    <n v="1360830239"/>
    <b v="0"/>
    <n v="623"/>
    <b v="1"/>
    <s v="games/tabletop games"/>
    <n v="30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1502.5"/>
    <x v="2"/>
    <s v="US"/>
    <s v="USD"/>
    <n v="1405738800"/>
    <n v="1402945408"/>
    <b v="0"/>
    <n v="988"/>
    <b v="1"/>
    <s v="games/tabletop games"/>
    <n v="30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501"/>
    <x v="2"/>
    <s v="US"/>
    <s v="USD"/>
    <n v="1461354544"/>
    <n v="1458762544"/>
    <b v="0"/>
    <n v="96"/>
    <b v="1"/>
    <s v="games/tabletop games"/>
    <n v="30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500.76"/>
    <x v="2"/>
    <s v="US"/>
    <s v="USD"/>
    <n v="1476649800"/>
    <n v="1475609946"/>
    <b v="0"/>
    <n v="290"/>
    <b v="1"/>
    <s v="games/tabletop games"/>
    <n v="30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500.2"/>
    <x v="2"/>
    <s v="US"/>
    <s v="USD"/>
    <n v="1358702480"/>
    <n v="1356110480"/>
    <b v="0"/>
    <n v="112"/>
    <b v="1"/>
    <s v="music/rock"/>
    <n v="30"/>
    <x v="5"/>
    <s v="rock"/>
    <x v="2096"/>
    <d v="2013-01-20T17:21:20"/>
    <x v="5"/>
  </r>
  <r>
    <n v="2301"/>
    <s v="Time Crash"/>
    <s v="We are America's first trock band, and we're ready to bring you our first album!"/>
    <n v="5000"/>
    <n v="1500"/>
    <x v="2"/>
    <s v="US"/>
    <s v="USD"/>
    <n v="1371785496"/>
    <n v="1369193496"/>
    <b v="1"/>
    <n v="211"/>
    <b v="1"/>
    <s v="music/indie rock"/>
    <n v="30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1500"/>
    <x v="2"/>
    <s v="US"/>
    <s v="USD"/>
    <n v="1336086026"/>
    <n v="1333494026"/>
    <b v="1"/>
    <n v="157"/>
    <b v="1"/>
    <s v="music/indie rock"/>
    <n v="30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1500"/>
    <x v="2"/>
    <s v="US"/>
    <s v="USD"/>
    <n v="1253937540"/>
    <n v="1251214014"/>
    <b v="1"/>
    <n v="163"/>
    <b v="1"/>
    <s v="music/indie rock"/>
    <n v="30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1500"/>
    <x v="2"/>
    <s v="US"/>
    <s v="USD"/>
    <n v="1396463800"/>
    <n v="1393443400"/>
    <b v="1"/>
    <n v="89"/>
    <b v="1"/>
    <s v="music/indie rock"/>
    <n v="30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1500"/>
    <x v="0"/>
    <s v="US"/>
    <s v="USD"/>
    <n v="1436729504"/>
    <n v="1434137504"/>
    <b v="0"/>
    <n v="0"/>
    <b v="0"/>
    <s v="technology/web"/>
    <n v="3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1500"/>
    <x v="0"/>
    <s v="CA"/>
    <s v="CAD"/>
    <n v="1454864280"/>
    <n v="1452272280"/>
    <b v="0"/>
    <n v="1"/>
    <b v="0"/>
    <s v="technology/web"/>
    <n v="30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1500"/>
    <x v="0"/>
    <s v="IE"/>
    <s v="EUR"/>
    <n v="1424940093"/>
    <n v="1422348093"/>
    <b v="0"/>
    <n v="2"/>
    <b v="0"/>
    <s v="technology/web"/>
    <n v="30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500"/>
    <x v="0"/>
    <s v="CH"/>
    <s v="CHF"/>
    <n v="1444940558"/>
    <n v="1442348558"/>
    <b v="0"/>
    <n v="1"/>
    <b v="0"/>
    <s v="technology/web"/>
    <n v="3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493"/>
    <x v="1"/>
    <s v="US"/>
    <s v="USD"/>
    <n v="1472911375"/>
    <n v="1471096975"/>
    <b v="0"/>
    <n v="20"/>
    <b v="0"/>
    <s v="food/food trucks"/>
    <n v="30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486"/>
    <x v="1"/>
    <s v="BE"/>
    <s v="EUR"/>
    <n v="1455399313"/>
    <n v="1452807313"/>
    <b v="0"/>
    <n v="2"/>
    <b v="0"/>
    <s v="food/food trucks"/>
    <n v="30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485"/>
    <x v="2"/>
    <s v="US"/>
    <s v="USD"/>
    <n v="1443242021"/>
    <n v="1440650021"/>
    <b v="0"/>
    <n v="115"/>
    <b v="1"/>
    <s v="food/small batch"/>
    <n v="29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1471"/>
    <x v="2"/>
    <s v="US"/>
    <s v="USD"/>
    <n v="1480174071"/>
    <n v="1477578471"/>
    <b v="0"/>
    <n v="111"/>
    <b v="1"/>
    <s v="food/small batch"/>
    <n v="29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1466"/>
    <x v="2"/>
    <s v="US"/>
    <s v="USD"/>
    <n v="1465498800"/>
    <n v="1462481718"/>
    <b v="0"/>
    <n v="80"/>
    <b v="1"/>
    <s v="food/small batch"/>
    <n v="29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1465"/>
    <x v="2"/>
    <s v="US"/>
    <s v="USD"/>
    <n v="1286756176"/>
    <n v="1282868176"/>
    <b v="0"/>
    <n v="38"/>
    <b v="1"/>
    <s v="music/indie rock"/>
    <n v="29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1465"/>
    <x v="1"/>
    <s v="GB"/>
    <s v="GBP"/>
    <n v="1443906000"/>
    <n v="1441955269"/>
    <b v="0"/>
    <n v="2"/>
    <b v="0"/>
    <s v="food/restaurants"/>
    <n v="29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1465"/>
    <x v="1"/>
    <s v="US"/>
    <s v="USD"/>
    <n v="1424635753"/>
    <n v="1422043753"/>
    <b v="0"/>
    <n v="12"/>
    <b v="0"/>
    <s v="food/restaurants"/>
    <n v="29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1461"/>
    <x v="1"/>
    <s v="US"/>
    <s v="USD"/>
    <n v="1415899228"/>
    <n v="1413303628"/>
    <b v="0"/>
    <n v="0"/>
    <b v="0"/>
    <s v="food/restaurants"/>
    <n v="29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1460"/>
    <x v="2"/>
    <s v="US"/>
    <s v="USD"/>
    <n v="1461336720"/>
    <n v="1459431960"/>
    <b v="0"/>
    <n v="27"/>
    <b v="1"/>
    <s v="music/classical music"/>
    <n v="2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1455"/>
    <x v="2"/>
    <s v="US"/>
    <s v="USD"/>
    <n v="1341750569"/>
    <n v="1339158569"/>
    <b v="0"/>
    <n v="57"/>
    <b v="1"/>
    <s v="music/classical music"/>
    <n v="29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1455"/>
    <x v="1"/>
    <s v="US"/>
    <s v="USD"/>
    <n v="1447689898"/>
    <n v="1445094298"/>
    <b v="0"/>
    <n v="11"/>
    <b v="0"/>
    <s v="food/food trucks"/>
    <n v="29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1445"/>
    <x v="2"/>
    <s v="GB"/>
    <s v="GBP"/>
    <n v="1431608122"/>
    <n v="1429016122"/>
    <b v="0"/>
    <n v="100"/>
    <b v="1"/>
    <s v="technology/space exploration"/>
    <n v="29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438"/>
    <x v="2"/>
    <s v="US"/>
    <s v="USD"/>
    <n v="1393542000"/>
    <n v="1390938332"/>
    <b v="0"/>
    <n v="199"/>
    <b v="1"/>
    <s v="technology/space exploration"/>
    <n v="29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1437"/>
    <x v="2"/>
    <s v="US"/>
    <s v="USD"/>
    <n v="1382742010"/>
    <n v="1380150010"/>
    <b v="0"/>
    <n v="60"/>
    <b v="1"/>
    <s v="technology/makerspaces"/>
    <n v="29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1436"/>
    <x v="1"/>
    <s v="US"/>
    <s v="USD"/>
    <n v="1407899966"/>
    <n v="1405307966"/>
    <b v="0"/>
    <n v="3"/>
    <b v="0"/>
    <s v="food/food trucks"/>
    <n v="29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434"/>
    <x v="2"/>
    <s v="US"/>
    <s v="USD"/>
    <n v="1485722053"/>
    <n v="1480538053"/>
    <b v="0"/>
    <n v="185"/>
    <b v="1"/>
    <s v="technology/hardware"/>
    <n v="29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1431"/>
    <x v="2"/>
    <s v="US"/>
    <s v="USD"/>
    <n v="1478402804"/>
    <n v="1473218804"/>
    <b v="0"/>
    <n v="15"/>
    <b v="1"/>
    <s v="technology/hardware"/>
    <n v="29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1430.06"/>
    <x v="1"/>
    <s v="US"/>
    <s v="USD"/>
    <n v="1472835802"/>
    <n v="1470243802"/>
    <b v="0"/>
    <n v="4"/>
    <b v="0"/>
    <s v="publishing/children's books"/>
    <n v="28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419"/>
    <x v="1"/>
    <s v="GB"/>
    <s v="GBP"/>
    <n v="1371726258"/>
    <n v="1369134258"/>
    <b v="0"/>
    <n v="0"/>
    <b v="0"/>
    <s v="publishing/children's books"/>
    <n v="28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1417"/>
    <x v="1"/>
    <s v="US"/>
    <s v="USD"/>
    <n v="1357176693"/>
    <n v="1354584693"/>
    <b v="0"/>
    <n v="4"/>
    <b v="0"/>
    <s v="publishing/children's books"/>
    <n v="28"/>
    <x v="2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416"/>
    <x v="1"/>
    <s v="US"/>
    <s v="USD"/>
    <n v="1313078518"/>
    <n v="1310486518"/>
    <b v="0"/>
    <n v="4"/>
    <b v="0"/>
    <s v="publishing/children's books"/>
    <n v="28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408"/>
    <x v="1"/>
    <s v="US"/>
    <s v="USD"/>
    <n v="1323994754"/>
    <n v="1321402754"/>
    <b v="0"/>
    <n v="2"/>
    <b v="0"/>
    <s v="publishing/children's books"/>
    <n v="28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1405"/>
    <x v="2"/>
    <s v="US"/>
    <s v="USD"/>
    <n v="1470430800"/>
    <n v="1467865967"/>
    <b v="0"/>
    <n v="142"/>
    <b v="1"/>
    <s v="theater/plays"/>
    <n v="28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405"/>
    <x v="2"/>
    <s v="GB"/>
    <s v="GBP"/>
    <n v="1438358400"/>
    <n v="1437063121"/>
    <b v="0"/>
    <n v="139"/>
    <b v="1"/>
    <s v="theater/plays"/>
    <n v="28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1402"/>
    <x v="2"/>
    <s v="GB"/>
    <s v="GBP"/>
    <n v="1466179200"/>
    <n v="1463466070"/>
    <b v="0"/>
    <n v="130"/>
    <b v="1"/>
    <s v="theater/plays"/>
    <n v="28"/>
    <x v="1"/>
    <s v="plays"/>
    <x v="2130"/>
    <d v="2016-06-17T16:00:00"/>
    <x v="0"/>
  </r>
  <r>
    <n v="2807"/>
    <s v="The Commission Theatre Co."/>
    <s v="Bringing Shakespeare back to the Playwrights"/>
    <n v="5000"/>
    <n v="1400"/>
    <x v="2"/>
    <s v="US"/>
    <s v="USD"/>
    <n v="1435611438"/>
    <n v="1433019438"/>
    <b v="0"/>
    <n v="93"/>
    <b v="1"/>
    <s v="theater/plays"/>
    <n v="28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1398"/>
    <x v="2"/>
    <s v="CA"/>
    <s v="CAD"/>
    <n v="1428292800"/>
    <n v="1424368298"/>
    <b v="0"/>
    <n v="83"/>
    <b v="1"/>
    <s v="theater/plays"/>
    <n v="28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1395"/>
    <x v="2"/>
    <s v="GB"/>
    <s v="GBP"/>
    <n v="1434285409"/>
    <n v="1431693409"/>
    <b v="0"/>
    <n v="104"/>
    <b v="1"/>
    <s v="theater/plays"/>
    <n v="2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1395"/>
    <x v="1"/>
    <s v="US"/>
    <s v="USD"/>
    <n v="1403312703"/>
    <n v="1400720703"/>
    <b v="0"/>
    <n v="6"/>
    <b v="0"/>
    <s v="theater/plays"/>
    <n v="28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1391"/>
    <x v="1"/>
    <s v="US"/>
    <s v="USD"/>
    <n v="1476482400"/>
    <n v="1473893721"/>
    <b v="0"/>
    <n v="2"/>
    <b v="0"/>
    <s v="theater/plays"/>
    <n v="28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1390"/>
    <x v="1"/>
    <s v="US"/>
    <s v="USD"/>
    <n v="1400301165"/>
    <n v="1397709165"/>
    <b v="0"/>
    <n v="9"/>
    <b v="0"/>
    <s v="theater/plays"/>
    <n v="28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1389"/>
    <x v="1"/>
    <s v="US"/>
    <s v="USD"/>
    <n v="1484684186"/>
    <n v="1482092186"/>
    <b v="0"/>
    <n v="3"/>
    <b v="0"/>
    <s v="theater/plays"/>
    <n v="28"/>
    <x v="1"/>
    <s v="plays"/>
    <x v="2137"/>
    <d v="2017-01-17T20:16:26"/>
    <x v="0"/>
  </r>
  <r>
    <n v="2893"/>
    <s v="REDISCOVERING KIA THE PLAY"/>
    <s v="Fundraising for REDISCOVERING KIA THE PLAY"/>
    <n v="5000"/>
    <n v="1387"/>
    <x v="1"/>
    <s v="US"/>
    <s v="USD"/>
    <n v="1420768800"/>
    <n v="1415644395"/>
    <b v="0"/>
    <n v="2"/>
    <b v="0"/>
    <s v="theater/plays"/>
    <n v="28"/>
    <x v="1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384"/>
    <x v="1"/>
    <s v="US"/>
    <s v="USD"/>
    <n v="1441771218"/>
    <n v="1436587218"/>
    <b v="0"/>
    <n v="4"/>
    <b v="0"/>
    <s v="theater/plays"/>
    <n v="28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82"/>
    <x v="1"/>
    <s v="US"/>
    <s v="USD"/>
    <n v="1446131207"/>
    <n v="1443712007"/>
    <b v="0"/>
    <n v="20"/>
    <b v="0"/>
    <s v="theater/plays"/>
    <n v="28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1381"/>
    <x v="2"/>
    <s v="US"/>
    <s v="USD"/>
    <n v="1427342400"/>
    <n v="1424927159"/>
    <b v="0"/>
    <n v="108"/>
    <b v="1"/>
    <s v="theater/plays"/>
    <n v="27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374.16"/>
    <x v="2"/>
    <s v="US"/>
    <s v="USD"/>
    <n v="1407360720"/>
    <n v="1404769819"/>
    <b v="0"/>
    <n v="196"/>
    <b v="1"/>
    <s v="theater/plays"/>
    <n v="27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1373.24"/>
    <x v="2"/>
    <s v="US"/>
    <s v="USD"/>
    <n v="1425872692"/>
    <n v="1423284292"/>
    <b v="0"/>
    <n v="71"/>
    <b v="1"/>
    <s v="theater/plays"/>
    <n v="27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1370"/>
    <x v="2"/>
    <s v="US"/>
    <s v="USD"/>
    <n v="1451620800"/>
    <n v="1449171508"/>
    <b v="0"/>
    <n v="33"/>
    <b v="1"/>
    <s v="theater/plays"/>
    <n v="27"/>
    <x v="1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1367"/>
    <x v="2"/>
    <s v="US"/>
    <s v="USD"/>
    <n v="1411695300"/>
    <n v="1409275671"/>
    <b v="0"/>
    <n v="87"/>
    <b v="1"/>
    <s v="theater/plays"/>
    <n v="27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1366"/>
    <x v="2"/>
    <s v="US"/>
    <s v="USD"/>
    <n v="1420524000"/>
    <n v="1419104823"/>
    <b v="0"/>
    <n v="46"/>
    <b v="1"/>
    <s v="theater/plays"/>
    <n v="27"/>
    <x v="1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1366"/>
    <x v="2"/>
    <s v="GB"/>
    <s v="GBP"/>
    <n v="1455208143"/>
    <n v="1452616143"/>
    <b v="1"/>
    <n v="59"/>
    <b v="1"/>
    <s v="theater/spaces"/>
    <n v="27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365"/>
    <x v="2"/>
    <s v="US"/>
    <s v="USD"/>
    <n v="1349567475"/>
    <n v="1346975475"/>
    <b v="0"/>
    <n v="182"/>
    <b v="1"/>
    <s v="theater/spaces"/>
    <n v="2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1364"/>
    <x v="2"/>
    <s v="US"/>
    <s v="USD"/>
    <n v="1471242025"/>
    <n v="1468650025"/>
    <b v="0"/>
    <n v="99"/>
    <b v="1"/>
    <s v="theater/spaces"/>
    <n v="27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1362"/>
    <x v="2"/>
    <s v="US"/>
    <s v="USD"/>
    <n v="1420060920"/>
    <n v="1417556262"/>
    <b v="0"/>
    <n v="47"/>
    <b v="1"/>
    <s v="theater/spaces"/>
    <n v="27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1361"/>
    <x v="1"/>
    <s v="US"/>
    <s v="USD"/>
    <n v="1471214743"/>
    <n v="1468622743"/>
    <b v="0"/>
    <n v="9"/>
    <b v="0"/>
    <s v="theater/spaces"/>
    <n v="27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1360"/>
    <x v="2"/>
    <s v="GB"/>
    <s v="GBP"/>
    <n v="1356004725"/>
    <n v="1353412725"/>
    <b v="1"/>
    <n v="302"/>
    <b v="1"/>
    <s v="theater/plays"/>
    <n v="27"/>
    <x v="1"/>
    <s v="plays"/>
    <x v="2152"/>
    <d v="2012-12-20T11:58:45"/>
    <x v="5"/>
  </r>
  <r>
    <n v="3158"/>
    <s v="Nursery Crimes"/>
    <s v="A 40s crime-noir play using nursery rhyme characters."/>
    <n v="5000"/>
    <n v="1360"/>
    <x v="2"/>
    <s v="US"/>
    <s v="USD"/>
    <n v="1374523752"/>
    <n v="1371931752"/>
    <b v="1"/>
    <n v="69"/>
    <b v="1"/>
    <s v="theater/plays"/>
    <n v="27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1351"/>
    <x v="2"/>
    <s v="US"/>
    <s v="USD"/>
    <n v="1297977427"/>
    <n v="1292793427"/>
    <b v="1"/>
    <n v="60"/>
    <b v="1"/>
    <s v="theater/plays"/>
    <n v="27"/>
    <x v="1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1351"/>
    <x v="1"/>
    <s v="GB"/>
    <s v="GBP"/>
    <n v="1424474056"/>
    <n v="1420586056"/>
    <b v="0"/>
    <n v="24"/>
    <b v="0"/>
    <s v="theater/musical"/>
    <n v="27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1351"/>
    <x v="1"/>
    <s v="US"/>
    <s v="USD"/>
    <n v="1410037200"/>
    <n v="1407435418"/>
    <b v="0"/>
    <n v="53"/>
    <b v="0"/>
    <s v="theater/musical"/>
    <n v="27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1346.11"/>
    <x v="1"/>
    <s v="US"/>
    <s v="USD"/>
    <n v="1450072740"/>
    <n v="1445027346"/>
    <b v="0"/>
    <n v="25"/>
    <b v="0"/>
    <s v="theater/musical"/>
    <n v="27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1345"/>
    <x v="1"/>
    <s v="US"/>
    <s v="USD"/>
    <n v="1442644651"/>
    <n v="1440052651"/>
    <b v="0"/>
    <n v="0"/>
    <b v="0"/>
    <s v="theater/musical"/>
    <n v="27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342.01"/>
    <x v="2"/>
    <s v="US"/>
    <s v="USD"/>
    <n v="1406557877"/>
    <n v="1404743477"/>
    <b v="1"/>
    <n v="82"/>
    <b v="1"/>
    <s v="theater/plays"/>
    <n v="27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1336"/>
    <x v="2"/>
    <s v="US"/>
    <s v="USD"/>
    <n v="1488482355"/>
    <n v="1485890355"/>
    <b v="0"/>
    <n v="61"/>
    <b v="1"/>
    <s v="theater/plays"/>
    <n v="27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1335"/>
    <x v="2"/>
    <s v="US"/>
    <s v="USD"/>
    <n v="1448903318"/>
    <n v="1445875718"/>
    <b v="1"/>
    <n v="73"/>
    <b v="1"/>
    <s v="theater/plays"/>
    <n v="27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1333"/>
    <x v="2"/>
    <s v="GB"/>
    <s v="GBP"/>
    <n v="1416331406"/>
    <n v="1413735806"/>
    <b v="1"/>
    <n v="100"/>
    <b v="1"/>
    <s v="theater/plays"/>
    <n v="27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1332"/>
    <x v="2"/>
    <s v="US"/>
    <s v="USD"/>
    <n v="1441153705"/>
    <n v="1438561705"/>
    <b v="0"/>
    <n v="47"/>
    <b v="1"/>
    <s v="theater/plays"/>
    <n v="27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330"/>
    <x v="2"/>
    <s v="US"/>
    <s v="USD"/>
    <n v="1444149886"/>
    <n v="1441125886"/>
    <b v="0"/>
    <n v="65"/>
    <b v="1"/>
    <s v="theater/plays"/>
    <n v="27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330"/>
    <x v="2"/>
    <s v="GB"/>
    <s v="GBP"/>
    <n v="1407106800"/>
    <n v="1404749446"/>
    <b v="0"/>
    <n v="63"/>
    <b v="1"/>
    <s v="theater/plays"/>
    <n v="27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1330"/>
    <x v="2"/>
    <s v="GB"/>
    <s v="GBP"/>
    <n v="1406113200"/>
    <n v="1402910965"/>
    <b v="0"/>
    <n v="54"/>
    <b v="1"/>
    <s v="theater/plays"/>
    <n v="27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1328"/>
    <x v="2"/>
    <s v="GB"/>
    <s v="GBP"/>
    <n v="1467414000"/>
    <n v="1462492178"/>
    <b v="0"/>
    <n v="70"/>
    <b v="1"/>
    <s v="theater/plays"/>
    <n v="27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1326"/>
    <x v="2"/>
    <s v="US"/>
    <s v="USD"/>
    <n v="1409587140"/>
    <n v="1408062990"/>
    <b v="0"/>
    <n v="68"/>
    <b v="1"/>
    <s v="theater/plays"/>
    <n v="26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1322"/>
    <x v="2"/>
    <s v="IE"/>
    <s v="EUR"/>
    <n v="1484441980"/>
    <n v="1479257980"/>
    <b v="0"/>
    <n v="54"/>
    <b v="1"/>
    <s v="theater/plays"/>
    <n v="26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1319"/>
    <x v="2"/>
    <s v="US"/>
    <s v="USD"/>
    <n v="1408638480"/>
    <n v="1406811593"/>
    <b v="0"/>
    <n v="37"/>
    <b v="1"/>
    <s v="theater/plays"/>
    <n v="26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1316"/>
    <x v="2"/>
    <s v="US"/>
    <s v="USD"/>
    <n v="1405095300"/>
    <n v="1403146628"/>
    <b v="0"/>
    <n v="82"/>
    <b v="1"/>
    <s v="theater/plays"/>
    <n v="2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1315"/>
    <x v="2"/>
    <s v="US"/>
    <s v="USD"/>
    <n v="1471921637"/>
    <n v="1469329637"/>
    <b v="0"/>
    <n v="93"/>
    <b v="1"/>
    <s v="theater/plays"/>
    <n v="26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312"/>
    <x v="2"/>
    <s v="GB"/>
    <s v="GBP"/>
    <n v="1400965200"/>
    <n v="1398352531"/>
    <b v="0"/>
    <n v="72"/>
    <b v="1"/>
    <s v="theater/plays"/>
    <n v="26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1306"/>
    <x v="2"/>
    <s v="CA"/>
    <s v="CAD"/>
    <n v="1414862280"/>
    <n v="1412360309"/>
    <b v="0"/>
    <n v="72"/>
    <b v="1"/>
    <s v="theater/plays"/>
    <n v="26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1305"/>
    <x v="2"/>
    <s v="US"/>
    <s v="USD"/>
    <n v="1443711623"/>
    <n v="1440687623"/>
    <b v="0"/>
    <n v="204"/>
    <b v="1"/>
    <s v="theater/plays"/>
    <n v="26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1302"/>
    <x v="2"/>
    <s v="US"/>
    <s v="USD"/>
    <n v="1423674000"/>
    <n v="1421025159"/>
    <b v="0"/>
    <n v="53"/>
    <b v="1"/>
    <s v="theater/plays"/>
    <n v="26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1301"/>
    <x v="2"/>
    <s v="US"/>
    <s v="USD"/>
    <n v="1420734696"/>
    <n v="1418142696"/>
    <b v="0"/>
    <n v="41"/>
    <b v="1"/>
    <s v="theater/plays"/>
    <n v="26"/>
    <x v="1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1300"/>
    <x v="2"/>
    <s v="GB"/>
    <s v="GBP"/>
    <n v="1413792034"/>
    <n v="1411200034"/>
    <b v="0"/>
    <n v="73"/>
    <b v="1"/>
    <s v="theater/plays"/>
    <n v="26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1300"/>
    <x v="2"/>
    <s v="CA"/>
    <s v="CAD"/>
    <n v="1402334811"/>
    <n v="1401470811"/>
    <b v="0"/>
    <n v="57"/>
    <b v="1"/>
    <s v="theater/plays"/>
    <n v="26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297"/>
    <x v="1"/>
    <s v="US"/>
    <s v="USD"/>
    <n v="1479517200"/>
    <n v="1475765867"/>
    <b v="0"/>
    <n v="31"/>
    <b v="0"/>
    <s v="theater/musical"/>
    <n v="26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1296"/>
    <x v="1"/>
    <s v="US"/>
    <s v="USD"/>
    <n v="1457413140"/>
    <n v="1454996887"/>
    <b v="0"/>
    <n v="12"/>
    <b v="0"/>
    <s v="theater/musical"/>
    <n v="26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1296"/>
    <x v="2"/>
    <s v="US"/>
    <s v="USD"/>
    <n v="1437202740"/>
    <n v="1434654998"/>
    <b v="0"/>
    <n v="79"/>
    <b v="1"/>
    <s v="theater/plays"/>
    <n v="26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1293"/>
    <x v="2"/>
    <s v="CH"/>
    <s v="CHF"/>
    <n v="1485989940"/>
    <n v="1483393836"/>
    <b v="0"/>
    <n v="46"/>
    <b v="1"/>
    <s v="theater/plays"/>
    <n v="26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1290"/>
    <x v="2"/>
    <s v="US"/>
    <s v="USD"/>
    <n v="1400533200"/>
    <n v="1398348859"/>
    <b v="0"/>
    <n v="126"/>
    <b v="1"/>
    <s v="theater/plays"/>
    <n v="26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1286"/>
    <x v="2"/>
    <s v="US"/>
    <s v="USD"/>
    <n v="1403846055"/>
    <n v="1401254055"/>
    <b v="0"/>
    <n v="25"/>
    <b v="1"/>
    <s v="theater/plays"/>
    <n v="26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1285"/>
    <x v="2"/>
    <s v="US"/>
    <s v="USD"/>
    <n v="1456946487"/>
    <n v="1454354487"/>
    <b v="0"/>
    <n v="136"/>
    <b v="1"/>
    <s v="theater/plays"/>
    <n v="26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283"/>
    <x v="2"/>
    <s v="US"/>
    <s v="USD"/>
    <n v="1415230084"/>
    <n v="1413412084"/>
    <b v="0"/>
    <n v="44"/>
    <b v="1"/>
    <s v="theater/plays"/>
    <n v="26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1280"/>
    <x v="1"/>
    <s v="US"/>
    <s v="USD"/>
    <n v="1427082912"/>
    <n v="1423198512"/>
    <b v="0"/>
    <n v="5"/>
    <b v="0"/>
    <s v="theater/plays"/>
    <n v="2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280"/>
    <x v="1"/>
    <s v="US"/>
    <s v="USD"/>
    <n v="1409980144"/>
    <n v="1407388144"/>
    <b v="0"/>
    <n v="4"/>
    <b v="0"/>
    <s v="theater/plays"/>
    <n v="26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1276"/>
    <x v="2"/>
    <s v="US"/>
    <s v="USD"/>
    <n v="1455602340"/>
    <n v="1453827436"/>
    <b v="0"/>
    <n v="52"/>
    <b v="1"/>
    <s v="theater/musical"/>
    <n v="26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1275"/>
    <x v="2"/>
    <s v="US"/>
    <s v="USD"/>
    <n v="1433289600"/>
    <n v="1430768800"/>
    <b v="0"/>
    <n v="30"/>
    <b v="1"/>
    <s v="theater/musical"/>
    <n v="25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1273"/>
    <x v="2"/>
    <s v="US"/>
    <s v="USD"/>
    <n v="1399293386"/>
    <n v="1397133386"/>
    <b v="0"/>
    <n v="91"/>
    <b v="1"/>
    <s v="theater/musical"/>
    <n v="2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1273"/>
    <x v="2"/>
    <s v="US"/>
    <s v="USD"/>
    <n v="1427907626"/>
    <n v="1425319226"/>
    <b v="0"/>
    <n v="77"/>
    <b v="1"/>
    <s v="theater/musical"/>
    <n v="25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1272"/>
    <x v="2"/>
    <s v="US"/>
    <s v="USD"/>
    <n v="1480399200"/>
    <n v="1478616506"/>
    <b v="0"/>
    <n v="33"/>
    <b v="1"/>
    <s v="theater/musical"/>
    <n v="25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1270"/>
    <x v="2"/>
    <s v="US"/>
    <s v="USD"/>
    <n v="1479175680"/>
    <n v="1476317247"/>
    <b v="0"/>
    <n v="57"/>
    <b v="1"/>
    <s v="theater/musical"/>
    <n v="25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1261"/>
    <x v="1"/>
    <s v="GB"/>
    <s v="GBP"/>
    <n v="1433685354"/>
    <n v="1431093354"/>
    <b v="0"/>
    <n v="1"/>
    <b v="0"/>
    <s v="theater/musical"/>
    <n v="25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1260"/>
    <x v="1"/>
    <s v="US"/>
    <s v="USD"/>
    <n v="1420215216"/>
    <n v="1417536816"/>
    <b v="0"/>
    <n v="9"/>
    <b v="0"/>
    <s v="theater/musical"/>
    <n v="25"/>
    <x v="1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1260"/>
    <x v="2"/>
    <s v="DE"/>
    <s v="EUR"/>
    <n v="1453244340"/>
    <n v="1448136417"/>
    <b v="0"/>
    <n v="76"/>
    <b v="1"/>
    <s v="theater/plays"/>
    <n v="25"/>
    <x v="1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1259"/>
    <x v="2"/>
    <s v="US"/>
    <s v="USD"/>
    <n v="1434505214"/>
    <n v="1432690814"/>
    <b v="0"/>
    <n v="49"/>
    <b v="1"/>
    <s v="theater/plays"/>
    <n v="25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1256"/>
    <x v="2"/>
    <s v="US"/>
    <s v="USD"/>
    <n v="1420033187"/>
    <n v="1414845587"/>
    <b v="0"/>
    <n v="28"/>
    <b v="1"/>
    <s v="theater/plays"/>
    <n v="25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251"/>
    <x v="1"/>
    <s v="GB"/>
    <s v="GBP"/>
    <n v="1399809052"/>
    <n v="1397217052"/>
    <b v="1"/>
    <n v="23"/>
    <b v="0"/>
    <s v="theater/plays"/>
    <n v="25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250"/>
    <x v="1"/>
    <s v="US"/>
    <s v="USD"/>
    <n v="1401587064"/>
    <n v="1399427064"/>
    <b v="1"/>
    <n v="19"/>
    <b v="0"/>
    <s v="theater/plays"/>
    <n v="2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250"/>
    <x v="1"/>
    <s v="US"/>
    <s v="USD"/>
    <n v="1425833403"/>
    <n v="1423245003"/>
    <b v="0"/>
    <n v="1"/>
    <b v="0"/>
    <s v="theater/plays"/>
    <n v="25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1250"/>
    <x v="1"/>
    <s v="US"/>
    <s v="USD"/>
    <n v="1406913120"/>
    <n v="1404927690"/>
    <b v="0"/>
    <n v="4"/>
    <b v="0"/>
    <s v="theater/plays"/>
    <n v="2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1246"/>
    <x v="1"/>
    <s v="US"/>
    <s v="USD"/>
    <n v="1447799054"/>
    <n v="1445203454"/>
    <b v="0"/>
    <n v="3"/>
    <b v="0"/>
    <s v="theater/plays"/>
    <n v="25"/>
    <x v="1"/>
    <s v="plays"/>
    <x v="2205"/>
    <d v="2015-11-17T22:24:14"/>
    <x v="2"/>
  </r>
  <r>
    <n v="3868"/>
    <s v="1000 words (Canceled)"/>
    <s v="New collection of music by Scott Evan Davis!"/>
    <n v="5000"/>
    <n v="1245"/>
    <x v="0"/>
    <s v="GB"/>
    <s v="GBP"/>
    <n v="1410191405"/>
    <n v="1408031405"/>
    <b v="0"/>
    <n v="1"/>
    <b v="0"/>
    <s v="theater/musical"/>
    <n v="25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1245"/>
    <x v="1"/>
    <s v="GB"/>
    <s v="GBP"/>
    <n v="1453075200"/>
    <n v="1450628773"/>
    <b v="0"/>
    <n v="3"/>
    <b v="0"/>
    <s v="theater/plays"/>
    <n v="25"/>
    <x v="1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241"/>
    <x v="1"/>
    <s v="AU"/>
    <s v="AUD"/>
    <n v="1419645748"/>
    <n v="1417053748"/>
    <b v="0"/>
    <n v="1"/>
    <b v="0"/>
    <s v="theater/plays"/>
    <n v="2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1235"/>
    <x v="1"/>
    <s v="US"/>
    <s v="USD"/>
    <n v="1444971540"/>
    <n v="1442593427"/>
    <b v="0"/>
    <n v="7"/>
    <b v="0"/>
    <s v="theater/plays"/>
    <n v="25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1225"/>
    <x v="1"/>
    <s v="US"/>
    <s v="USD"/>
    <n v="1443704400"/>
    <n v="1439827639"/>
    <b v="0"/>
    <n v="12"/>
    <b v="0"/>
    <s v="theater/plays"/>
    <n v="25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1225"/>
    <x v="1"/>
    <s v="AU"/>
    <s v="AUD"/>
    <n v="1412656200"/>
    <n v="1412328979"/>
    <b v="0"/>
    <n v="1"/>
    <b v="0"/>
    <s v="theater/plays"/>
    <n v="2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225"/>
    <x v="1"/>
    <s v="US"/>
    <s v="USD"/>
    <n v="1420199351"/>
    <n v="1416311351"/>
    <b v="0"/>
    <n v="2"/>
    <b v="0"/>
    <s v="theater/plays"/>
    <n v="24"/>
    <x v="1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224"/>
    <x v="1"/>
    <s v="US"/>
    <s v="USD"/>
    <n v="1446483000"/>
    <n v="1443811268"/>
    <b v="0"/>
    <n v="13"/>
    <b v="0"/>
    <s v="theater/plays"/>
    <n v="24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1220"/>
    <x v="1"/>
    <s v="US"/>
    <s v="USD"/>
    <n v="1440690875"/>
    <n v="1438098875"/>
    <b v="0"/>
    <n v="0"/>
    <b v="0"/>
    <s v="theater/plays"/>
    <n v="24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1218"/>
    <x v="1"/>
    <s v="GB"/>
    <s v="GBP"/>
    <n v="1399584210"/>
    <n v="1397683410"/>
    <b v="0"/>
    <n v="2"/>
    <b v="0"/>
    <s v="theater/plays"/>
    <n v="24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1218"/>
    <x v="1"/>
    <s v="US"/>
    <s v="USD"/>
    <n v="1463945673"/>
    <n v="1458761673"/>
    <b v="0"/>
    <n v="11"/>
    <b v="0"/>
    <s v="theater/plays"/>
    <n v="24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1217"/>
    <x v="1"/>
    <s v="US"/>
    <s v="USD"/>
    <n v="1462766400"/>
    <n v="1460219110"/>
    <b v="0"/>
    <n v="37"/>
    <b v="0"/>
    <s v="theater/plays"/>
    <n v="2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1217"/>
    <x v="1"/>
    <s v="GB"/>
    <s v="GBP"/>
    <n v="1462539840"/>
    <n v="1460034594"/>
    <b v="0"/>
    <n v="13"/>
    <b v="0"/>
    <s v="theater/plays"/>
    <n v="2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1216"/>
    <x v="1"/>
    <s v="FR"/>
    <s v="EUR"/>
    <n v="1437889336"/>
    <n v="1432705336"/>
    <b v="0"/>
    <n v="4"/>
    <b v="0"/>
    <s v="theater/plays"/>
    <n v="24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215"/>
    <x v="1"/>
    <s v="US"/>
    <s v="USD"/>
    <n v="1418914964"/>
    <n v="1414591364"/>
    <b v="0"/>
    <n v="0"/>
    <b v="0"/>
    <s v="theater/plays"/>
    <n v="24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1202.17"/>
    <x v="1"/>
    <s v="GB"/>
    <s v="GBP"/>
    <n v="1473160954"/>
    <n v="1467976954"/>
    <b v="0"/>
    <n v="2"/>
    <b v="0"/>
    <s v="theater/plays"/>
    <n v="24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201"/>
    <x v="1"/>
    <s v="AU"/>
    <s v="AUD"/>
    <n v="1408596589"/>
    <n v="1406004589"/>
    <b v="0"/>
    <n v="1"/>
    <b v="0"/>
    <s v="theater/plays"/>
    <n v="24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200"/>
    <x v="1"/>
    <s v="US"/>
    <s v="USD"/>
    <n v="1420938000"/>
    <n v="1418862743"/>
    <b v="0"/>
    <n v="4"/>
    <b v="0"/>
    <s v="theater/plays"/>
    <n v="24"/>
    <x v="1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200"/>
    <x v="1"/>
    <s v="GB"/>
    <s v="GBP"/>
    <n v="1403192031"/>
    <n v="1400600031"/>
    <b v="0"/>
    <n v="21"/>
    <b v="0"/>
    <s v="theater/plays"/>
    <n v="24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200"/>
    <x v="1"/>
    <s v="US"/>
    <s v="USD"/>
    <n v="1443408550"/>
    <n v="1439952550"/>
    <b v="0"/>
    <n v="17"/>
    <b v="0"/>
    <s v="theater/plays"/>
    <n v="24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1200"/>
    <x v="1"/>
    <s v="US"/>
    <s v="USD"/>
    <n v="1433093700"/>
    <n v="1430242488"/>
    <b v="0"/>
    <n v="8"/>
    <b v="0"/>
    <s v="theater/plays"/>
    <n v="24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1200"/>
    <x v="1"/>
    <s v="US"/>
    <s v="USD"/>
    <n v="1427936400"/>
    <n v="1424221866"/>
    <b v="0"/>
    <n v="33"/>
    <b v="0"/>
    <s v="theater/plays"/>
    <n v="24"/>
    <x v="1"/>
    <s v="plays"/>
    <x v="2227"/>
    <d v="2015-04-02T01:00:00"/>
    <x v="2"/>
  </r>
  <r>
    <n v="3285"/>
    <s v="By Morning"/>
    <s v="A new play by Matthew Gasda"/>
    <n v="4999"/>
    <n v="1200"/>
    <x v="2"/>
    <s v="US"/>
    <s v="USD"/>
    <n v="1488258000"/>
    <n v="1485556626"/>
    <b v="0"/>
    <n v="81"/>
    <b v="1"/>
    <s v="theater/plays"/>
    <n v="24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1200"/>
    <x v="1"/>
    <s v="DE"/>
    <s v="EUR"/>
    <n v="1442091462"/>
    <n v="1436907462"/>
    <b v="0"/>
    <n v="0"/>
    <b v="0"/>
    <s v="publishing/translations"/>
    <n v="24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1197"/>
    <x v="2"/>
    <s v="US"/>
    <s v="USD"/>
    <n v="1372297751"/>
    <n v="1369705751"/>
    <b v="0"/>
    <n v="149"/>
    <b v="1"/>
    <s v="publishing/nonfiction"/>
    <n v="24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1197"/>
    <x v="2"/>
    <s v="US"/>
    <s v="USD"/>
    <n v="1341799647"/>
    <n v="1339207647"/>
    <b v="0"/>
    <n v="263"/>
    <b v="1"/>
    <s v="technology/hardware"/>
    <n v="24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1185"/>
    <x v="2"/>
    <s v="US"/>
    <s v="USD"/>
    <n v="1426883220"/>
    <n v="1425067296"/>
    <b v="0"/>
    <n v="33"/>
    <b v="1"/>
    <s v="theater/plays"/>
    <n v="25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1185"/>
    <x v="2"/>
    <s v="US"/>
    <s v="USD"/>
    <n v="1429183656"/>
    <n v="1427369256"/>
    <b v="0"/>
    <n v="103"/>
    <b v="1"/>
    <s v="photography/photobooks"/>
    <n v="25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1185"/>
    <x v="1"/>
    <s v="NL"/>
    <s v="EUR"/>
    <n v="1424421253"/>
    <n v="1421829253"/>
    <b v="1"/>
    <n v="10"/>
    <b v="0"/>
    <s v="photography/photobooks"/>
    <n v="25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1183.19"/>
    <x v="1"/>
    <s v="US"/>
    <s v="USD"/>
    <n v="1324232504"/>
    <n v="1320776504"/>
    <b v="0"/>
    <n v="14"/>
    <b v="0"/>
    <s v="publishing/children's books"/>
    <n v="25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1180"/>
    <x v="2"/>
    <s v="ES"/>
    <s v="EUR"/>
    <n v="1460918282"/>
    <n v="1455737882"/>
    <b v="0"/>
    <n v="50"/>
    <b v="1"/>
    <s v="film &amp; video/documentary"/>
    <n v="26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1175"/>
    <x v="2"/>
    <s v="US"/>
    <s v="USD"/>
    <n v="1423668220"/>
    <n v="1421076220"/>
    <b v="0"/>
    <n v="76"/>
    <b v="1"/>
    <s v="music/electronic music"/>
    <n v="2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1175"/>
    <x v="0"/>
    <s v="US"/>
    <s v="USD"/>
    <n v="1429375922"/>
    <n v="1426783922"/>
    <b v="0"/>
    <n v="1"/>
    <b v="0"/>
    <s v="technology/wearables"/>
    <n v="26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1174"/>
    <x v="2"/>
    <s v="US"/>
    <s v="USD"/>
    <n v="1439317900"/>
    <n v="1436725900"/>
    <b v="0"/>
    <n v="115"/>
    <b v="1"/>
    <s v="games/tabletop games"/>
    <n v="25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1170"/>
    <x v="2"/>
    <s v="US"/>
    <s v="USD"/>
    <n v="1388936289"/>
    <n v="1386344289"/>
    <b v="0"/>
    <n v="75"/>
    <b v="1"/>
    <s v="games/tabletop games"/>
    <n v="26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1168"/>
    <x v="2"/>
    <s v="US"/>
    <s v="USD"/>
    <n v="1344636000"/>
    <n v="1341800110"/>
    <b v="0"/>
    <n v="105"/>
    <b v="1"/>
    <s v="music/indie rock"/>
    <n v="26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1165"/>
    <x v="2"/>
    <s v="GB"/>
    <s v="GBP"/>
    <n v="1395532800"/>
    <n v="1393882717"/>
    <b v="0"/>
    <n v="108"/>
    <b v="1"/>
    <s v="film &amp; video/shorts"/>
    <n v="26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1161"/>
    <x v="2"/>
    <s v="US"/>
    <s v="USD"/>
    <n v="1276110000"/>
    <n v="1268337744"/>
    <b v="0"/>
    <n v="27"/>
    <b v="1"/>
    <s v="film &amp; video/shorts"/>
    <n v="26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1156"/>
    <x v="0"/>
    <s v="US"/>
    <s v="USD"/>
    <n v="1439298052"/>
    <n v="1436965252"/>
    <b v="0"/>
    <n v="9"/>
    <b v="0"/>
    <s v="film &amp; video/science fiction"/>
    <n v="2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1155"/>
    <x v="2"/>
    <s v="US"/>
    <s v="USD"/>
    <n v="1296633540"/>
    <n v="1292316697"/>
    <b v="1"/>
    <n v="168"/>
    <b v="1"/>
    <s v="film &amp; video/documentary"/>
    <n v="26"/>
    <x v="0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1150"/>
    <x v="1"/>
    <s v="US"/>
    <s v="USD"/>
    <n v="1446080834"/>
    <n v="1443488834"/>
    <b v="0"/>
    <n v="1"/>
    <b v="0"/>
    <s v="technology/web"/>
    <n v="26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1150"/>
    <x v="2"/>
    <s v="CA"/>
    <s v="CAD"/>
    <n v="1419224340"/>
    <n v="1416363886"/>
    <b v="0"/>
    <n v="43"/>
    <b v="1"/>
    <s v="music/rock"/>
    <n v="26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148"/>
    <x v="1"/>
    <s v="US"/>
    <s v="USD"/>
    <n v="1474067404"/>
    <n v="1471475404"/>
    <b v="0"/>
    <n v="2"/>
    <b v="0"/>
    <s v="music/jazz"/>
    <n v="2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1147"/>
    <x v="2"/>
    <s v="US"/>
    <s v="USD"/>
    <n v="1357545600"/>
    <n v="1354790790"/>
    <b v="0"/>
    <n v="211"/>
    <b v="1"/>
    <s v="music/electronic music"/>
    <n v="25"/>
    <x v="5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145"/>
    <x v="1"/>
    <s v="AU"/>
    <s v="AUD"/>
    <n v="1396666779"/>
    <n v="1394078379"/>
    <b v="0"/>
    <n v="3"/>
    <b v="0"/>
    <s v="games/video games"/>
    <n v="25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1145"/>
    <x v="1"/>
    <s v="US"/>
    <s v="USD"/>
    <n v="1442315460"/>
    <n v="1439696174"/>
    <b v="0"/>
    <n v="2"/>
    <b v="0"/>
    <s v="publishing/translations"/>
    <n v="2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1145"/>
    <x v="2"/>
    <s v="US"/>
    <s v="USD"/>
    <n v="1307851200"/>
    <n v="1304129088"/>
    <b v="0"/>
    <n v="87"/>
    <b v="1"/>
    <s v="music/rock"/>
    <n v="25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1145"/>
    <x v="2"/>
    <s v="US"/>
    <s v="USD"/>
    <n v="1385297393"/>
    <n v="1382701793"/>
    <b v="0"/>
    <n v="70"/>
    <b v="1"/>
    <s v="music/pop"/>
    <n v="25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142"/>
    <x v="1"/>
    <s v="US"/>
    <s v="USD"/>
    <n v="1431046356"/>
    <n v="1428454356"/>
    <b v="0"/>
    <n v="1"/>
    <b v="0"/>
    <s v="music/faith"/>
    <n v="25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1142"/>
    <x v="2"/>
    <s v="US"/>
    <s v="USD"/>
    <n v="1406226191"/>
    <n v="1403547791"/>
    <b v="0"/>
    <n v="58"/>
    <b v="1"/>
    <s v="music/rock"/>
    <n v="25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1140"/>
    <x v="2"/>
    <s v="US"/>
    <s v="USD"/>
    <n v="1403539260"/>
    <n v="1401724860"/>
    <b v="0"/>
    <n v="106"/>
    <b v="1"/>
    <s v="music/rock"/>
    <n v="25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1136"/>
    <x v="2"/>
    <s v="US"/>
    <s v="USD"/>
    <n v="1439611140"/>
    <n v="1437668354"/>
    <b v="0"/>
    <n v="61"/>
    <b v="1"/>
    <s v="music/classical music"/>
    <n v="25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1130"/>
    <x v="2"/>
    <s v="US"/>
    <s v="USD"/>
    <n v="1440274735"/>
    <n v="1437682735"/>
    <b v="0"/>
    <n v="69"/>
    <b v="1"/>
    <s v="theater/plays"/>
    <n v="25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1130"/>
    <x v="1"/>
    <s v="IE"/>
    <s v="EUR"/>
    <n v="1454109420"/>
    <n v="1453334629"/>
    <b v="0"/>
    <n v="0"/>
    <b v="0"/>
    <s v="theater/plays"/>
    <n v="25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1130"/>
    <x v="2"/>
    <s v="US"/>
    <s v="USD"/>
    <n v="1479794340"/>
    <n v="1476715869"/>
    <b v="0"/>
    <n v="103"/>
    <b v="1"/>
    <s v="theater/spaces"/>
    <n v="25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1130"/>
    <x v="2"/>
    <s v="US"/>
    <s v="USD"/>
    <n v="1407905940"/>
    <n v="1405923687"/>
    <b v="1"/>
    <n v="57"/>
    <b v="1"/>
    <s v="theater/plays"/>
    <n v="25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1126"/>
    <x v="2"/>
    <s v="US"/>
    <s v="USD"/>
    <n v="1478264784"/>
    <n v="1475672784"/>
    <b v="1"/>
    <n v="104"/>
    <b v="1"/>
    <s v="theater/plays"/>
    <n v="25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1126"/>
    <x v="2"/>
    <s v="CA"/>
    <s v="CAD"/>
    <n v="1459483140"/>
    <n v="1456526879"/>
    <b v="1"/>
    <n v="100"/>
    <b v="1"/>
    <s v="theater/plays"/>
    <n v="25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1125"/>
    <x v="2"/>
    <s v="NZ"/>
    <s v="NZD"/>
    <n v="1488622352"/>
    <n v="1486030352"/>
    <b v="0"/>
    <n v="91"/>
    <b v="1"/>
    <s v="theater/plays"/>
    <n v="25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1123.47"/>
    <x v="2"/>
    <s v="US"/>
    <s v="USD"/>
    <n v="1409374093"/>
    <n v="1406782093"/>
    <b v="0"/>
    <n v="40"/>
    <b v="1"/>
    <s v="theater/plays"/>
    <n v="25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1120"/>
    <x v="2"/>
    <s v="DE"/>
    <s v="EUR"/>
    <n v="1472936229"/>
    <n v="1467752229"/>
    <b v="0"/>
    <n v="31"/>
    <b v="1"/>
    <s v="theater/plays"/>
    <n v="25"/>
    <x v="1"/>
    <s v="plays"/>
    <x v="2266"/>
    <d v="2016-09-03T20:57:09"/>
    <x v="0"/>
  </r>
  <r>
    <n v="3723"/>
    <s v="Beauty and the Beast"/>
    <s v="Saltmine Theatre Company present Beauty and the Beast:"/>
    <n v="4500"/>
    <n v="1119"/>
    <x v="2"/>
    <s v="GB"/>
    <s v="GBP"/>
    <n v="1417374262"/>
    <n v="1414778662"/>
    <b v="0"/>
    <n v="63"/>
    <b v="1"/>
    <s v="theater/plays"/>
    <n v="25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1115"/>
    <x v="2"/>
    <s v="US"/>
    <s v="USD"/>
    <n v="1402515198"/>
    <n v="1399923198"/>
    <b v="0"/>
    <n v="17"/>
    <b v="1"/>
    <s v="theater/musical"/>
    <n v="25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1115"/>
    <x v="2"/>
    <s v="US"/>
    <s v="USD"/>
    <n v="1410210685"/>
    <n v="1408050685"/>
    <b v="0"/>
    <n v="52"/>
    <b v="1"/>
    <s v="theater/musical"/>
    <n v="25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1111"/>
    <x v="1"/>
    <s v="US"/>
    <s v="USD"/>
    <n v="1472847873"/>
    <n v="1468959873"/>
    <b v="0"/>
    <n v="1"/>
    <b v="0"/>
    <s v="theater/plays"/>
    <n v="25"/>
    <x v="1"/>
    <s v="plays"/>
    <x v="2270"/>
    <d v="2016-09-02T20:24:33"/>
    <x v="0"/>
  </r>
  <r>
    <n v="497"/>
    <s v="Galaxy Probe Kids"/>
    <s v="live-action/animated series pilot."/>
    <n v="4480"/>
    <n v="1110"/>
    <x v="1"/>
    <s v="US"/>
    <s v="USD"/>
    <n v="1419483600"/>
    <n v="1414889665"/>
    <b v="0"/>
    <n v="3"/>
    <b v="0"/>
    <s v="film &amp; video/animation"/>
    <n v="25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1108"/>
    <x v="2"/>
    <s v="US"/>
    <s v="USD"/>
    <n v="1361739872"/>
    <n v="1359147872"/>
    <b v="0"/>
    <n v="59"/>
    <b v="1"/>
    <s v="publishing/nonfiction"/>
    <n v="25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106"/>
    <x v="1"/>
    <s v="GB"/>
    <s v="GBP"/>
    <n v="1455753540"/>
    <n v="1452058282"/>
    <b v="0"/>
    <n v="1"/>
    <b v="0"/>
    <s v="film &amp; video/drama"/>
    <n v="25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1105"/>
    <x v="2"/>
    <s v="US"/>
    <s v="USD"/>
    <n v="1467752334"/>
    <n v="1465160334"/>
    <b v="0"/>
    <n v="65"/>
    <b v="1"/>
    <s v="music/rock"/>
    <n v="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1102"/>
    <x v="1"/>
    <s v="US"/>
    <s v="USD"/>
    <n v="1439741591"/>
    <n v="1436285591"/>
    <b v="0"/>
    <n v="9"/>
    <b v="0"/>
    <s v="publishing/translations"/>
    <n v="25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1101"/>
    <x v="0"/>
    <s v="US"/>
    <s v="USD"/>
    <n v="1465243740"/>
    <n v="1461438495"/>
    <b v="0"/>
    <n v="0"/>
    <b v="0"/>
    <s v="journalism/audio"/>
    <n v="26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1101"/>
    <x v="1"/>
    <s v="US"/>
    <s v="USD"/>
    <n v="1412135940"/>
    <n v="1410366708"/>
    <b v="0"/>
    <n v="16"/>
    <b v="0"/>
    <s v="photography/nature"/>
    <n v="26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1100"/>
    <x v="2"/>
    <s v="US"/>
    <s v="USD"/>
    <n v="1404258631"/>
    <n v="1401666631"/>
    <b v="1"/>
    <n v="46"/>
    <b v="1"/>
    <s v="theater/plays"/>
    <n v="26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1100"/>
    <x v="2"/>
    <s v="GB"/>
    <s v="GBP"/>
    <n v="1462402800"/>
    <n v="1459856860"/>
    <b v="0"/>
    <n v="89"/>
    <b v="1"/>
    <s v="theater/plays"/>
    <n v="26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1100"/>
    <x v="1"/>
    <s v="GB"/>
    <s v="GBP"/>
    <n v="1376563408"/>
    <n v="1373971408"/>
    <b v="0"/>
    <n v="1"/>
    <b v="0"/>
    <s v="publishing/fiction"/>
    <n v="26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1097"/>
    <x v="1"/>
    <s v="GB"/>
    <s v="GBP"/>
    <n v="1414107040"/>
    <n v="1411515040"/>
    <b v="1"/>
    <n v="25"/>
    <b v="0"/>
    <s v="photography/photobooks"/>
    <n v="26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1096"/>
    <x v="2"/>
    <s v="US"/>
    <s v="USD"/>
    <n v="1378785540"/>
    <n v="1376066243"/>
    <b v="0"/>
    <n v="90"/>
    <b v="1"/>
    <s v="music/rock"/>
    <n v="26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1091"/>
    <x v="0"/>
    <s v="US"/>
    <s v="USD"/>
    <n v="1446087223"/>
    <n v="1443495223"/>
    <b v="0"/>
    <n v="0"/>
    <b v="0"/>
    <s v="technology/web"/>
    <n v="26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1090"/>
    <x v="2"/>
    <s v="FR"/>
    <s v="EUR"/>
    <n v="1437429600"/>
    <n v="1433747376"/>
    <b v="0"/>
    <n v="41"/>
    <b v="1"/>
    <s v="theater/spaces"/>
    <n v="26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1088"/>
    <x v="2"/>
    <s v="US"/>
    <s v="USD"/>
    <n v="1367859071"/>
    <n v="1365699071"/>
    <b v="1"/>
    <n v="62"/>
    <b v="1"/>
    <s v="theater/plays"/>
    <n v="26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1082.5"/>
    <x v="1"/>
    <s v="FR"/>
    <s v="EUR"/>
    <n v="1450541229"/>
    <n v="1447949229"/>
    <b v="0"/>
    <n v="6"/>
    <b v="0"/>
    <s v="games/mobile games"/>
    <n v="26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082"/>
    <x v="1"/>
    <s v="US"/>
    <s v="USD"/>
    <n v="1434080706"/>
    <n v="1428896706"/>
    <b v="0"/>
    <n v="2"/>
    <b v="0"/>
    <s v="theater/spaces"/>
    <n v="26"/>
    <x v="1"/>
    <s v="spaces"/>
    <x v="2287"/>
    <d v="2015-06-12T03:45:06"/>
    <x v="2"/>
  </r>
  <r>
    <n v="3131"/>
    <s v="SNAKE EYES"/>
    <s v="A Staged Reading of &quot;Snake Eyes,&quot; a new play by Alex Rafala"/>
    <n v="4100"/>
    <n v="1082"/>
    <x v="3"/>
    <s v="US"/>
    <s v="USD"/>
    <n v="1491656045"/>
    <n v="1489067645"/>
    <b v="0"/>
    <n v="12"/>
    <b v="0"/>
    <s v="theater/plays"/>
    <n v="27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1081"/>
    <x v="1"/>
    <s v="US"/>
    <s v="USD"/>
    <n v="1430851680"/>
    <n v="1428340931"/>
    <b v="0"/>
    <n v="6"/>
    <b v="0"/>
    <s v="theater/spaces"/>
    <n v="27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1080"/>
    <x v="2"/>
    <s v="US"/>
    <s v="USD"/>
    <n v="1408604515"/>
    <n v="1406012515"/>
    <b v="0"/>
    <n v="53"/>
    <b v="1"/>
    <s v="film &amp; video/television"/>
    <n v="27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80"/>
    <x v="2"/>
    <s v="US"/>
    <s v="USD"/>
    <n v="1318189261"/>
    <n v="1315597261"/>
    <b v="0"/>
    <n v="100"/>
    <b v="1"/>
    <s v="film &amp; video/shorts"/>
    <n v="27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1078"/>
    <x v="0"/>
    <s v="US"/>
    <s v="USD"/>
    <n v="1431728242"/>
    <n v="1429568242"/>
    <b v="0"/>
    <n v="0"/>
    <b v="0"/>
    <s v="film &amp; video/science fiction"/>
    <n v="27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073"/>
    <x v="1"/>
    <s v="GB"/>
    <s v="GBP"/>
    <n v="1425066546"/>
    <n v="1422474546"/>
    <b v="0"/>
    <n v="7"/>
    <b v="0"/>
    <s v="film &amp; video/drama"/>
    <n v="27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1072"/>
    <x v="2"/>
    <s v="US"/>
    <s v="USD"/>
    <n v="1333609140"/>
    <n v="1330638829"/>
    <b v="1"/>
    <n v="113"/>
    <b v="1"/>
    <s v="film &amp; video/documentary"/>
    <n v="27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1069"/>
    <x v="2"/>
    <s v="US"/>
    <s v="USD"/>
    <n v="1335574674"/>
    <n v="1330394274"/>
    <b v="1"/>
    <n v="62"/>
    <b v="1"/>
    <s v="film &amp; video/documentary"/>
    <n v="27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1066.8"/>
    <x v="2"/>
    <s v="US"/>
    <s v="USD"/>
    <n v="1427011200"/>
    <n v="1424669929"/>
    <b v="1"/>
    <n v="34"/>
    <b v="1"/>
    <s v="film &amp; video/documentary"/>
    <n v="2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1066"/>
    <x v="2"/>
    <s v="US"/>
    <s v="USD"/>
    <n v="1453569392"/>
    <n v="1451409392"/>
    <b v="0"/>
    <n v="49"/>
    <b v="1"/>
    <s v="film &amp; video/documentary"/>
    <n v="27"/>
    <x v="0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1066"/>
    <x v="2"/>
    <s v="US"/>
    <s v="USD"/>
    <n v="1481957940"/>
    <n v="1478050429"/>
    <b v="0"/>
    <n v="31"/>
    <b v="1"/>
    <s v="theater/plays"/>
    <n v="27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1065.23"/>
    <x v="2"/>
    <s v="US"/>
    <s v="USD"/>
    <n v="1348028861"/>
    <n v="1342844861"/>
    <b v="0"/>
    <n v="120"/>
    <b v="1"/>
    <s v="publishing/nonfiction"/>
    <n v="27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1065"/>
    <x v="1"/>
    <s v="CA"/>
    <s v="CAD"/>
    <n v="1424112483"/>
    <n v="1421520483"/>
    <b v="0"/>
    <n v="0"/>
    <b v="0"/>
    <s v="publishing/fiction"/>
    <n v="27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064"/>
    <x v="1"/>
    <s v="US"/>
    <s v="USD"/>
    <n v="1388102094"/>
    <n v="1385510094"/>
    <b v="0"/>
    <n v="52"/>
    <b v="0"/>
    <s v="publishing/fiction"/>
    <n v="27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1063"/>
    <x v="2"/>
    <s v="US"/>
    <s v="USD"/>
    <n v="1488333600"/>
    <n v="1485270311"/>
    <b v="0"/>
    <n v="57"/>
    <b v="1"/>
    <s v="music/rock"/>
    <n v="2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1060"/>
    <x v="2"/>
    <s v="US"/>
    <s v="USD"/>
    <n v="1390161630"/>
    <n v="1387569630"/>
    <b v="0"/>
    <n v="52"/>
    <b v="1"/>
    <s v="music/rock"/>
    <n v="27"/>
    <x v="5"/>
    <s v="rock"/>
    <x v="2303"/>
    <d v="2014-01-19T20:00:30"/>
    <x v="4"/>
  </r>
  <r>
    <n v="815"/>
    <s v="Some Late Help for The Early Reset"/>
    <s v="Be a part of helping The Early Reset finish their new 7 song EP."/>
    <n v="4000"/>
    <n v="1060"/>
    <x v="2"/>
    <s v="US"/>
    <s v="USD"/>
    <n v="1414879303"/>
    <n v="1412287303"/>
    <b v="0"/>
    <n v="43"/>
    <b v="1"/>
    <s v="music/rock"/>
    <n v="26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1058"/>
    <x v="2"/>
    <s v="US"/>
    <s v="USD"/>
    <n v="1426473264"/>
    <n v="1424057664"/>
    <b v="0"/>
    <n v="115"/>
    <b v="1"/>
    <s v="music/metal"/>
    <n v="26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1056"/>
    <x v="2"/>
    <s v="US"/>
    <s v="USD"/>
    <n v="1461560340"/>
    <n v="1458762717"/>
    <b v="0"/>
    <n v="133"/>
    <b v="1"/>
    <s v="music/metal"/>
    <n v="26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1055.01"/>
    <x v="2"/>
    <s v="US"/>
    <s v="USD"/>
    <n v="1433376000"/>
    <n v="1430768468"/>
    <b v="0"/>
    <n v="98"/>
    <b v="1"/>
    <s v="music/metal"/>
    <n v="26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1055"/>
    <x v="1"/>
    <s v="NL"/>
    <s v="EUR"/>
    <n v="1457812364"/>
    <n v="1455220364"/>
    <b v="0"/>
    <n v="8"/>
    <b v="0"/>
    <s v="technology/wearables"/>
    <n v="26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1050.5"/>
    <x v="1"/>
    <s v="US"/>
    <s v="USD"/>
    <n v="1406474820"/>
    <n v="1403902060"/>
    <b v="0"/>
    <n v="5"/>
    <b v="0"/>
    <s v="technology/wearables"/>
    <n v="26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1050"/>
    <x v="0"/>
    <s v="US"/>
    <s v="USD"/>
    <n v="1418368260"/>
    <n v="1417654672"/>
    <b v="0"/>
    <n v="8"/>
    <b v="0"/>
    <s v="technology/wearables"/>
    <n v="26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1050"/>
    <x v="0"/>
    <s v="US"/>
    <s v="USD"/>
    <n v="1462150800"/>
    <n v="1456987108"/>
    <b v="0"/>
    <n v="0"/>
    <b v="0"/>
    <s v="journalism/audio"/>
    <n v="26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50"/>
    <x v="1"/>
    <s v="DE"/>
    <s v="EUR"/>
    <n v="1455417571"/>
    <n v="1452825571"/>
    <b v="0"/>
    <n v="10"/>
    <b v="0"/>
    <s v="games/video games"/>
    <n v="26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1048"/>
    <x v="1"/>
    <s v="US"/>
    <s v="USD"/>
    <n v="1424131727"/>
    <n v="1421539727"/>
    <b v="0"/>
    <n v="0"/>
    <b v="0"/>
    <s v="games/mobile games"/>
    <n v="26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047"/>
    <x v="2"/>
    <s v="CA"/>
    <s v="CAD"/>
    <n v="1459483200"/>
    <n v="1456852647"/>
    <b v="0"/>
    <n v="138"/>
    <b v="1"/>
    <s v="photography/photobooks"/>
    <n v="26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1046"/>
    <x v="2"/>
    <s v="CA"/>
    <s v="CAD"/>
    <n v="1409506291"/>
    <n v="1406914291"/>
    <b v="1"/>
    <n v="54"/>
    <b v="1"/>
    <s v="music/rock"/>
    <n v="26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1043"/>
    <x v="2"/>
    <s v="US"/>
    <s v="USD"/>
    <n v="1470801600"/>
    <n v="1468122163"/>
    <b v="0"/>
    <n v="61"/>
    <b v="1"/>
    <s v="theater/plays"/>
    <n v="26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1041.29"/>
    <x v="2"/>
    <s v="FR"/>
    <s v="EUR"/>
    <n v="1484444119"/>
    <n v="1481852119"/>
    <b v="0"/>
    <n v="109"/>
    <b v="1"/>
    <s v="music/rock"/>
    <n v="26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1040"/>
    <x v="2"/>
    <s v="US"/>
    <s v="USD"/>
    <n v="1433305800"/>
    <n v="1430604395"/>
    <b v="0"/>
    <n v="78"/>
    <b v="1"/>
    <s v="music/rock"/>
    <n v="2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1040"/>
    <x v="2"/>
    <s v="US"/>
    <s v="USD"/>
    <n v="1374802235"/>
    <n v="1372210235"/>
    <b v="0"/>
    <n v="66"/>
    <b v="1"/>
    <s v="music/rock"/>
    <n v="26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1040"/>
    <x v="1"/>
    <s v="US"/>
    <s v="USD"/>
    <n v="1420085535"/>
    <n v="1414897935"/>
    <b v="0"/>
    <n v="0"/>
    <b v="0"/>
    <s v="publishing/translations"/>
    <n v="26"/>
    <x v="2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1040"/>
    <x v="2"/>
    <s v="US"/>
    <s v="USD"/>
    <n v="1365609271"/>
    <n v="1363017271"/>
    <b v="1"/>
    <n v="150"/>
    <b v="1"/>
    <s v="publishing/radio &amp; podcasts"/>
    <n v="26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1036"/>
    <x v="1"/>
    <s v="US"/>
    <s v="USD"/>
    <n v="1308431646"/>
    <n v="1305839646"/>
    <b v="0"/>
    <n v="2"/>
    <b v="0"/>
    <s v="publishing/fiction"/>
    <n v="26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1035"/>
    <x v="2"/>
    <s v="US"/>
    <s v="USD"/>
    <n v="1464040800"/>
    <n v="1461527631"/>
    <b v="1"/>
    <n v="110"/>
    <b v="1"/>
    <s v="photography/photobooks"/>
    <n v="26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1035"/>
    <x v="0"/>
    <s v="US"/>
    <s v="USD"/>
    <n v="1259715000"/>
    <n v="1253712916"/>
    <b v="0"/>
    <n v="0"/>
    <b v="0"/>
    <s v="publishing/art books"/>
    <n v="26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35"/>
    <x v="0"/>
    <s v="US"/>
    <s v="USD"/>
    <n v="1307554261"/>
    <n v="1304962261"/>
    <b v="0"/>
    <n v="1"/>
    <b v="0"/>
    <s v="publishing/art books"/>
    <n v="26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1035"/>
    <x v="2"/>
    <s v="US"/>
    <s v="USD"/>
    <n v="1403026882"/>
    <n v="1400175682"/>
    <b v="0"/>
    <n v="88"/>
    <b v="1"/>
    <s v="music/rock"/>
    <n v="26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31.6400000000001"/>
    <x v="2"/>
    <s v="US"/>
    <s v="USD"/>
    <n v="1330671540"/>
    <n v="1328040375"/>
    <b v="0"/>
    <n v="126"/>
    <b v="1"/>
    <s v="music/rock"/>
    <n v="26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1030"/>
    <x v="2"/>
    <s v="US"/>
    <s v="USD"/>
    <n v="1316851854"/>
    <n v="1311667854"/>
    <b v="0"/>
    <n v="47"/>
    <b v="1"/>
    <s v="music/rock"/>
    <n v="26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030"/>
    <x v="3"/>
    <s v="US"/>
    <s v="USD"/>
    <n v="1491738594"/>
    <n v="1489150194"/>
    <b v="0"/>
    <n v="7"/>
    <b v="0"/>
    <s v="music/faith"/>
    <n v="26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1026"/>
    <x v="1"/>
    <s v="US"/>
    <s v="USD"/>
    <n v="1410958191"/>
    <n v="1408366191"/>
    <b v="0"/>
    <n v="3"/>
    <b v="0"/>
    <s v="music/faith"/>
    <n v="26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1026"/>
    <x v="1"/>
    <s v="US"/>
    <s v="USD"/>
    <n v="1415562471"/>
    <n v="1412966871"/>
    <b v="0"/>
    <n v="8"/>
    <b v="0"/>
    <s v="music/faith"/>
    <n v="26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1026"/>
    <x v="1"/>
    <s v="US"/>
    <s v="USD"/>
    <n v="1452920400"/>
    <n v="1447777481"/>
    <b v="0"/>
    <n v="0"/>
    <b v="0"/>
    <s v="music/faith"/>
    <n v="26"/>
    <x v="5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1025"/>
    <x v="1"/>
    <s v="US"/>
    <s v="USD"/>
    <n v="1437432392"/>
    <n v="1434840392"/>
    <b v="0"/>
    <n v="15"/>
    <b v="0"/>
    <s v="music/faith"/>
    <n v="26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1025"/>
    <x v="1"/>
    <s v="GB"/>
    <s v="GBP"/>
    <n v="1415740408"/>
    <n v="1414008808"/>
    <b v="1"/>
    <n v="6"/>
    <b v="0"/>
    <s v="photography/photobooks"/>
    <n v="26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025"/>
    <x v="2"/>
    <s v="GB"/>
    <s v="GBP"/>
    <n v="1373751325"/>
    <n v="1371159325"/>
    <b v="1"/>
    <n v="473"/>
    <b v="1"/>
    <s v="technology/hardware"/>
    <n v="26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1021"/>
    <x v="2"/>
    <s v="US"/>
    <s v="USD"/>
    <n v="1344826800"/>
    <n v="1341875544"/>
    <b v="1"/>
    <n v="105"/>
    <b v="1"/>
    <s v="technology/hardware"/>
    <n v="26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1020"/>
    <x v="2"/>
    <s v="DE"/>
    <s v="EUR"/>
    <n v="1463333701"/>
    <n v="1460482501"/>
    <b v="0"/>
    <n v="49"/>
    <b v="1"/>
    <s v="technology/hardware"/>
    <n v="2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1020"/>
    <x v="2"/>
    <s v="US"/>
    <s v="USD"/>
    <n v="1323838740"/>
    <n v="1321200332"/>
    <b v="0"/>
    <n v="35"/>
    <b v="1"/>
    <s v="music/indie rock"/>
    <n v="26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1020"/>
    <x v="2"/>
    <s v="US"/>
    <s v="USD"/>
    <n v="1436115617"/>
    <n v="1433523617"/>
    <b v="0"/>
    <n v="40"/>
    <b v="1"/>
    <s v="music/indie rock"/>
    <n v="25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1016"/>
    <x v="2"/>
    <s v="US"/>
    <s v="USD"/>
    <n v="1434949200"/>
    <n v="1431903495"/>
    <b v="0"/>
    <n v="47"/>
    <b v="1"/>
    <s v="music/rock"/>
    <n v="25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1015"/>
    <x v="2"/>
    <s v="GB"/>
    <s v="GBP"/>
    <n v="1462453307"/>
    <n v="1459861307"/>
    <b v="0"/>
    <n v="63"/>
    <b v="1"/>
    <s v="music/rock"/>
    <n v="25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1015"/>
    <x v="2"/>
    <s v="US"/>
    <s v="USD"/>
    <n v="1351801368"/>
    <n v="1349209368"/>
    <b v="0"/>
    <n v="721"/>
    <b v="1"/>
    <s v="music/electronic music"/>
    <n v="25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1011"/>
    <x v="2"/>
    <s v="US"/>
    <s v="USD"/>
    <n v="1334424960"/>
    <n v="1329442510"/>
    <b v="0"/>
    <n v="72"/>
    <b v="1"/>
    <s v="music/electronic music"/>
    <n v="25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1010"/>
    <x v="2"/>
    <s v="DE"/>
    <s v="EUR"/>
    <n v="1489157716"/>
    <n v="1486565716"/>
    <b v="0"/>
    <n v="79"/>
    <b v="1"/>
    <s v="games/tabletop games"/>
    <n v="25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10"/>
    <x v="2"/>
    <s v="US"/>
    <s v="USD"/>
    <n v="1393005600"/>
    <n v="1390323617"/>
    <b v="0"/>
    <n v="1980"/>
    <b v="1"/>
    <s v="games/tabletop games"/>
    <n v="25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1006"/>
    <x v="2"/>
    <s v="US"/>
    <s v="USD"/>
    <n v="1415208840"/>
    <n v="1412611498"/>
    <b v="1"/>
    <n v="67"/>
    <b v="1"/>
    <s v="food/small batch"/>
    <n v="25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1005"/>
    <x v="0"/>
    <s v="US"/>
    <s v="USD"/>
    <n v="1435874384"/>
    <n v="1433282384"/>
    <b v="0"/>
    <n v="0"/>
    <b v="0"/>
    <s v="technology/web"/>
    <n v="25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1005"/>
    <x v="2"/>
    <s v="US"/>
    <s v="USD"/>
    <n v="1335799808"/>
    <n v="1333207808"/>
    <b v="0"/>
    <n v="95"/>
    <b v="1"/>
    <s v="music/indie rock"/>
    <n v="25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1004"/>
    <x v="2"/>
    <s v="US"/>
    <s v="USD"/>
    <n v="1312578338"/>
    <n v="1309986338"/>
    <b v="0"/>
    <n v="56"/>
    <b v="1"/>
    <s v="music/indie rock"/>
    <n v="2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1003"/>
    <x v="2"/>
    <s v="US"/>
    <s v="USD"/>
    <n v="1356976800"/>
    <n v="1352820837"/>
    <b v="0"/>
    <n v="170"/>
    <b v="1"/>
    <s v="music/indie rock"/>
    <n v="25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1003"/>
    <x v="2"/>
    <s v="US"/>
    <s v="USD"/>
    <n v="1418014740"/>
    <n v="1415585474"/>
    <b v="0"/>
    <n v="33"/>
    <b v="1"/>
    <s v="music/classical music"/>
    <n v="25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1002"/>
    <x v="2"/>
    <s v="US"/>
    <s v="USD"/>
    <n v="1382068740"/>
    <n v="1380477691"/>
    <b v="0"/>
    <n v="71"/>
    <b v="1"/>
    <s v="music/classical music"/>
    <n v="25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1001.49"/>
    <x v="2"/>
    <s v="GB"/>
    <s v="GBP"/>
    <n v="1440068400"/>
    <n v="1438459303"/>
    <b v="0"/>
    <n v="81"/>
    <b v="1"/>
    <s v="music/classical music"/>
    <n v="25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1001"/>
    <x v="2"/>
    <s v="US"/>
    <s v="USD"/>
    <n v="1345148566"/>
    <n v="1342556566"/>
    <b v="0"/>
    <n v="60"/>
    <b v="1"/>
    <s v="music/classical music"/>
    <n v="25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1001"/>
    <x v="1"/>
    <s v="US"/>
    <s v="USD"/>
    <n v="1338404400"/>
    <n v="1335855631"/>
    <b v="0"/>
    <n v="4"/>
    <b v="0"/>
    <s v="publishing/children's books"/>
    <n v="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1001"/>
    <x v="1"/>
    <s v="US"/>
    <s v="USD"/>
    <n v="1351432428"/>
    <n v="1350050028"/>
    <b v="0"/>
    <n v="0"/>
    <b v="0"/>
    <s v="publishing/children's books"/>
    <n v="25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1001"/>
    <x v="1"/>
    <s v="CA"/>
    <s v="CAD"/>
    <n v="1439766050"/>
    <n v="1434582050"/>
    <b v="0"/>
    <n v="3"/>
    <b v="0"/>
    <s v="publishing/children's books"/>
    <n v="25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1001"/>
    <x v="1"/>
    <s v="US"/>
    <s v="USD"/>
    <n v="1362711728"/>
    <n v="1360119728"/>
    <b v="0"/>
    <n v="13"/>
    <b v="0"/>
    <s v="publishing/children's books"/>
    <n v="2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1000.99"/>
    <x v="1"/>
    <s v="US"/>
    <s v="USD"/>
    <n v="1466363576"/>
    <n v="1461179576"/>
    <b v="0"/>
    <n v="9"/>
    <b v="0"/>
    <s v="theater/plays"/>
    <n v="25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1000.01"/>
    <x v="2"/>
    <s v="US"/>
    <s v="USD"/>
    <n v="1422636814"/>
    <n v="1420044814"/>
    <b v="0"/>
    <n v="32"/>
    <b v="1"/>
    <s v="theater/musical"/>
    <n v="25"/>
    <x v="1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1000"/>
    <x v="2"/>
    <s v="IE"/>
    <s v="EUR"/>
    <n v="1443014756"/>
    <n v="1439126756"/>
    <b v="1"/>
    <n v="97"/>
    <b v="1"/>
    <s v="theater/spaces"/>
    <n v="25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1000"/>
    <x v="2"/>
    <s v="US"/>
    <s v="USD"/>
    <n v="1423587130"/>
    <n v="1421772730"/>
    <b v="0"/>
    <n v="55"/>
    <b v="1"/>
    <s v="theater/spaces"/>
    <n v="25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1000"/>
    <x v="2"/>
    <s v="US"/>
    <s v="USD"/>
    <n v="1408679055"/>
    <n v="1406087055"/>
    <b v="0"/>
    <n v="64"/>
    <b v="1"/>
    <s v="theater/spaces"/>
    <n v="25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1000"/>
    <x v="1"/>
    <s v="CA"/>
    <s v="CAD"/>
    <n v="1401595140"/>
    <n v="1398980941"/>
    <b v="0"/>
    <n v="17"/>
    <b v="0"/>
    <s v="theater/spaces"/>
    <n v="25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000"/>
    <x v="1"/>
    <s v="AU"/>
    <s v="AUD"/>
    <n v="1422928800"/>
    <n v="1420235311"/>
    <b v="0"/>
    <n v="5"/>
    <b v="0"/>
    <s v="theater/spaces"/>
    <n v="25"/>
    <x v="1"/>
    <s v="spaces"/>
    <x v="2365"/>
    <d v="2015-02-03T02:00:00"/>
    <x v="2"/>
  </r>
  <r>
    <n v="3157"/>
    <s v="Summer FourPlay"/>
    <s v="Four Directors.  Four One Acts.  Four Genres.  For You."/>
    <n v="4000"/>
    <n v="1000"/>
    <x v="2"/>
    <s v="US"/>
    <s v="USD"/>
    <n v="1405746000"/>
    <n v="1404932105"/>
    <b v="1"/>
    <n v="41"/>
    <b v="1"/>
    <s v="theater/plays"/>
    <n v="25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1000"/>
    <x v="2"/>
    <s v="US"/>
    <s v="USD"/>
    <n v="1404698400"/>
    <n v="1402331262"/>
    <b v="1"/>
    <n v="63"/>
    <b v="1"/>
    <s v="theater/plays"/>
    <n v="25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1000"/>
    <x v="1"/>
    <s v="CA"/>
    <s v="CAD"/>
    <n v="1481258275"/>
    <n v="1478662675"/>
    <b v="0"/>
    <n v="0"/>
    <b v="0"/>
    <s v="theater/musical"/>
    <n v="25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1000"/>
    <x v="2"/>
    <s v="US"/>
    <s v="USD"/>
    <n v="1407524751"/>
    <n v="1404932751"/>
    <b v="1"/>
    <n v="94"/>
    <b v="1"/>
    <s v="theater/plays"/>
    <n v="25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1000"/>
    <x v="2"/>
    <s v="GB"/>
    <s v="GBP"/>
    <n v="1436114603"/>
    <n v="1433090603"/>
    <b v="1"/>
    <n v="113"/>
    <b v="1"/>
    <s v="theater/plays"/>
    <n v="25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1000"/>
    <x v="2"/>
    <s v="GB"/>
    <s v="GBP"/>
    <n v="1485991860"/>
    <n v="1483124208"/>
    <b v="0"/>
    <n v="115"/>
    <b v="1"/>
    <s v="theater/plays"/>
    <n v="25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1000"/>
    <x v="2"/>
    <s v="US"/>
    <s v="USD"/>
    <n v="1473879600"/>
    <n v="1472498042"/>
    <b v="1"/>
    <n v="21"/>
    <b v="1"/>
    <s v="theater/plays"/>
    <n v="25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997"/>
    <x v="2"/>
    <s v="US"/>
    <s v="USD"/>
    <n v="1438374748"/>
    <n v="1435782748"/>
    <b v="0"/>
    <n v="20"/>
    <b v="1"/>
    <s v="theater/plays"/>
    <n v="2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995"/>
    <x v="2"/>
    <s v="GB"/>
    <s v="GBP"/>
    <n v="1462519041"/>
    <n v="1459927041"/>
    <b v="0"/>
    <n v="89"/>
    <b v="1"/>
    <s v="theater/plays"/>
    <n v="25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991"/>
    <x v="2"/>
    <s v="US"/>
    <s v="USD"/>
    <n v="1487985734"/>
    <n v="1484097734"/>
    <b v="0"/>
    <n v="23"/>
    <b v="1"/>
    <s v="theater/plays"/>
    <n v="25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986"/>
    <x v="2"/>
    <s v="US"/>
    <s v="USD"/>
    <n v="1426044383"/>
    <n v="1423455983"/>
    <b v="0"/>
    <n v="48"/>
    <b v="1"/>
    <s v="theater/plays"/>
    <n v="25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980"/>
    <x v="2"/>
    <s v="US"/>
    <s v="USD"/>
    <n v="1416589200"/>
    <n v="1414605776"/>
    <b v="0"/>
    <n v="65"/>
    <b v="1"/>
    <s v="theater/plays"/>
    <n v="25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980"/>
    <x v="2"/>
    <s v="GB"/>
    <s v="GBP"/>
    <n v="1429813800"/>
    <n v="1427363645"/>
    <b v="0"/>
    <n v="30"/>
    <b v="1"/>
    <s v="theater/plays"/>
    <n v="24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979"/>
    <x v="2"/>
    <s v="US"/>
    <s v="USD"/>
    <n v="1400875307"/>
    <n v="1398283307"/>
    <b v="0"/>
    <n v="56"/>
    <b v="1"/>
    <s v="theater/plays"/>
    <n v="24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977"/>
    <x v="2"/>
    <s v="US"/>
    <s v="USD"/>
    <n v="1458100740"/>
    <n v="1456862924"/>
    <b v="0"/>
    <n v="31"/>
    <b v="1"/>
    <s v="theater/plays"/>
    <n v="24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971"/>
    <x v="2"/>
    <s v="GB"/>
    <s v="GBP"/>
    <n v="1404471600"/>
    <n v="1401910634"/>
    <b v="0"/>
    <n v="13"/>
    <b v="1"/>
    <s v="theater/plays"/>
    <n v="24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970"/>
    <x v="2"/>
    <s v="GB"/>
    <s v="GBP"/>
    <n v="1474844400"/>
    <n v="1469871148"/>
    <b v="0"/>
    <n v="80"/>
    <b v="1"/>
    <s v="theater/plays"/>
    <n v="24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966"/>
    <x v="2"/>
    <s v="US"/>
    <s v="USD"/>
    <n v="1432654347"/>
    <n v="1430494347"/>
    <b v="0"/>
    <n v="62"/>
    <b v="1"/>
    <s v="theater/plays"/>
    <n v="24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953"/>
    <x v="2"/>
    <s v="US"/>
    <s v="USD"/>
    <n v="1463520479"/>
    <n v="1458336479"/>
    <b v="0"/>
    <n v="49"/>
    <b v="1"/>
    <s v="theater/plays"/>
    <n v="24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950"/>
    <x v="2"/>
    <s v="GB"/>
    <s v="GBP"/>
    <n v="1408204857"/>
    <n v="1406390457"/>
    <b v="0"/>
    <n v="48"/>
    <b v="1"/>
    <s v="theater/plays"/>
    <n v="23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930"/>
    <x v="2"/>
    <s v="GB"/>
    <s v="GBP"/>
    <n v="1415191920"/>
    <n v="1412233497"/>
    <b v="0"/>
    <n v="114"/>
    <b v="1"/>
    <s v="theater/plays"/>
    <n v="23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926"/>
    <x v="2"/>
    <s v="US"/>
    <s v="USD"/>
    <n v="1421009610"/>
    <n v="1419281610"/>
    <b v="0"/>
    <n v="33"/>
    <b v="1"/>
    <s v="theater/plays"/>
    <n v="23"/>
    <x v="1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926"/>
    <x v="2"/>
    <s v="GB"/>
    <s v="GBP"/>
    <n v="1431204449"/>
    <n v="1428526049"/>
    <b v="0"/>
    <n v="13"/>
    <b v="1"/>
    <s v="theater/plays"/>
    <n v="23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924"/>
    <x v="1"/>
    <s v="GB"/>
    <s v="GBP"/>
    <n v="1468752468"/>
    <n v="1467024468"/>
    <b v="0"/>
    <n v="8"/>
    <b v="0"/>
    <s v="theater/plays"/>
    <n v="23"/>
    <x v="1"/>
    <s v="plays"/>
    <x v="2389"/>
    <d v="2016-07-17T10:47:48"/>
    <x v="0"/>
  </r>
  <r>
    <n v="3759"/>
    <s v="Pared Down Productions"/>
    <s v="A production company specializing in small-scale musicals"/>
    <n v="4000"/>
    <n v="920"/>
    <x v="2"/>
    <s v="US"/>
    <s v="USD"/>
    <n v="1440556553"/>
    <n v="1435372553"/>
    <b v="0"/>
    <n v="88"/>
    <b v="1"/>
    <s v="theater/musical"/>
    <n v="23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920"/>
    <x v="2"/>
    <s v="US"/>
    <s v="USD"/>
    <n v="1402594090"/>
    <n v="1400002090"/>
    <b v="0"/>
    <n v="58"/>
    <b v="1"/>
    <s v="theater/musical"/>
    <n v="23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916"/>
    <x v="1"/>
    <s v="US"/>
    <s v="USD"/>
    <n v="1460140500"/>
    <n v="1457628680"/>
    <b v="0"/>
    <n v="1"/>
    <b v="0"/>
    <s v="theater/plays"/>
    <n v="23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911"/>
    <x v="1"/>
    <s v="US"/>
    <s v="USD"/>
    <n v="1449247439"/>
    <n v="1444059839"/>
    <b v="0"/>
    <n v="0"/>
    <b v="0"/>
    <s v="theater/plays"/>
    <n v="23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911"/>
    <x v="1"/>
    <s v="US"/>
    <s v="USD"/>
    <n v="1407883811"/>
    <n v="1405291811"/>
    <b v="0"/>
    <n v="4"/>
    <b v="0"/>
    <s v="theater/plays"/>
    <n v="23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910"/>
    <x v="2"/>
    <s v="US"/>
    <s v="USD"/>
    <n v="1469770500"/>
    <n v="1468362207"/>
    <b v="0"/>
    <n v="47"/>
    <b v="1"/>
    <s v="film &amp; video/television"/>
    <n v="23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909"/>
    <x v="2"/>
    <s v="US"/>
    <s v="USD"/>
    <n v="1462661451"/>
    <n v="1460069451"/>
    <b v="0"/>
    <n v="271"/>
    <b v="1"/>
    <s v="games/tabletop games"/>
    <n v="23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909"/>
    <x v="2"/>
    <s v="GB"/>
    <s v="GBP"/>
    <n v="1403301660"/>
    <n v="1400694790"/>
    <b v="1"/>
    <n v="73"/>
    <b v="1"/>
    <s v="theater/spaces"/>
    <n v="23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905"/>
    <x v="1"/>
    <s v="GB"/>
    <s v="GBP"/>
    <n v="1417474761"/>
    <n v="1414879161"/>
    <b v="0"/>
    <n v="10"/>
    <b v="0"/>
    <s v="music/jazz"/>
    <n v="23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905"/>
    <x v="0"/>
    <s v="GB"/>
    <s v="GBP"/>
    <n v="1454425128"/>
    <n v="1451833128"/>
    <b v="0"/>
    <n v="46"/>
    <b v="0"/>
    <s v="theater/musical"/>
    <n v="23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904"/>
    <x v="2"/>
    <s v="US"/>
    <s v="USD"/>
    <n v="1438259422"/>
    <n v="1435667422"/>
    <b v="0"/>
    <n v="46"/>
    <b v="1"/>
    <s v="theater/plays"/>
    <n v="23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903.14"/>
    <x v="1"/>
    <s v="US"/>
    <s v="USD"/>
    <n v="1413735972"/>
    <n v="1411143972"/>
    <b v="0"/>
    <n v="22"/>
    <b v="0"/>
    <s v="technology/web"/>
    <n v="24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900"/>
    <x v="2"/>
    <s v="US"/>
    <s v="USD"/>
    <n v="1400862355"/>
    <n v="1396974355"/>
    <b v="0"/>
    <n v="81"/>
    <b v="1"/>
    <s v="music/pop"/>
    <n v="24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900"/>
    <x v="2"/>
    <s v="US"/>
    <s v="USD"/>
    <n v="1445818397"/>
    <n v="1442794397"/>
    <b v="0"/>
    <n v="35"/>
    <b v="1"/>
    <s v="theater/plays"/>
    <n v="24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898"/>
    <x v="1"/>
    <s v="US"/>
    <s v="USD"/>
    <n v="1351582938"/>
    <n v="1348731738"/>
    <b v="0"/>
    <n v="8"/>
    <b v="0"/>
    <s v="music/indie rock"/>
    <n v="24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895"/>
    <x v="1"/>
    <s v="GB"/>
    <s v="GBP"/>
    <n v="1431298860"/>
    <n v="1428341985"/>
    <b v="0"/>
    <n v="2"/>
    <b v="0"/>
    <s v="publishing/fiction"/>
    <n v="24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895"/>
    <x v="1"/>
    <s v="US"/>
    <s v="USD"/>
    <n v="1326520886"/>
    <n v="1322632886"/>
    <b v="0"/>
    <n v="1"/>
    <b v="0"/>
    <s v="music/indie rock"/>
    <n v="24"/>
    <x v="5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891"/>
    <x v="2"/>
    <s v="BE"/>
    <s v="EUR"/>
    <n v="1477210801"/>
    <n v="1472026801"/>
    <b v="1"/>
    <n v="71"/>
    <b v="1"/>
    <s v="photography/photobooks"/>
    <n v="24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890"/>
    <x v="2"/>
    <s v="US"/>
    <s v="USD"/>
    <n v="1434241255"/>
    <n v="1431649255"/>
    <b v="0"/>
    <n v="54"/>
    <b v="1"/>
    <s v="theater/spaces"/>
    <n v="24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890"/>
    <x v="1"/>
    <s v="US"/>
    <s v="USD"/>
    <n v="1471370869"/>
    <n v="1466186869"/>
    <b v="0"/>
    <n v="4"/>
    <b v="0"/>
    <s v="theater/musical"/>
    <n v="24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886"/>
    <x v="2"/>
    <s v="US"/>
    <s v="USD"/>
    <n v="1411264800"/>
    <n v="1409620903"/>
    <b v="0"/>
    <n v="87"/>
    <b v="1"/>
    <s v="theater/plays"/>
    <n v="24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886"/>
    <x v="1"/>
    <s v="US"/>
    <s v="USD"/>
    <n v="1459483140"/>
    <n v="1458178044"/>
    <b v="0"/>
    <n v="4"/>
    <b v="0"/>
    <s v="theater/plays"/>
    <n v="24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885"/>
    <x v="2"/>
    <s v="GB"/>
    <s v="GBP"/>
    <n v="1480784606"/>
    <n v="1478189006"/>
    <b v="0"/>
    <n v="168"/>
    <b v="1"/>
    <s v="music/rock"/>
    <n v="24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885"/>
    <x v="2"/>
    <s v="US"/>
    <s v="USD"/>
    <n v="1332362880"/>
    <n v="1329890585"/>
    <b v="0"/>
    <n v="56"/>
    <b v="1"/>
    <s v="music/classical music"/>
    <n v="24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881"/>
    <x v="2"/>
    <s v="US"/>
    <s v="USD"/>
    <n v="1385009940"/>
    <n v="1383327440"/>
    <b v="0"/>
    <n v="108"/>
    <b v="1"/>
    <s v="publishing/nonfiction"/>
    <n v="24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881"/>
    <x v="1"/>
    <s v="US"/>
    <s v="USD"/>
    <n v="1310837574"/>
    <n v="1308245574"/>
    <b v="0"/>
    <n v="2"/>
    <b v="0"/>
    <s v="games/video games"/>
    <n v="25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881"/>
    <x v="1"/>
    <s v="GB"/>
    <s v="GBP"/>
    <n v="1434395418"/>
    <n v="1431630618"/>
    <b v="0"/>
    <n v="4"/>
    <b v="0"/>
    <s v="theater/musical"/>
    <n v="25"/>
    <x v="1"/>
    <s v="musical"/>
    <x v="2416"/>
    <d v="2015-06-15T19:10:18"/>
    <x v="2"/>
  </r>
  <r>
    <n v="8"/>
    <s v="Sizzling in the Kitchen Flynn Style"/>
    <s v="Help us raise the funds to film our pilot episode!"/>
    <n v="3500"/>
    <n v="880"/>
    <x v="2"/>
    <s v="US"/>
    <s v="USD"/>
    <n v="1460754000"/>
    <n v="1460155212"/>
    <b v="0"/>
    <n v="12"/>
    <b v="1"/>
    <s v="film &amp; video/television"/>
    <n v="25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879"/>
    <x v="2"/>
    <s v="US"/>
    <s v="USD"/>
    <n v="1466713620"/>
    <n v="1463588109"/>
    <b v="0"/>
    <n v="51"/>
    <b v="1"/>
    <s v="film &amp; video/television"/>
    <n v="25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876"/>
    <x v="2"/>
    <s v="US"/>
    <s v="USD"/>
    <n v="1366693272"/>
    <n v="1364101272"/>
    <b v="0"/>
    <n v="47"/>
    <b v="1"/>
    <s v="film &amp; video/shorts"/>
    <n v="25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875"/>
    <x v="2"/>
    <s v="US"/>
    <s v="USD"/>
    <n v="1403452131"/>
    <n v="1401205731"/>
    <b v="0"/>
    <n v="60"/>
    <b v="1"/>
    <s v="film &amp; video/shorts"/>
    <n v="25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875"/>
    <x v="2"/>
    <s v="US"/>
    <s v="USD"/>
    <n v="1359052710"/>
    <n v="1356979110"/>
    <b v="0"/>
    <n v="35"/>
    <b v="1"/>
    <s v="film &amp; video/shorts"/>
    <n v="25"/>
    <x v="0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872"/>
    <x v="2"/>
    <s v="AU"/>
    <s v="AUD"/>
    <n v="1433059187"/>
    <n v="1430467187"/>
    <b v="0"/>
    <n v="53"/>
    <b v="1"/>
    <s v="film &amp; video/shorts"/>
    <n v="25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867"/>
    <x v="2"/>
    <s v="US"/>
    <s v="USD"/>
    <n v="1302260155"/>
    <n v="1298289355"/>
    <b v="0"/>
    <n v="57"/>
    <b v="1"/>
    <s v="film &amp; video/shorts"/>
    <n v="25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865"/>
    <x v="1"/>
    <s v="GB"/>
    <s v="GBP"/>
    <n v="1444510800"/>
    <n v="1442062898"/>
    <b v="0"/>
    <n v="19"/>
    <b v="0"/>
    <s v="film &amp; video/drama"/>
    <n v="25"/>
    <x v="0"/>
    <s v="drama"/>
    <x v="2424"/>
    <d v="2015-10-10T21:00:00"/>
    <x v="2"/>
  </r>
  <r>
    <n v="244"/>
    <n v="39756"/>
    <s v="A transmedia-project to amass a library of footage shot the day Obama was elected, for (1) a feature documentary, (2) an interactive web history"/>
    <n v="3500"/>
    <n v="861"/>
    <x v="2"/>
    <s v="US"/>
    <s v="USD"/>
    <n v="1268723160"/>
    <n v="1265269559"/>
    <b v="1"/>
    <n v="84"/>
    <b v="1"/>
    <s v="film &amp; video/documentary"/>
    <n v="25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861"/>
    <x v="2"/>
    <s v="US"/>
    <s v="USD"/>
    <n v="1337194800"/>
    <n v="1334429646"/>
    <b v="1"/>
    <n v="77"/>
    <b v="1"/>
    <s v="film &amp; video/documentary"/>
    <n v="25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860"/>
    <x v="2"/>
    <s v="US"/>
    <s v="USD"/>
    <n v="1412135940"/>
    <n v="1410555998"/>
    <b v="1"/>
    <n v="55"/>
    <b v="1"/>
    <s v="film &amp; video/documentary"/>
    <n v="25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858"/>
    <x v="2"/>
    <s v="US"/>
    <s v="USD"/>
    <n v="1460141521"/>
    <n v="1457553121"/>
    <b v="1"/>
    <n v="29"/>
    <b v="1"/>
    <s v="film &amp; video/documentary"/>
    <n v="24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855"/>
    <x v="2"/>
    <s v="GB"/>
    <s v="GBP"/>
    <n v="1464801169"/>
    <n v="1462209169"/>
    <b v="0"/>
    <n v="130"/>
    <b v="1"/>
    <s v="theater/plays"/>
    <n v="24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852"/>
    <x v="2"/>
    <s v="US"/>
    <s v="USD"/>
    <n v="1358198400"/>
    <n v="1354580949"/>
    <b v="0"/>
    <n v="149"/>
    <b v="1"/>
    <s v="publishing/nonfiction"/>
    <n v="24"/>
    <x v="2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852"/>
    <x v="1"/>
    <s v="MX"/>
    <s v="MXN"/>
    <n v="1480831200"/>
    <n v="1479328570"/>
    <b v="0"/>
    <n v="0"/>
    <b v="0"/>
    <s v="publishing/fiction"/>
    <n v="24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850"/>
    <x v="2"/>
    <s v="US"/>
    <s v="USD"/>
    <n v="1412086187"/>
    <n v="1409494187"/>
    <b v="0"/>
    <n v="87"/>
    <b v="1"/>
    <s v="music/rock"/>
    <n v="24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850"/>
    <x v="2"/>
    <s v="US"/>
    <s v="USD"/>
    <n v="1477342800"/>
    <n v="1476386395"/>
    <b v="0"/>
    <n v="62"/>
    <b v="1"/>
    <s v="music/metal"/>
    <n v="24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850"/>
    <x v="1"/>
    <s v="US"/>
    <s v="USD"/>
    <n v="1425136200"/>
    <n v="1421853518"/>
    <b v="0"/>
    <n v="11"/>
    <b v="0"/>
    <s v="music/jazz"/>
    <n v="24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850"/>
    <x v="1"/>
    <s v="US"/>
    <s v="USD"/>
    <n v="1352610040"/>
    <n v="1349150440"/>
    <b v="0"/>
    <n v="5"/>
    <b v="0"/>
    <s v="music/jazz"/>
    <n v="24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850"/>
    <x v="1"/>
    <s v="US"/>
    <s v="USD"/>
    <n v="1355197047"/>
    <n v="1350009447"/>
    <b v="0"/>
    <n v="2"/>
    <b v="0"/>
    <s v="music/jazz"/>
    <n v="24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842"/>
    <x v="1"/>
    <s v="US"/>
    <s v="USD"/>
    <n v="1454054429"/>
    <n v="1451462429"/>
    <b v="0"/>
    <n v="2"/>
    <b v="0"/>
    <s v="music/jazz"/>
    <n v="24"/>
    <x v="5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38"/>
    <x v="1"/>
    <s v="US"/>
    <s v="USD"/>
    <n v="1383509357"/>
    <n v="1380913757"/>
    <b v="0"/>
    <n v="2"/>
    <b v="0"/>
    <s v="music/jazz"/>
    <n v="24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837"/>
    <x v="0"/>
    <s v="US"/>
    <s v="USD"/>
    <n v="1457394545"/>
    <n v="1454802545"/>
    <b v="0"/>
    <n v="0"/>
    <b v="0"/>
    <s v="journalism/audio"/>
    <n v="24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835"/>
    <x v="2"/>
    <s v="US"/>
    <s v="USD"/>
    <n v="1451530800"/>
    <n v="1448463086"/>
    <b v="0"/>
    <n v="167"/>
    <b v="1"/>
    <s v="photography/photobooks"/>
    <n v="24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831"/>
    <x v="2"/>
    <s v="US"/>
    <s v="USD"/>
    <n v="1367823655"/>
    <n v="1365231655"/>
    <b v="1"/>
    <n v="50"/>
    <b v="1"/>
    <s v="music/rock"/>
    <n v="24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827"/>
    <x v="2"/>
    <s v="US"/>
    <s v="USD"/>
    <n v="1382658169"/>
    <n v="1380238969"/>
    <b v="1"/>
    <n v="141"/>
    <b v="1"/>
    <s v="music/rock"/>
    <n v="24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825"/>
    <x v="2"/>
    <s v="US"/>
    <s v="USD"/>
    <n v="1291131815"/>
    <n v="1287071015"/>
    <b v="1"/>
    <n v="66"/>
    <b v="1"/>
    <s v="music/rock"/>
    <n v="24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824"/>
    <x v="2"/>
    <s v="US"/>
    <s v="USD"/>
    <n v="1429772340"/>
    <n v="1427121931"/>
    <b v="0"/>
    <n v="86"/>
    <b v="1"/>
    <s v="theater/plays"/>
    <n v="23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821"/>
    <x v="2"/>
    <s v="US"/>
    <s v="USD"/>
    <n v="1436902359"/>
    <n v="1434310359"/>
    <b v="0"/>
    <n v="32"/>
    <b v="1"/>
    <s v="theater/plays"/>
    <n v="23"/>
    <x v="1"/>
    <s v="plays"/>
    <x v="2445"/>
    <d v="2015-07-14T19:32:39"/>
    <x v="2"/>
  </r>
  <r>
    <n v="1303"/>
    <s v="Forward Arena Theatre Company: Summer Season"/>
    <s v="Groundbreaking queer theatre."/>
    <n v="3500"/>
    <n v="821"/>
    <x v="2"/>
    <s v="GB"/>
    <s v="GBP"/>
    <n v="1469962800"/>
    <n v="1468578920"/>
    <b v="0"/>
    <n v="108"/>
    <b v="1"/>
    <s v="theater/plays"/>
    <n v="23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820"/>
    <x v="2"/>
    <s v="US"/>
    <s v="USD"/>
    <n v="1436117922"/>
    <n v="1433525922"/>
    <b v="0"/>
    <n v="63"/>
    <b v="1"/>
    <s v="music/rock"/>
    <n v="23"/>
    <x v="5"/>
    <s v="rock"/>
    <x v="2447"/>
    <d v="2015-07-05T17:38:42"/>
    <x v="2"/>
  </r>
  <r>
    <n v="1395"/>
    <s v="Quiet Oaks Full Length Album"/>
    <s v="Help Quiet Oaks record their debut album!!!"/>
    <n v="3500"/>
    <n v="815"/>
    <x v="2"/>
    <s v="US"/>
    <s v="USD"/>
    <n v="1484430481"/>
    <n v="1481838481"/>
    <b v="0"/>
    <n v="82"/>
    <b v="1"/>
    <s v="music/rock"/>
    <n v="23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814"/>
    <x v="2"/>
    <s v="US"/>
    <s v="USD"/>
    <n v="1486311939"/>
    <n v="1483719939"/>
    <b v="1"/>
    <n v="335"/>
    <b v="1"/>
    <s v="photography/photobooks"/>
    <n v="23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814"/>
    <x v="2"/>
    <s v="US"/>
    <s v="USD"/>
    <n v="1489497886"/>
    <n v="1487082286"/>
    <b v="1"/>
    <n v="70"/>
    <b v="1"/>
    <s v="photography/photobooks"/>
    <n v="23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813"/>
    <x v="1"/>
    <s v="US"/>
    <s v="USD"/>
    <n v="1432756039"/>
    <n v="1430164039"/>
    <b v="0"/>
    <n v="0"/>
    <b v="0"/>
    <s v="photography/nature"/>
    <n v="23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811"/>
    <x v="2"/>
    <s v="US"/>
    <s v="USD"/>
    <n v="1298343600"/>
    <n v="1295624113"/>
    <b v="0"/>
    <n v="93"/>
    <b v="1"/>
    <s v="music/pop"/>
    <n v="23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810"/>
    <x v="3"/>
    <s v="FR"/>
    <s v="EUR"/>
    <n v="1491590738"/>
    <n v="1489517138"/>
    <b v="0"/>
    <n v="10"/>
    <b v="0"/>
    <s v="music/faith"/>
    <n v="23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810"/>
    <x v="1"/>
    <s v="DE"/>
    <s v="EUR"/>
    <n v="1435442340"/>
    <n v="1433416830"/>
    <b v="1"/>
    <n v="18"/>
    <b v="0"/>
    <s v="photography/photobooks"/>
    <n v="23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807"/>
    <x v="1"/>
    <s v="CA"/>
    <s v="CAD"/>
    <n v="1425246439"/>
    <n v="1422222439"/>
    <b v="1"/>
    <n v="9"/>
    <b v="0"/>
    <s v="photography/photobooks"/>
    <n v="23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805.07"/>
    <x v="1"/>
    <s v="US"/>
    <s v="USD"/>
    <n v="1454213820"/>
    <n v="1451723535"/>
    <b v="0"/>
    <n v="11"/>
    <b v="0"/>
    <s v="games/mobile games"/>
    <n v="23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805"/>
    <x v="2"/>
    <s v="US"/>
    <s v="USD"/>
    <n v="1337144340"/>
    <n v="1333597555"/>
    <b v="0"/>
    <n v="55"/>
    <b v="1"/>
    <s v="music/indie rock"/>
    <n v="23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805"/>
    <x v="2"/>
    <s v="US"/>
    <s v="USD"/>
    <n v="1330916400"/>
    <n v="1327969730"/>
    <b v="0"/>
    <n v="72"/>
    <b v="1"/>
    <s v="music/indie rock"/>
    <n v="23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801"/>
    <x v="2"/>
    <s v="US"/>
    <s v="USD"/>
    <n v="1374888436"/>
    <n v="1372296436"/>
    <b v="0"/>
    <n v="69"/>
    <b v="1"/>
    <s v="music/electronic music"/>
    <n v="2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801"/>
    <x v="2"/>
    <s v="US"/>
    <s v="USD"/>
    <n v="1364917965"/>
    <n v="1362329565"/>
    <b v="0"/>
    <n v="180"/>
    <b v="1"/>
    <s v="games/tabletop games"/>
    <n v="23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800"/>
    <x v="2"/>
    <s v="US"/>
    <s v="USD"/>
    <n v="1331352129"/>
    <n v="1328760129"/>
    <b v="1"/>
    <n v="73"/>
    <b v="1"/>
    <s v="music/indie rock"/>
    <n v="23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800"/>
    <x v="1"/>
    <s v="US"/>
    <s v="USD"/>
    <n v="1464386640"/>
    <n v="1463090149"/>
    <b v="0"/>
    <n v="1"/>
    <b v="0"/>
    <s v="food/food trucks"/>
    <n v="23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800"/>
    <x v="2"/>
    <s v="US"/>
    <s v="USD"/>
    <n v="1316124003"/>
    <n v="1313532003"/>
    <b v="0"/>
    <n v="90"/>
    <b v="1"/>
    <s v="music/indie rock"/>
    <n v="23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800"/>
    <x v="2"/>
    <s v="US"/>
    <s v="USD"/>
    <n v="1368117239"/>
    <n v="1365525239"/>
    <b v="0"/>
    <n v="75"/>
    <b v="1"/>
    <s v="music/indie rock"/>
    <n v="23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800"/>
    <x v="2"/>
    <s v="GB"/>
    <s v="GBP"/>
    <n v="1380192418"/>
    <n v="1375008418"/>
    <b v="0"/>
    <n v="63"/>
    <b v="1"/>
    <s v="music/classical music"/>
    <n v="23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800"/>
    <x v="2"/>
    <s v="US"/>
    <s v="USD"/>
    <n v="1380949200"/>
    <n v="1378586179"/>
    <b v="0"/>
    <n v="65"/>
    <b v="1"/>
    <s v="music/classical music"/>
    <n v="23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797"/>
    <x v="2"/>
    <s v="US"/>
    <s v="USD"/>
    <n v="1430774974"/>
    <n v="1426886974"/>
    <b v="0"/>
    <n v="46"/>
    <b v="1"/>
    <s v="technology/makerspaces"/>
    <n v="23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796"/>
    <x v="1"/>
    <s v="US"/>
    <s v="USD"/>
    <n v="1427266860"/>
    <n v="1424678460"/>
    <b v="0"/>
    <n v="1"/>
    <b v="0"/>
    <s v="food/food trucks"/>
    <n v="23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795"/>
    <x v="2"/>
    <s v="US"/>
    <s v="USD"/>
    <n v="1408942740"/>
    <n v="1406958354"/>
    <b v="0"/>
    <n v="31"/>
    <b v="1"/>
    <s v="theater/plays"/>
    <n v="23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795"/>
    <x v="1"/>
    <s v="US"/>
    <s v="USD"/>
    <n v="1473211313"/>
    <n v="1472001713"/>
    <b v="0"/>
    <n v="17"/>
    <b v="0"/>
    <s v="theater/plays"/>
    <n v="2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795"/>
    <x v="2"/>
    <s v="US"/>
    <s v="USD"/>
    <n v="1472490000"/>
    <n v="1467468008"/>
    <b v="0"/>
    <n v="39"/>
    <b v="1"/>
    <s v="theater/musical"/>
    <n v="23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791"/>
    <x v="2"/>
    <s v="US"/>
    <s v="USD"/>
    <n v="1471406340"/>
    <n v="1470227660"/>
    <b v="0"/>
    <n v="47"/>
    <b v="1"/>
    <s v="theater/plays"/>
    <n v="23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788"/>
    <x v="1"/>
    <s v="GB"/>
    <s v="GBP"/>
    <n v="1486547945"/>
    <n v="1483955945"/>
    <b v="1"/>
    <n v="35"/>
    <b v="0"/>
    <s v="theater/spaces"/>
    <n v="22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786"/>
    <x v="2"/>
    <s v="US"/>
    <s v="USD"/>
    <n v="1295928000"/>
    <n v="1288160403"/>
    <b v="1"/>
    <n v="104"/>
    <b v="1"/>
    <s v="theater/plays"/>
    <n v="22"/>
    <x v="1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783"/>
    <x v="2"/>
    <s v="US"/>
    <s v="USD"/>
    <n v="1410379774"/>
    <n v="1407787774"/>
    <b v="1"/>
    <n v="34"/>
    <b v="1"/>
    <s v="theater/plays"/>
    <n v="22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780"/>
    <x v="1"/>
    <s v="US"/>
    <s v="USD"/>
    <n v="1423750542"/>
    <n v="1421158542"/>
    <b v="0"/>
    <n v="39"/>
    <b v="0"/>
    <s v="theater/musical"/>
    <n v="22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780"/>
    <x v="2"/>
    <s v="US"/>
    <s v="USD"/>
    <n v="1460581365"/>
    <n v="1458766965"/>
    <b v="0"/>
    <n v="57"/>
    <b v="1"/>
    <s v="theater/plays"/>
    <n v="22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780"/>
    <x v="2"/>
    <s v="US"/>
    <s v="USD"/>
    <n v="1434384880"/>
    <n v="1432484080"/>
    <b v="0"/>
    <n v="111"/>
    <b v="1"/>
    <s v="theater/plays"/>
    <n v="22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775"/>
    <x v="2"/>
    <s v="LU"/>
    <s v="EUR"/>
    <n v="1448838000"/>
    <n v="1445791811"/>
    <b v="0"/>
    <n v="51"/>
    <b v="1"/>
    <s v="theater/plays"/>
    <n v="22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773"/>
    <x v="2"/>
    <s v="CA"/>
    <s v="CAD"/>
    <n v="1446053616"/>
    <n v="1443461616"/>
    <b v="0"/>
    <n v="52"/>
    <b v="1"/>
    <s v="theater/plays"/>
    <n v="22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766"/>
    <x v="2"/>
    <s v="GB"/>
    <s v="GBP"/>
    <n v="1470092340"/>
    <n v="1467973256"/>
    <b v="0"/>
    <n v="46"/>
    <b v="1"/>
    <s v="theater/plays"/>
    <n v="22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764"/>
    <x v="2"/>
    <s v="US"/>
    <s v="USD"/>
    <n v="1461108450"/>
    <n v="1455928050"/>
    <b v="0"/>
    <n v="61"/>
    <b v="1"/>
    <s v="theater/plays"/>
    <n v="22"/>
    <x v="1"/>
    <s v="plays"/>
    <x v="2482"/>
    <d v="2016-04-19T23:27:30"/>
    <x v="0"/>
  </r>
  <r>
    <n v="3635"/>
    <s v="Mary's Son"/>
    <s v="Mary's Son is a pop opera about Jesus and the hope he brings to all people."/>
    <n v="3500"/>
    <n v="763"/>
    <x v="1"/>
    <s v="US"/>
    <s v="USD"/>
    <n v="1461186676"/>
    <n v="1458594676"/>
    <b v="0"/>
    <n v="10"/>
    <b v="0"/>
    <s v="theater/musical"/>
    <n v="22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760"/>
    <x v="2"/>
    <s v="US"/>
    <s v="USD"/>
    <n v="1405915140"/>
    <n v="1404140667"/>
    <b v="0"/>
    <n v="40"/>
    <b v="1"/>
    <s v="theater/plays"/>
    <n v="22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760"/>
    <x v="2"/>
    <s v="US"/>
    <s v="USD"/>
    <n v="1476931696"/>
    <n v="1474339696"/>
    <b v="0"/>
    <n v="66"/>
    <b v="1"/>
    <s v="theater/plays"/>
    <n v="22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760"/>
    <x v="2"/>
    <s v="US"/>
    <s v="USD"/>
    <n v="1465178400"/>
    <n v="1461985967"/>
    <b v="0"/>
    <n v="60"/>
    <b v="1"/>
    <s v="theater/plays"/>
    <n v="22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759"/>
    <x v="2"/>
    <s v="GB"/>
    <s v="GBP"/>
    <n v="1427806320"/>
    <n v="1422834819"/>
    <b v="0"/>
    <n v="27"/>
    <b v="1"/>
    <s v="theater/plays"/>
    <n v="22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758"/>
    <x v="2"/>
    <s v="US"/>
    <s v="USD"/>
    <n v="1417465515"/>
    <n v="1415737515"/>
    <b v="0"/>
    <n v="50"/>
    <b v="1"/>
    <s v="theater/musical"/>
    <n v="22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754"/>
    <x v="2"/>
    <s v="US"/>
    <s v="USD"/>
    <n v="1451881207"/>
    <n v="1449116407"/>
    <b v="0"/>
    <n v="46"/>
    <b v="1"/>
    <s v="theater/plays"/>
    <n v="21"/>
    <x v="1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752"/>
    <x v="1"/>
    <s v="GB"/>
    <s v="GBP"/>
    <n v="1410439161"/>
    <n v="1407847161"/>
    <b v="0"/>
    <n v="1"/>
    <b v="0"/>
    <s v="theater/plays"/>
    <n v="21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750"/>
    <x v="1"/>
    <s v="US"/>
    <s v="USD"/>
    <n v="1460737680"/>
    <n v="1455725596"/>
    <b v="0"/>
    <n v="4"/>
    <b v="0"/>
    <s v="theater/plays"/>
    <n v="21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50"/>
    <x v="1"/>
    <s v="GB"/>
    <s v="GBP"/>
    <n v="1448492400"/>
    <n v="1446506080"/>
    <b v="0"/>
    <n v="6"/>
    <b v="0"/>
    <s v="theater/plays"/>
    <n v="21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750"/>
    <x v="1"/>
    <s v="US"/>
    <s v="USD"/>
    <n v="1431144000"/>
    <n v="1426407426"/>
    <b v="0"/>
    <n v="2"/>
    <b v="0"/>
    <s v="theater/plays"/>
    <n v="21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46"/>
    <x v="1"/>
    <s v="US"/>
    <s v="USD"/>
    <n v="1452795416"/>
    <n v="1450203416"/>
    <b v="0"/>
    <n v="6"/>
    <b v="0"/>
    <s v="theater/plays"/>
    <n v="21"/>
    <x v="1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745"/>
    <x v="1"/>
    <s v="US"/>
    <s v="USD"/>
    <n v="1427169540"/>
    <n v="1424701775"/>
    <b v="0"/>
    <n v="1"/>
    <b v="0"/>
    <s v="theater/plays"/>
    <n v="21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735"/>
    <x v="1"/>
    <s v="GB"/>
    <s v="GBP"/>
    <n v="1488271860"/>
    <n v="1484484219"/>
    <b v="0"/>
    <n v="5"/>
    <b v="0"/>
    <s v="theater/plays"/>
    <n v="21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732.5"/>
    <x v="1"/>
    <s v="US"/>
    <s v="USD"/>
    <n v="1484348700"/>
    <n v="1481756855"/>
    <b v="0"/>
    <n v="1"/>
    <b v="0"/>
    <s v="theater/plays"/>
    <n v="21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31"/>
    <x v="1"/>
    <s v="GB"/>
    <s v="GBP"/>
    <n v="1434995295"/>
    <n v="1432403295"/>
    <b v="0"/>
    <n v="4"/>
    <b v="0"/>
    <s v="film &amp; video/drama"/>
    <n v="21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730"/>
    <x v="2"/>
    <s v="US"/>
    <s v="USD"/>
    <n v="1435111200"/>
    <n v="1433254268"/>
    <b v="0"/>
    <n v="29"/>
    <b v="1"/>
    <s v="theater/plays"/>
    <n v="21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30"/>
    <x v="2"/>
    <s v="US"/>
    <s v="USD"/>
    <n v="1346464800"/>
    <n v="1343096197"/>
    <b v="1"/>
    <n v="74"/>
    <b v="1"/>
    <s v="film &amp; video/documentary"/>
    <n v="21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730"/>
    <x v="2"/>
    <s v="US"/>
    <s v="USD"/>
    <n v="1372985760"/>
    <n v="1370393760"/>
    <b v="0"/>
    <n v="87"/>
    <b v="1"/>
    <s v="publishing/nonfiction"/>
    <n v="21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727"/>
    <x v="2"/>
    <s v="US"/>
    <s v="USD"/>
    <n v="1394521140"/>
    <n v="1392169298"/>
    <b v="0"/>
    <n v="82"/>
    <b v="1"/>
    <s v="music/pop"/>
    <n v="21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726"/>
    <x v="3"/>
    <s v="IE"/>
    <s v="EUR"/>
    <n v="1491586534"/>
    <n v="1488911734"/>
    <b v="0"/>
    <n v="46"/>
    <b v="0"/>
    <s v="theater/spaces"/>
    <n v="21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725"/>
    <x v="2"/>
    <s v="US"/>
    <s v="USD"/>
    <n v="1402459200"/>
    <n v="1401125238"/>
    <b v="0"/>
    <n v="40"/>
    <b v="1"/>
    <s v="theater/spaces"/>
    <n v="21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722"/>
    <x v="2"/>
    <s v="US"/>
    <s v="USD"/>
    <n v="1419181890"/>
    <n v="1416589890"/>
    <b v="0"/>
    <n v="23"/>
    <b v="1"/>
    <s v="theater/plays"/>
    <n v="22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721"/>
    <x v="2"/>
    <s v="US"/>
    <s v="USD"/>
    <n v="1341964080"/>
    <n v="1339109212"/>
    <b v="0"/>
    <n v="81"/>
    <b v="1"/>
    <s v="music/indie rock"/>
    <n v="21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720.01"/>
    <x v="2"/>
    <s v="GB"/>
    <s v="GBP"/>
    <n v="1465750800"/>
    <n v="1463771421"/>
    <b v="0"/>
    <n v="28"/>
    <b v="1"/>
    <s v="theater/plays"/>
    <n v="21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718"/>
    <x v="2"/>
    <s v="US"/>
    <s v="USD"/>
    <n v="1404403381"/>
    <n v="1401811381"/>
    <b v="0"/>
    <n v="133"/>
    <b v="1"/>
    <s v="theater/plays"/>
    <n v="21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715"/>
    <x v="0"/>
    <s v="US"/>
    <s v="USD"/>
    <n v="1377734091"/>
    <n v="1374882891"/>
    <b v="0"/>
    <n v="2"/>
    <b v="0"/>
    <s v="publishing/art books"/>
    <n v="22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715"/>
    <x v="1"/>
    <s v="US"/>
    <s v="USD"/>
    <n v="1394772031"/>
    <n v="1392183631"/>
    <b v="0"/>
    <n v="3"/>
    <b v="0"/>
    <s v="film &amp; video/animation"/>
    <n v="22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715"/>
    <x v="1"/>
    <s v="US"/>
    <s v="USD"/>
    <n v="1487318029"/>
    <n v="1484726029"/>
    <b v="0"/>
    <n v="1"/>
    <b v="0"/>
    <s v="film &amp; video/animation"/>
    <n v="22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715"/>
    <x v="2"/>
    <s v="GB"/>
    <s v="GBP"/>
    <n v="1438624800"/>
    <n v="1435133807"/>
    <b v="0"/>
    <n v="39"/>
    <b v="1"/>
    <s v="theater/plays"/>
    <n v="22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714"/>
    <x v="1"/>
    <s v="US"/>
    <s v="USD"/>
    <n v="1287723600"/>
    <n v="1284409734"/>
    <b v="0"/>
    <n v="0"/>
    <b v="0"/>
    <s v="music/jazz"/>
    <n v="22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713"/>
    <x v="2"/>
    <s v="US"/>
    <s v="USD"/>
    <n v="1393445620"/>
    <n v="1390853620"/>
    <b v="1"/>
    <n v="74"/>
    <b v="1"/>
    <s v="music/rock"/>
    <n v="22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712"/>
    <x v="2"/>
    <s v="US"/>
    <s v="USD"/>
    <n v="1416268800"/>
    <n v="1413295358"/>
    <b v="0"/>
    <n v="181"/>
    <b v="1"/>
    <s v="games/tabletop games"/>
    <n v="22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710"/>
    <x v="2"/>
    <s v="US"/>
    <s v="USD"/>
    <n v="1437067476"/>
    <n v="1434475476"/>
    <b v="1"/>
    <n v="49"/>
    <b v="1"/>
    <s v="theater/plays"/>
    <n v="21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705"/>
    <x v="2"/>
    <s v="US"/>
    <s v="USD"/>
    <n v="1466567700"/>
    <n v="1464653696"/>
    <b v="0"/>
    <n v="23"/>
    <b v="1"/>
    <s v="theater/plays"/>
    <n v="21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701"/>
    <x v="2"/>
    <s v="US"/>
    <s v="USD"/>
    <n v="1461823140"/>
    <n v="1459411371"/>
    <b v="0"/>
    <n v="34"/>
    <b v="1"/>
    <s v="theater/plays"/>
    <n v="21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700"/>
    <x v="1"/>
    <s v="CA"/>
    <s v="CAD"/>
    <n v="1429456132"/>
    <n v="1424275732"/>
    <b v="0"/>
    <n v="2"/>
    <b v="0"/>
    <s v="theater/musical"/>
    <n v="21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700"/>
    <x v="2"/>
    <s v="US"/>
    <s v="USD"/>
    <n v="1435881006"/>
    <n v="1433980206"/>
    <b v="0"/>
    <n v="40"/>
    <b v="1"/>
    <s v="theater/plays"/>
    <n v="21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695"/>
    <x v="1"/>
    <s v="US"/>
    <s v="USD"/>
    <n v="1403039842"/>
    <n v="1397855842"/>
    <b v="0"/>
    <n v="0"/>
    <b v="0"/>
    <s v="publishing/children's books"/>
    <n v="21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690"/>
    <x v="1"/>
    <s v="US"/>
    <s v="USD"/>
    <n v="1461211200"/>
    <n v="1459467238"/>
    <b v="0"/>
    <n v="41"/>
    <b v="0"/>
    <s v="music/faith"/>
    <n v="21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684"/>
    <x v="1"/>
    <s v="US"/>
    <s v="USD"/>
    <n v="1435441454"/>
    <n v="1432763054"/>
    <b v="0"/>
    <n v="5"/>
    <b v="0"/>
    <s v="theater/plays"/>
    <n v="21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684"/>
    <x v="2"/>
    <s v="US"/>
    <s v="USD"/>
    <n v="1313276400"/>
    <n v="1310693986"/>
    <b v="0"/>
    <n v="37"/>
    <b v="1"/>
    <s v="film &amp; video/shorts"/>
    <n v="21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683"/>
    <x v="1"/>
    <s v="GB"/>
    <s v="GBP"/>
    <n v="1418469569"/>
    <n v="1414577969"/>
    <b v="0"/>
    <n v="3"/>
    <b v="0"/>
    <s v="photography/places"/>
    <n v="21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680"/>
    <x v="1"/>
    <s v="US"/>
    <s v="USD"/>
    <n v="1421635190"/>
    <n v="1418179190"/>
    <b v="0"/>
    <n v="16"/>
    <b v="0"/>
    <s v="food/food trucks"/>
    <n v="21"/>
    <x v="7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679.44"/>
    <x v="1"/>
    <s v="US"/>
    <s v="USD"/>
    <n v="1332114795"/>
    <n v="1326934395"/>
    <b v="0"/>
    <n v="1"/>
    <b v="0"/>
    <s v="publishing/children's books"/>
    <n v="21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678"/>
    <x v="2"/>
    <s v="US"/>
    <s v="USD"/>
    <n v="1354923000"/>
    <n v="1351796674"/>
    <b v="0"/>
    <n v="60"/>
    <b v="1"/>
    <s v="film &amp; video/shorts"/>
    <n v="21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677"/>
    <x v="1"/>
    <s v="GB"/>
    <s v="GBP"/>
    <n v="1369932825"/>
    <n v="1368723225"/>
    <b v="0"/>
    <n v="0"/>
    <b v="0"/>
    <s v="games/video games"/>
    <n v="21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676"/>
    <x v="2"/>
    <s v="US"/>
    <s v="USD"/>
    <n v="1309825866"/>
    <n v="1306197066"/>
    <b v="0"/>
    <n v="75"/>
    <b v="1"/>
    <s v="music/indie rock"/>
    <n v="21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675"/>
    <x v="1"/>
    <s v="US"/>
    <s v="USD"/>
    <n v="1481072942"/>
    <n v="1475885342"/>
    <b v="0"/>
    <n v="0"/>
    <b v="0"/>
    <s v="photography/people"/>
    <n v="21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671"/>
    <x v="2"/>
    <s v="US"/>
    <s v="USD"/>
    <n v="1415004770"/>
    <n v="1412149970"/>
    <b v="0"/>
    <n v="55"/>
    <b v="1"/>
    <s v="music/indie rock"/>
    <n v="2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670"/>
    <x v="2"/>
    <s v="US"/>
    <s v="USD"/>
    <n v="1409500078"/>
    <n v="1406908078"/>
    <b v="0"/>
    <n v="43"/>
    <b v="1"/>
    <s v="theater/plays"/>
    <n v="21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668"/>
    <x v="2"/>
    <s v="GB"/>
    <s v="GBP"/>
    <n v="1410901200"/>
    <n v="1408313438"/>
    <b v="1"/>
    <n v="70"/>
    <b v="1"/>
    <s v="theater/plays"/>
    <n v="2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666"/>
    <x v="2"/>
    <s v="CA"/>
    <s v="CAD"/>
    <n v="1432694700"/>
    <n v="1429651266"/>
    <b v="0"/>
    <n v="74"/>
    <b v="1"/>
    <s v="theater/plays"/>
    <n v="21"/>
    <x v="1"/>
    <s v="plays"/>
    <x v="2535"/>
    <d v="2015-05-27T02:45:00"/>
    <x v="2"/>
  </r>
  <r>
    <n v="876"/>
    <s v="Sound Of Dobells"/>
    <s v="What was the greatest record shop ever?  DOBELLS!"/>
    <n v="3152"/>
    <n v="665.21"/>
    <x v="1"/>
    <s v="GB"/>
    <s v="GBP"/>
    <n v="1359978927"/>
    <n v="1357127727"/>
    <b v="0"/>
    <n v="45"/>
    <b v="0"/>
    <s v="music/jazz"/>
    <n v="21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660"/>
    <x v="2"/>
    <s v="AU"/>
    <s v="AUD"/>
    <n v="1424516400"/>
    <n v="1421812637"/>
    <b v="0"/>
    <n v="38"/>
    <b v="1"/>
    <s v="theater/musical"/>
    <n v="21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658"/>
    <x v="2"/>
    <s v="US"/>
    <s v="USD"/>
    <n v="1440100976"/>
    <n v="1437508976"/>
    <b v="1"/>
    <n v="74"/>
    <b v="1"/>
    <s v="theater/plays"/>
    <n v="22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657"/>
    <x v="2"/>
    <s v="US"/>
    <s v="USD"/>
    <n v="1403660279"/>
    <n v="1400636279"/>
    <b v="0"/>
    <n v="19"/>
    <b v="1"/>
    <s v="film &amp; video/television"/>
    <n v="22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655"/>
    <x v="2"/>
    <s v="GB"/>
    <s v="GBP"/>
    <n v="1406045368"/>
    <n v="1403453368"/>
    <b v="0"/>
    <n v="117"/>
    <b v="1"/>
    <s v="film &amp; video/television"/>
    <n v="2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651"/>
    <x v="2"/>
    <s v="US"/>
    <s v="USD"/>
    <n v="1396648800"/>
    <n v="1395407445"/>
    <b v="0"/>
    <n v="117"/>
    <b v="1"/>
    <s v="film &amp; video/television"/>
    <n v="22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651"/>
    <x v="2"/>
    <s v="US"/>
    <s v="USD"/>
    <n v="1362337878"/>
    <n v="1360177878"/>
    <b v="0"/>
    <n v="48"/>
    <b v="1"/>
    <s v="film &amp; video/shorts"/>
    <n v="22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650"/>
    <x v="2"/>
    <s v="US"/>
    <s v="USD"/>
    <n v="1305625164"/>
    <n v="1300354764"/>
    <b v="0"/>
    <n v="46"/>
    <b v="1"/>
    <s v="film &amp; video/shorts"/>
    <n v="22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650"/>
    <x v="2"/>
    <s v="US"/>
    <s v="USD"/>
    <n v="1326436488"/>
    <n v="1321252488"/>
    <b v="0"/>
    <n v="35"/>
    <b v="1"/>
    <s v="film &amp; video/shorts"/>
    <n v="22"/>
    <x v="0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650"/>
    <x v="0"/>
    <s v="US"/>
    <s v="USD"/>
    <n v="1429352160"/>
    <n v="1427993710"/>
    <b v="0"/>
    <n v="1"/>
    <b v="0"/>
    <s v="film &amp; video/science fiction"/>
    <n v="22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650"/>
    <x v="0"/>
    <s v="US"/>
    <s v="USD"/>
    <n v="1404241200"/>
    <n v="1401354597"/>
    <b v="0"/>
    <n v="5"/>
    <b v="0"/>
    <s v="film &amp; video/science fiction"/>
    <n v="22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650"/>
    <x v="0"/>
    <s v="US"/>
    <s v="USD"/>
    <n v="1431771360"/>
    <n v="1427968234"/>
    <b v="0"/>
    <n v="0"/>
    <b v="0"/>
    <s v="film &amp; video/science fiction"/>
    <n v="22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650"/>
    <x v="0"/>
    <s v="US"/>
    <s v="USD"/>
    <n v="1416176778"/>
    <n v="1414358778"/>
    <b v="0"/>
    <n v="1"/>
    <b v="0"/>
    <s v="film &amp; video/science fiction"/>
    <n v="22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645"/>
    <x v="1"/>
    <s v="DE"/>
    <s v="EUR"/>
    <n v="1455402297"/>
    <n v="1452810297"/>
    <b v="0"/>
    <n v="0"/>
    <b v="0"/>
    <s v="film &amp; video/drama"/>
    <n v="22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645"/>
    <x v="2"/>
    <s v="US"/>
    <s v="USD"/>
    <n v="1272480540"/>
    <n v="1267220191"/>
    <b v="1"/>
    <n v="65"/>
    <b v="1"/>
    <s v="film &amp; video/documentary"/>
    <n v="21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644"/>
    <x v="2"/>
    <s v="US"/>
    <s v="USD"/>
    <n v="1338601346"/>
    <n v="1336009346"/>
    <b v="1"/>
    <n v="82"/>
    <b v="1"/>
    <s v="film &amp; video/documentary"/>
    <n v="21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641"/>
    <x v="2"/>
    <s v="US"/>
    <s v="USD"/>
    <n v="1426298708"/>
    <n v="1423710308"/>
    <b v="1"/>
    <n v="31"/>
    <b v="1"/>
    <s v="film &amp; video/documentary"/>
    <n v="21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641"/>
    <x v="2"/>
    <s v="CA"/>
    <s v="CAD"/>
    <n v="1453765920"/>
    <n v="1451655808"/>
    <b v="0"/>
    <n v="83"/>
    <b v="1"/>
    <s v="film &amp; video/documentary"/>
    <n v="21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641"/>
    <x v="1"/>
    <s v="US"/>
    <s v="USD"/>
    <n v="1332748899"/>
    <n v="1327568499"/>
    <b v="0"/>
    <n v="5"/>
    <b v="0"/>
    <s v="film &amp; video/animation"/>
    <n v="21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641"/>
    <x v="1"/>
    <s v="GB"/>
    <s v="GBP"/>
    <n v="1467752083"/>
    <n v="1465160083"/>
    <b v="0"/>
    <n v="8"/>
    <b v="0"/>
    <s v="film &amp; video/animation"/>
    <n v="21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640"/>
    <x v="1"/>
    <s v="US"/>
    <s v="USD"/>
    <n v="1444576022"/>
    <n v="1439392022"/>
    <b v="0"/>
    <n v="0"/>
    <b v="0"/>
    <s v="film &amp; video/animation"/>
    <n v="21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640"/>
    <x v="2"/>
    <s v="US"/>
    <s v="USD"/>
    <n v="1458518325"/>
    <n v="1456793925"/>
    <b v="0"/>
    <n v="31"/>
    <b v="1"/>
    <s v="theater/plays"/>
    <n v="21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640"/>
    <x v="1"/>
    <s v="US"/>
    <s v="USD"/>
    <n v="1474580867"/>
    <n v="1471988867"/>
    <b v="0"/>
    <n v="1"/>
    <b v="0"/>
    <s v="technology/web"/>
    <n v="2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640"/>
    <x v="2"/>
    <s v="US"/>
    <s v="USD"/>
    <n v="1480613650"/>
    <n v="1478018050"/>
    <b v="0"/>
    <n v="28"/>
    <b v="1"/>
    <s v="technology/wearables"/>
    <n v="21"/>
    <x v="3"/>
    <s v="wearables"/>
    <x v="2559"/>
    <d v="2016-12-01T17:34:10"/>
    <x v="0"/>
  </r>
  <r>
    <n v="659"/>
    <s v="Lulu Watch Designs - Apple Watch"/>
    <s v="Sync up your lifestyle"/>
    <n v="3000"/>
    <n v="639"/>
    <x v="2"/>
    <s v="US"/>
    <s v="USD"/>
    <n v="1440339295"/>
    <n v="1437747295"/>
    <b v="0"/>
    <n v="21"/>
    <b v="1"/>
    <s v="technology/wearables"/>
    <n v="21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637"/>
    <x v="2"/>
    <s v="US"/>
    <s v="USD"/>
    <n v="1434857482"/>
    <n v="1433647882"/>
    <b v="0"/>
    <n v="19"/>
    <b v="1"/>
    <s v="publishing/nonfiction"/>
    <n v="21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636"/>
    <x v="2"/>
    <s v="US"/>
    <s v="USD"/>
    <n v="1312470475"/>
    <n v="1308496075"/>
    <b v="0"/>
    <n v="62"/>
    <b v="1"/>
    <s v="publishing/nonfiction"/>
    <n v="21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636"/>
    <x v="1"/>
    <s v="US"/>
    <s v="USD"/>
    <n v="1375313577"/>
    <n v="1372721577"/>
    <b v="0"/>
    <n v="3"/>
    <b v="0"/>
    <s v="publishing/fiction"/>
    <n v="21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636"/>
    <x v="2"/>
    <s v="US"/>
    <s v="USD"/>
    <n v="1335672000"/>
    <n v="1332978688"/>
    <b v="0"/>
    <n v="71"/>
    <b v="1"/>
    <s v="music/rock"/>
    <n v="21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635"/>
    <x v="2"/>
    <s v="US"/>
    <s v="USD"/>
    <n v="1310857200"/>
    <n v="1306525512"/>
    <b v="0"/>
    <n v="54"/>
    <b v="1"/>
    <s v="music/rock"/>
    <n v="21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633"/>
    <x v="2"/>
    <s v="US"/>
    <s v="USD"/>
    <n v="1349477050"/>
    <n v="1346885050"/>
    <b v="0"/>
    <n v="69"/>
    <b v="1"/>
    <s v="music/rock"/>
    <n v="2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633"/>
    <x v="2"/>
    <s v="US"/>
    <s v="USD"/>
    <n v="1481184000"/>
    <n v="1479708680"/>
    <b v="0"/>
    <n v="127"/>
    <b v="1"/>
    <s v="music/metal"/>
    <n v="2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632"/>
    <x v="2"/>
    <s v="US"/>
    <s v="USD"/>
    <n v="1414817940"/>
    <n v="1411489552"/>
    <b v="1"/>
    <n v="159"/>
    <b v="1"/>
    <s v="music/metal"/>
    <n v="21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631"/>
    <x v="1"/>
    <s v="US"/>
    <s v="USD"/>
    <n v="1367676034"/>
    <n v="1365084034"/>
    <b v="0"/>
    <n v="21"/>
    <b v="0"/>
    <s v="music/jazz"/>
    <n v="21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631"/>
    <x v="1"/>
    <s v="US"/>
    <s v="USD"/>
    <n v="1385055979"/>
    <n v="1382460379"/>
    <b v="0"/>
    <n v="4"/>
    <b v="0"/>
    <s v="music/indie rock"/>
    <n v="21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629.99"/>
    <x v="1"/>
    <s v="US"/>
    <s v="USD"/>
    <n v="1354123908"/>
    <n v="1351528308"/>
    <b v="0"/>
    <n v="0"/>
    <b v="0"/>
    <s v="music/indie rock"/>
    <n v="21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628"/>
    <x v="1"/>
    <s v="US"/>
    <s v="USD"/>
    <n v="1360795069"/>
    <n v="1358203069"/>
    <b v="0"/>
    <n v="15"/>
    <b v="0"/>
    <s v="music/jazz"/>
    <n v="21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625"/>
    <x v="1"/>
    <s v="US"/>
    <s v="USD"/>
    <n v="1480438905"/>
    <n v="1477843305"/>
    <b v="0"/>
    <n v="12"/>
    <b v="0"/>
    <s v="technology/wearables"/>
    <n v="21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625"/>
    <x v="2"/>
    <s v="US"/>
    <s v="USD"/>
    <n v="1445054400"/>
    <n v="1443074571"/>
    <b v="1"/>
    <n v="478"/>
    <b v="1"/>
    <s v="music/electronic music"/>
    <n v="21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622"/>
    <x v="0"/>
    <s v="DE"/>
    <s v="EUR"/>
    <n v="1451161560"/>
    <n v="1447273560"/>
    <b v="0"/>
    <n v="0"/>
    <b v="0"/>
    <s v="journalism/audio"/>
    <n v="21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621"/>
    <x v="1"/>
    <s v="AU"/>
    <s v="AUD"/>
    <n v="1392800922"/>
    <n v="1390381722"/>
    <b v="0"/>
    <n v="5"/>
    <b v="0"/>
    <s v="games/video games"/>
    <n v="21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620"/>
    <x v="1"/>
    <s v="GB"/>
    <s v="GBP"/>
    <n v="1443193130"/>
    <n v="1438009130"/>
    <b v="0"/>
    <n v="0"/>
    <b v="0"/>
    <s v="games/mobile games"/>
    <n v="21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620"/>
    <x v="1"/>
    <s v="GB"/>
    <s v="GBP"/>
    <n v="1406799981"/>
    <n v="1404207981"/>
    <b v="0"/>
    <n v="1"/>
    <b v="0"/>
    <s v="games/mobile games"/>
    <n v="21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620"/>
    <x v="0"/>
    <s v="US"/>
    <s v="USD"/>
    <n v="1382478278"/>
    <n v="1377294278"/>
    <b v="0"/>
    <n v="3"/>
    <b v="0"/>
    <s v="music/world music"/>
    <n v="21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20"/>
    <x v="2"/>
    <s v="US"/>
    <s v="USD"/>
    <n v="1385932652"/>
    <n v="1383337052"/>
    <b v="1"/>
    <n v="109"/>
    <b v="1"/>
    <s v="music/rock"/>
    <n v="21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618"/>
    <x v="2"/>
    <s v="US"/>
    <s v="USD"/>
    <n v="1251777600"/>
    <n v="1247504047"/>
    <b v="1"/>
    <n v="68"/>
    <b v="1"/>
    <s v="music/rock"/>
    <n v="21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615"/>
    <x v="2"/>
    <s v="US"/>
    <s v="USD"/>
    <n v="1428390000"/>
    <n v="1425224391"/>
    <b v="0"/>
    <n v="42"/>
    <b v="1"/>
    <s v="theater/plays"/>
    <n v="20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611"/>
    <x v="2"/>
    <s v="US"/>
    <s v="USD"/>
    <n v="1464807420"/>
    <n v="1461427938"/>
    <b v="0"/>
    <n v="24"/>
    <b v="1"/>
    <s v="theater/plays"/>
    <n v="20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610"/>
    <x v="2"/>
    <s v="US"/>
    <s v="USD"/>
    <n v="1309009323"/>
    <n v="1306417323"/>
    <b v="0"/>
    <n v="49"/>
    <b v="1"/>
    <s v="publishing/nonfiction"/>
    <n v="20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610"/>
    <x v="1"/>
    <s v="US"/>
    <s v="USD"/>
    <n v="1407847978"/>
    <n v="1405687978"/>
    <b v="0"/>
    <n v="2"/>
    <b v="0"/>
    <s v="publishing/translations"/>
    <n v="20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610"/>
    <x v="1"/>
    <s v="GB"/>
    <s v="GBP"/>
    <n v="1423185900"/>
    <n v="1420766700"/>
    <b v="0"/>
    <n v="3"/>
    <b v="0"/>
    <s v="publishing/translations"/>
    <n v="20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10"/>
    <x v="1"/>
    <s v="ES"/>
    <s v="EUR"/>
    <n v="1456397834"/>
    <n v="1453805834"/>
    <b v="0"/>
    <n v="1"/>
    <b v="0"/>
    <s v="publishing/translations"/>
    <n v="20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607"/>
    <x v="1"/>
    <s v="US"/>
    <s v="USD"/>
    <n v="1405227540"/>
    <n v="1402058739"/>
    <b v="0"/>
    <n v="22"/>
    <b v="0"/>
    <s v="publishing/translations"/>
    <n v="20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607"/>
    <x v="2"/>
    <s v="US"/>
    <s v="USD"/>
    <n v="1379093292"/>
    <n v="1376501292"/>
    <b v="1"/>
    <n v="76"/>
    <b v="1"/>
    <s v="publishing/radio &amp; podcasts"/>
    <n v="20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606"/>
    <x v="1"/>
    <s v="US"/>
    <s v="USD"/>
    <n v="1409787378"/>
    <n v="1405899378"/>
    <b v="0"/>
    <n v="3"/>
    <b v="0"/>
    <s v="publishing/fiction"/>
    <n v="20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05"/>
    <x v="2"/>
    <s v="SE"/>
    <s v="SEK"/>
    <n v="1487592090"/>
    <n v="1485000090"/>
    <b v="1"/>
    <n v="28"/>
    <b v="1"/>
    <s v="photography/photobooks"/>
    <n v="20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605"/>
    <x v="2"/>
    <s v="US"/>
    <s v="USD"/>
    <n v="1485907200"/>
    <n v="1483292122"/>
    <b v="1"/>
    <n v="160"/>
    <b v="1"/>
    <s v="photography/photobooks"/>
    <n v="20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605"/>
    <x v="1"/>
    <s v="US"/>
    <s v="USD"/>
    <n v="1425330960"/>
    <n v="1422393234"/>
    <b v="0"/>
    <n v="1"/>
    <b v="0"/>
    <s v="photography/nature"/>
    <n v="20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601"/>
    <x v="2"/>
    <s v="US"/>
    <s v="USD"/>
    <n v="1334980740"/>
    <n v="1330968347"/>
    <b v="0"/>
    <n v="42"/>
    <b v="1"/>
    <s v="music/pop"/>
    <n v="20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601"/>
    <x v="3"/>
    <s v="GB"/>
    <s v="GBP"/>
    <n v="1491768000"/>
    <n v="1489097112"/>
    <b v="0"/>
    <n v="8"/>
    <b v="0"/>
    <s v="music/faith"/>
    <n v="20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600"/>
    <x v="1"/>
    <s v="US"/>
    <s v="USD"/>
    <n v="1412536412"/>
    <n v="1409944412"/>
    <b v="0"/>
    <n v="1"/>
    <b v="0"/>
    <s v="music/faith"/>
    <n v="2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600"/>
    <x v="1"/>
    <s v="GB"/>
    <s v="GBP"/>
    <n v="1428231600"/>
    <n v="1423520177"/>
    <b v="0"/>
    <n v="1"/>
    <b v="0"/>
    <s v="music/faith"/>
    <n v="20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600"/>
    <x v="1"/>
    <s v="US"/>
    <s v="USD"/>
    <n v="1445738783"/>
    <n v="1443146783"/>
    <b v="0"/>
    <n v="0"/>
    <b v="0"/>
    <s v="music/faith"/>
    <n v="2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600"/>
    <x v="1"/>
    <s v="US"/>
    <s v="USD"/>
    <n v="1447018833"/>
    <n v="1444423233"/>
    <b v="0"/>
    <n v="1"/>
    <b v="0"/>
    <s v="music/faith"/>
    <n v="20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597"/>
    <x v="1"/>
    <s v="US"/>
    <s v="USD"/>
    <n v="1437075422"/>
    <n v="1434483422"/>
    <b v="0"/>
    <n v="0"/>
    <b v="0"/>
    <s v="music/faith"/>
    <n v="2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595"/>
    <x v="1"/>
    <s v="GB"/>
    <s v="GBP"/>
    <n v="1422553565"/>
    <n v="1417369565"/>
    <b v="1"/>
    <n v="4"/>
    <b v="0"/>
    <s v="photography/photobooks"/>
    <n v="20"/>
    <x v="6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593"/>
    <x v="1"/>
    <s v="AU"/>
    <s v="AUD"/>
    <n v="1417127040"/>
    <n v="1414531440"/>
    <b v="1"/>
    <n v="2"/>
    <b v="0"/>
    <s v="photography/photobooks"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592"/>
    <x v="1"/>
    <s v="US"/>
    <s v="USD"/>
    <n v="1435787137"/>
    <n v="1434577537"/>
    <b v="0"/>
    <n v="0"/>
    <b v="0"/>
    <s v="photography/photobooks"/>
    <n v="20"/>
    <x v="6"/>
    <s v="photobooks"/>
    <x v="2603"/>
    <d v="2015-07-01T21:45:37"/>
    <x v="2"/>
  </r>
  <r>
    <n v="1824"/>
    <s v="Tin Man's Broken Wisdom Fund"/>
    <s v="cd fund raiser"/>
    <n v="3000"/>
    <n v="591"/>
    <x v="2"/>
    <s v="US"/>
    <s v="USD"/>
    <n v="1389146880"/>
    <n v="1387403967"/>
    <b v="0"/>
    <n v="40"/>
    <b v="1"/>
    <s v="music/rock"/>
    <n v="20"/>
    <x v="5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590.02"/>
    <x v="2"/>
    <s v="US"/>
    <s v="USD"/>
    <n v="1312095540"/>
    <n v="1306608888"/>
    <b v="0"/>
    <n v="24"/>
    <b v="1"/>
    <s v="music/rock"/>
    <n v="20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590"/>
    <x v="2"/>
    <s v="US"/>
    <s v="USD"/>
    <n v="1410546413"/>
    <n v="1407954413"/>
    <b v="0"/>
    <n v="22"/>
    <b v="1"/>
    <s v="music/rock"/>
    <n v="20"/>
    <x v="5"/>
    <s v="rock"/>
    <x v="2606"/>
    <d v="2014-09-12T18:26:53"/>
    <x v="1"/>
  </r>
  <r>
    <n v="1859"/>
    <s v="Queen Kwong Tour to London and Paris"/>
    <s v="Queen Kwong is going ON TOUR to London and Paris!"/>
    <n v="3000"/>
    <n v="587"/>
    <x v="2"/>
    <s v="US"/>
    <s v="USD"/>
    <n v="1316716129"/>
    <n v="1314124129"/>
    <b v="0"/>
    <n v="56"/>
    <b v="1"/>
    <s v="music/rock"/>
    <n v="20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587"/>
    <x v="2"/>
    <s v="ES"/>
    <s v="EUR"/>
    <n v="1449178200"/>
    <n v="1447614732"/>
    <b v="0"/>
    <n v="8"/>
    <b v="1"/>
    <s v="music/indie rock"/>
    <n v="20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586"/>
    <x v="1"/>
    <s v="US"/>
    <s v="USD"/>
    <n v="1485541791"/>
    <n v="1480357791"/>
    <b v="0"/>
    <n v="41"/>
    <b v="0"/>
    <s v="technology/gadgets"/>
    <n v="20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585"/>
    <x v="2"/>
    <s v="US"/>
    <s v="USD"/>
    <n v="1389814380"/>
    <n v="1387390555"/>
    <b v="0"/>
    <n v="33"/>
    <b v="1"/>
    <s v="music/indie rock"/>
    <n v="20"/>
    <x v="5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85"/>
    <x v="1"/>
    <s v="US"/>
    <s v="USD"/>
    <n v="1455338532"/>
    <n v="1454042532"/>
    <b v="0"/>
    <n v="5"/>
    <b v="0"/>
    <s v="photography/people"/>
    <n v="19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580"/>
    <x v="2"/>
    <s v="US"/>
    <s v="USD"/>
    <n v="1268690100"/>
    <n v="1265493806"/>
    <b v="1"/>
    <n v="79"/>
    <b v="1"/>
    <s v="technology/hardware"/>
    <n v="19"/>
    <x v="3"/>
    <s v="hardware"/>
    <x v="2612"/>
    <d v="2010-03-15T21:55:00"/>
    <x v="7"/>
  </r>
  <r>
    <n v="2040"/>
    <s v="Programmable Capacitor"/>
    <s v="4.29 Billion+ Capacitor Combinations._x000a_No Coding Required."/>
    <n v="3000"/>
    <n v="576"/>
    <x v="2"/>
    <s v="US"/>
    <s v="USD"/>
    <n v="1384557303"/>
    <n v="1383257703"/>
    <b v="1"/>
    <n v="271"/>
    <b v="1"/>
    <s v="technology/hardware"/>
    <n v="19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570"/>
    <x v="2"/>
    <s v="US"/>
    <s v="USD"/>
    <n v="1399186740"/>
    <n v="1396468782"/>
    <b v="0"/>
    <n v="46"/>
    <b v="1"/>
    <s v="music/indie rock"/>
    <n v="19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570"/>
    <x v="2"/>
    <s v="US"/>
    <s v="USD"/>
    <n v="1284177540"/>
    <n v="1281028152"/>
    <b v="0"/>
    <n v="75"/>
    <b v="1"/>
    <s v="music/indie rock"/>
    <n v="19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570"/>
    <x v="2"/>
    <s v="US"/>
    <s v="USD"/>
    <n v="1322751735"/>
    <n v="1317564135"/>
    <b v="0"/>
    <n v="38"/>
    <b v="1"/>
    <s v="music/indie rock"/>
    <n v="19"/>
    <x v="5"/>
    <s v="indie rock"/>
    <x v="2616"/>
    <d v="2011-12-01T15:02:15"/>
    <x v="6"/>
  </r>
  <r>
    <n v="2099"/>
    <s v="Roosevelt Died."/>
    <s v="Our tour van died, we need help!"/>
    <n v="3000"/>
    <n v="570"/>
    <x v="2"/>
    <s v="US"/>
    <s v="USD"/>
    <n v="1435808400"/>
    <n v="1434650084"/>
    <b v="0"/>
    <n v="63"/>
    <b v="1"/>
    <s v="music/indie rock"/>
    <n v="19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570"/>
    <x v="2"/>
    <s v="CA"/>
    <s v="CAD"/>
    <n v="1412285825"/>
    <n v="1409261825"/>
    <b v="0"/>
    <n v="356"/>
    <b v="1"/>
    <s v="games/tabletop games"/>
    <n v="19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565"/>
    <x v="2"/>
    <s v="US"/>
    <s v="USD"/>
    <n v="1336528804"/>
    <n v="1331348404"/>
    <b v="0"/>
    <n v="48"/>
    <b v="1"/>
    <s v="music/rock"/>
    <n v="19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565"/>
    <x v="2"/>
    <s v="US"/>
    <s v="USD"/>
    <n v="1340944043"/>
    <n v="1338352043"/>
    <b v="0"/>
    <n v="79"/>
    <b v="1"/>
    <s v="music/rock"/>
    <n v="1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564.66"/>
    <x v="2"/>
    <s v="US"/>
    <s v="USD"/>
    <n v="1397862000"/>
    <n v="1395155478"/>
    <b v="1"/>
    <n v="79"/>
    <b v="1"/>
    <s v="music/indie rock"/>
    <n v="19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564"/>
    <x v="2"/>
    <s v="US"/>
    <s v="USD"/>
    <n v="1387072685"/>
    <n v="1384480685"/>
    <b v="1"/>
    <n v="77"/>
    <b v="1"/>
    <s v="music/indie rock"/>
    <n v="19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561"/>
    <x v="0"/>
    <s v="US"/>
    <s v="USD"/>
    <n v="1427845140"/>
    <n v="1424822556"/>
    <b v="0"/>
    <n v="0"/>
    <b v="0"/>
    <s v="technology/web"/>
    <n v="19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560"/>
    <x v="0"/>
    <s v="US"/>
    <s v="USD"/>
    <n v="1449785566"/>
    <n v="1447193566"/>
    <b v="0"/>
    <n v="4"/>
    <b v="0"/>
    <s v="technology/web"/>
    <n v="19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560"/>
    <x v="0"/>
    <s v="US"/>
    <s v="USD"/>
    <n v="1438662603"/>
    <n v="1436502603"/>
    <b v="0"/>
    <n v="2"/>
    <b v="0"/>
    <s v="technology/web"/>
    <n v="19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560"/>
    <x v="1"/>
    <s v="US"/>
    <s v="USD"/>
    <n v="1401579000"/>
    <n v="1398911882"/>
    <b v="0"/>
    <n v="3"/>
    <b v="0"/>
    <s v="food/food trucks"/>
    <n v="19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559"/>
    <x v="1"/>
    <s v="US"/>
    <s v="USD"/>
    <n v="1424281389"/>
    <n v="1419097389"/>
    <b v="0"/>
    <n v="0"/>
    <b v="0"/>
    <s v="food/food trucks"/>
    <n v="19"/>
    <x v="7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558"/>
    <x v="1"/>
    <s v="US"/>
    <s v="USD"/>
    <n v="1455246504"/>
    <n v="1452654504"/>
    <b v="0"/>
    <n v="2"/>
    <b v="0"/>
    <s v="food/food trucks"/>
    <n v="19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555"/>
    <x v="2"/>
    <s v="US"/>
    <s v="USD"/>
    <n v="1464199591"/>
    <n v="1461607591"/>
    <b v="0"/>
    <n v="61"/>
    <b v="1"/>
    <s v="food/small batch"/>
    <n v="18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553"/>
    <x v="2"/>
    <s v="US"/>
    <s v="USD"/>
    <n v="1486053409"/>
    <n v="1483461409"/>
    <b v="0"/>
    <n v="67"/>
    <b v="1"/>
    <s v="food/small batch"/>
    <n v="18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553"/>
    <x v="2"/>
    <s v="US"/>
    <s v="USD"/>
    <n v="1342672096"/>
    <n v="1340944096"/>
    <b v="0"/>
    <n v="115"/>
    <b v="1"/>
    <s v="music/indie rock"/>
    <n v="1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551"/>
    <x v="2"/>
    <s v="US"/>
    <s v="USD"/>
    <n v="1321459908"/>
    <n v="1318864308"/>
    <b v="0"/>
    <n v="65"/>
    <b v="1"/>
    <s v="music/indie rock"/>
    <n v="18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550"/>
    <x v="2"/>
    <s v="US"/>
    <s v="USD"/>
    <n v="1488741981"/>
    <n v="1486149981"/>
    <b v="0"/>
    <n v="18"/>
    <b v="1"/>
    <s v="music/classical music"/>
    <n v="18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550"/>
    <x v="2"/>
    <s v="US"/>
    <s v="USD"/>
    <n v="1433131140"/>
    <n v="1430445163"/>
    <b v="0"/>
    <n v="67"/>
    <b v="1"/>
    <s v="music/classical music"/>
    <n v="18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550"/>
    <x v="2"/>
    <s v="GB"/>
    <s v="GBP"/>
    <n v="1425682174"/>
    <n v="1423090174"/>
    <b v="0"/>
    <n v="21"/>
    <b v="1"/>
    <s v="music/classical music"/>
    <n v="18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50"/>
    <x v="1"/>
    <s v="GB"/>
    <s v="GBP"/>
    <n v="1451030136"/>
    <n v="1448438136"/>
    <b v="0"/>
    <n v="1"/>
    <b v="0"/>
    <s v="food/food trucks"/>
    <n v="18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550"/>
    <x v="1"/>
    <s v="AU"/>
    <s v="AUD"/>
    <n v="1453817297"/>
    <n v="1453212497"/>
    <b v="0"/>
    <n v="0"/>
    <b v="0"/>
    <s v="food/food trucks"/>
    <n v="18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546"/>
    <x v="1"/>
    <s v="US"/>
    <s v="USD"/>
    <n v="1443039001"/>
    <n v="1440447001"/>
    <b v="0"/>
    <n v="14"/>
    <b v="0"/>
    <s v="food/food trucks"/>
    <n v="18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545"/>
    <x v="2"/>
    <s v="US"/>
    <s v="USD"/>
    <n v="1433735474"/>
    <n v="1428551474"/>
    <b v="0"/>
    <n v="69"/>
    <b v="1"/>
    <s v="technology/space exploration"/>
    <n v="18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545"/>
    <x v="1"/>
    <s v="US"/>
    <s v="USD"/>
    <n v="1409337911"/>
    <n v="1406745911"/>
    <b v="0"/>
    <n v="19"/>
    <b v="0"/>
    <s v="publishing/children's books"/>
    <n v="18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545"/>
    <x v="1"/>
    <s v="US"/>
    <s v="USD"/>
    <n v="1437149004"/>
    <n v="1434557004"/>
    <b v="0"/>
    <n v="1"/>
    <b v="0"/>
    <s v="publishing/children's books"/>
    <n v="18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542"/>
    <x v="2"/>
    <s v="US"/>
    <s v="USD"/>
    <n v="1426132800"/>
    <n v="1424477934"/>
    <b v="0"/>
    <n v="24"/>
    <b v="1"/>
    <s v="theater/plays"/>
    <n v="18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541"/>
    <x v="2"/>
    <s v="US"/>
    <s v="USD"/>
    <n v="1423693903"/>
    <n v="1421101903"/>
    <b v="0"/>
    <n v="66"/>
    <b v="1"/>
    <s v="theater/plays"/>
    <n v="1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540"/>
    <x v="2"/>
    <s v="GB"/>
    <s v="GBP"/>
    <n v="1438875107"/>
    <n v="1436283107"/>
    <b v="0"/>
    <n v="90"/>
    <b v="1"/>
    <s v="theater/plays"/>
    <n v="18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540"/>
    <x v="2"/>
    <s v="GB"/>
    <s v="GBP"/>
    <n v="1438772400"/>
    <n v="1435645490"/>
    <b v="0"/>
    <n v="76"/>
    <b v="1"/>
    <s v="theater/plays"/>
    <n v="18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537"/>
    <x v="2"/>
    <s v="GB"/>
    <s v="GBP"/>
    <n v="1438531200"/>
    <n v="1435921992"/>
    <b v="0"/>
    <n v="169"/>
    <b v="1"/>
    <s v="theater/plays"/>
    <n v="18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530.11"/>
    <x v="2"/>
    <s v="GB"/>
    <s v="GBP"/>
    <n v="1449255686"/>
    <n v="1446663686"/>
    <b v="0"/>
    <n v="51"/>
    <b v="1"/>
    <s v="theater/plays"/>
    <n v="1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530"/>
    <x v="2"/>
    <s v="US"/>
    <s v="USD"/>
    <n v="1399867140"/>
    <n v="1398802148"/>
    <b v="0"/>
    <n v="11"/>
    <b v="1"/>
    <s v="theater/plays"/>
    <n v="18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530"/>
    <x v="2"/>
    <s v="US"/>
    <s v="USD"/>
    <n v="1437076070"/>
    <n v="1434484070"/>
    <b v="0"/>
    <n v="52"/>
    <b v="1"/>
    <s v="theater/plays"/>
    <n v="18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530"/>
    <x v="1"/>
    <s v="US"/>
    <s v="USD"/>
    <n v="1439069640"/>
    <n v="1433897647"/>
    <b v="0"/>
    <n v="6"/>
    <b v="0"/>
    <s v="theater/plays"/>
    <n v="18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527.45000000000005"/>
    <x v="1"/>
    <s v="US"/>
    <s v="USD"/>
    <n v="1434768438"/>
    <n v="1429584438"/>
    <b v="0"/>
    <n v="0"/>
    <b v="0"/>
    <s v="theater/plays"/>
    <n v="18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527"/>
    <x v="1"/>
    <s v="GB"/>
    <s v="GBP"/>
    <n v="1435934795"/>
    <n v="1430750795"/>
    <b v="0"/>
    <n v="4"/>
    <b v="0"/>
    <s v="theater/plays"/>
    <n v="18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25"/>
    <x v="1"/>
    <s v="US"/>
    <s v="USD"/>
    <n v="1420971324"/>
    <n v="1418379324"/>
    <b v="0"/>
    <n v="1"/>
    <b v="0"/>
    <s v="theater/plays"/>
    <n v="18"/>
    <x v="1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525"/>
    <x v="1"/>
    <s v="US"/>
    <s v="USD"/>
    <n v="1409344985"/>
    <n v="1406752985"/>
    <b v="0"/>
    <n v="14"/>
    <b v="0"/>
    <s v="theater/plays"/>
    <n v="18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525"/>
    <x v="1"/>
    <s v="US"/>
    <s v="USD"/>
    <n v="1481522400"/>
    <n v="1480283321"/>
    <b v="0"/>
    <n v="12"/>
    <b v="0"/>
    <s v="theater/plays"/>
    <n v="17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521"/>
    <x v="2"/>
    <s v="US"/>
    <s v="USD"/>
    <n v="1424715779"/>
    <n v="1423506179"/>
    <b v="0"/>
    <n v="50"/>
    <b v="1"/>
    <s v="theater/musical"/>
    <n v="17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520"/>
    <x v="1"/>
    <s v="US"/>
    <s v="USD"/>
    <n v="1428894380"/>
    <n v="1426302380"/>
    <b v="0"/>
    <n v="0"/>
    <b v="0"/>
    <s v="theater/spaces"/>
    <n v="17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520"/>
    <x v="2"/>
    <s v="US"/>
    <s v="USD"/>
    <n v="1427076840"/>
    <n v="1421960934"/>
    <b v="0"/>
    <n v="30"/>
    <b v="1"/>
    <s v="theater/plays"/>
    <n v="1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520"/>
    <x v="2"/>
    <s v="US"/>
    <s v="USD"/>
    <n v="1440381600"/>
    <n v="1438639130"/>
    <b v="0"/>
    <n v="24"/>
    <b v="1"/>
    <s v="theater/plays"/>
    <n v="17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520"/>
    <x v="2"/>
    <s v="US"/>
    <s v="USD"/>
    <n v="1476037510"/>
    <n v="1473445510"/>
    <b v="0"/>
    <n v="64"/>
    <b v="1"/>
    <s v="theater/spaces"/>
    <n v="17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520"/>
    <x v="2"/>
    <s v="US"/>
    <s v="USD"/>
    <n v="1456811940"/>
    <n v="1454098976"/>
    <b v="0"/>
    <n v="17"/>
    <b v="1"/>
    <s v="theater/spaces"/>
    <n v="17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519"/>
    <x v="2"/>
    <s v="US"/>
    <s v="USD"/>
    <n v="1453352719"/>
    <n v="1450760719"/>
    <b v="0"/>
    <n v="26"/>
    <b v="1"/>
    <s v="theater/spaces"/>
    <n v="17"/>
    <x v="1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516"/>
    <x v="2"/>
    <s v="US"/>
    <s v="USD"/>
    <n v="1471487925"/>
    <n v="1468895925"/>
    <b v="0"/>
    <n v="23"/>
    <b v="1"/>
    <s v="theater/spaces"/>
    <n v="17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509"/>
    <x v="2"/>
    <s v="US"/>
    <s v="USD"/>
    <n v="1435359600"/>
    <n v="1434999621"/>
    <b v="0"/>
    <n v="42"/>
    <b v="1"/>
    <s v="theater/spaces"/>
    <n v="17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09"/>
    <x v="1"/>
    <s v="US"/>
    <s v="USD"/>
    <n v="1477174138"/>
    <n v="1474150138"/>
    <b v="0"/>
    <n v="23"/>
    <b v="0"/>
    <s v="theater/spaces"/>
    <n v="17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506"/>
    <x v="2"/>
    <s v="US"/>
    <s v="USD"/>
    <n v="1304225940"/>
    <n v="1301542937"/>
    <b v="1"/>
    <n v="241"/>
    <b v="1"/>
    <s v="theater/plays"/>
    <n v="1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505"/>
    <x v="2"/>
    <s v="US"/>
    <s v="USD"/>
    <n v="1406952781"/>
    <n v="1405743181"/>
    <b v="1"/>
    <n v="55"/>
    <b v="1"/>
    <s v="theater/plays"/>
    <n v="17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504"/>
    <x v="2"/>
    <s v="US"/>
    <s v="USD"/>
    <n v="1408999508"/>
    <n v="1407789908"/>
    <b v="1"/>
    <n v="23"/>
    <b v="1"/>
    <s v="theater/plays"/>
    <n v="17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504"/>
    <x v="2"/>
    <s v="US"/>
    <s v="USD"/>
    <n v="1338523140"/>
    <n v="1334442519"/>
    <b v="1"/>
    <n v="60"/>
    <b v="1"/>
    <s v="theater/plays"/>
    <n v="17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503.22"/>
    <x v="2"/>
    <s v="GB"/>
    <s v="GBP"/>
    <n v="1487286000"/>
    <n v="1484843948"/>
    <b v="0"/>
    <n v="34"/>
    <b v="1"/>
    <s v="theater/plays"/>
    <n v="17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503"/>
    <x v="2"/>
    <s v="US"/>
    <s v="USD"/>
    <n v="1454047140"/>
    <n v="1452546853"/>
    <b v="0"/>
    <n v="15"/>
    <b v="1"/>
    <s v="theater/plays"/>
    <n v="17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2"/>
    <x v="2"/>
    <s v="US"/>
    <s v="USD"/>
    <n v="1444860063"/>
    <n v="1442268063"/>
    <b v="0"/>
    <n v="63"/>
    <b v="1"/>
    <s v="theater/plays"/>
    <n v="17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501"/>
    <x v="2"/>
    <s v="US"/>
    <s v="USD"/>
    <n v="1430329862"/>
    <n v="1428515462"/>
    <b v="0"/>
    <n v="88"/>
    <b v="1"/>
    <s v="theater/plays"/>
    <n v="17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500"/>
    <x v="2"/>
    <s v="US"/>
    <s v="USD"/>
    <n v="1470034740"/>
    <n v="1466185176"/>
    <b v="0"/>
    <n v="70"/>
    <b v="1"/>
    <s v="theater/plays"/>
    <n v="17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500"/>
    <x v="2"/>
    <s v="US"/>
    <s v="USD"/>
    <n v="1481066554"/>
    <n v="1478906554"/>
    <b v="0"/>
    <n v="38"/>
    <b v="1"/>
    <s v="theater/plays"/>
    <n v="17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500"/>
    <x v="2"/>
    <s v="US"/>
    <s v="USD"/>
    <n v="1446091260"/>
    <n v="1443029206"/>
    <b v="0"/>
    <n v="55"/>
    <b v="1"/>
    <s v="theater/plays"/>
    <n v="17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500"/>
    <x v="2"/>
    <s v="GB"/>
    <s v="GBP"/>
    <n v="1458075600"/>
    <n v="1456183649"/>
    <b v="0"/>
    <n v="72"/>
    <b v="1"/>
    <s v="theater/plays"/>
    <n v="17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500"/>
    <x v="2"/>
    <s v="GB"/>
    <s v="GBP"/>
    <n v="1400423973"/>
    <n v="1399387173"/>
    <b v="0"/>
    <n v="17"/>
    <b v="1"/>
    <s v="theater/plays"/>
    <n v="1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500"/>
    <x v="2"/>
    <s v="US"/>
    <s v="USD"/>
    <n v="1417305178"/>
    <n v="1414277578"/>
    <b v="0"/>
    <n v="28"/>
    <b v="1"/>
    <s v="theater/plays"/>
    <n v="17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500"/>
    <x v="2"/>
    <s v="US"/>
    <s v="USD"/>
    <n v="1418581088"/>
    <n v="1415125088"/>
    <b v="0"/>
    <n v="35"/>
    <b v="1"/>
    <s v="theater/plays"/>
    <n v="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500"/>
    <x v="2"/>
    <s v="US"/>
    <s v="USD"/>
    <n v="1465196400"/>
    <n v="1462841990"/>
    <b v="0"/>
    <n v="40"/>
    <b v="1"/>
    <s v="theater/plays"/>
    <n v="17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500"/>
    <x v="2"/>
    <s v="GB"/>
    <s v="GBP"/>
    <n v="1411858862"/>
    <n v="1409266862"/>
    <b v="0"/>
    <n v="26"/>
    <b v="1"/>
    <s v="theater/plays"/>
    <n v="17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500"/>
    <x v="2"/>
    <s v="US"/>
    <s v="USD"/>
    <n v="1480579140"/>
    <n v="1478030325"/>
    <b v="0"/>
    <n v="44"/>
    <b v="1"/>
    <s v="theater/plays"/>
    <n v="17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500"/>
    <x v="2"/>
    <s v="GB"/>
    <s v="GBP"/>
    <n v="1450051200"/>
    <n v="1447594176"/>
    <b v="0"/>
    <n v="46"/>
    <b v="1"/>
    <s v="theater/plays"/>
    <n v="17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500"/>
    <x v="2"/>
    <s v="US"/>
    <s v="USD"/>
    <n v="1440003820"/>
    <n v="1437411820"/>
    <b v="0"/>
    <n v="36"/>
    <b v="1"/>
    <s v="theater/plays"/>
    <n v="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497"/>
    <x v="2"/>
    <s v="US"/>
    <s v="USD"/>
    <n v="1406876340"/>
    <n v="1404190567"/>
    <b v="0"/>
    <n v="16"/>
    <b v="1"/>
    <s v="theater/plays"/>
    <n v="16"/>
    <x v="1"/>
    <s v="plays"/>
    <x v="2686"/>
    <d v="2014-08-01T06:59:00"/>
    <x v="1"/>
  </r>
  <r>
    <n v="3467"/>
    <s v="Venus in Fur, Los Angeles."/>
    <s v="Venus in Fur, By David Ives."/>
    <n v="3000"/>
    <n v="492"/>
    <x v="2"/>
    <s v="US"/>
    <s v="USD"/>
    <n v="1426864032"/>
    <n v="1424275632"/>
    <b v="0"/>
    <n v="47"/>
    <b v="1"/>
    <s v="theater/plays"/>
    <n v="16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90"/>
    <x v="2"/>
    <s v="GB"/>
    <s v="GBP"/>
    <n v="1404671466"/>
    <n v="1402079466"/>
    <b v="0"/>
    <n v="80"/>
    <b v="1"/>
    <s v="theater/plays"/>
    <n v="16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88"/>
    <x v="2"/>
    <s v="US"/>
    <s v="USD"/>
    <n v="1433314740"/>
    <n v="1430600401"/>
    <b v="0"/>
    <n v="56"/>
    <b v="1"/>
    <s v="theater/plays"/>
    <n v="16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487"/>
    <x v="2"/>
    <s v="US"/>
    <s v="USD"/>
    <n v="1429286400"/>
    <n v="1427221560"/>
    <b v="0"/>
    <n v="29"/>
    <b v="1"/>
    <s v="theater/plays"/>
    <n v="16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486"/>
    <x v="2"/>
    <s v="US"/>
    <s v="USD"/>
    <n v="1473625166"/>
    <n v="1470169166"/>
    <b v="0"/>
    <n v="78"/>
    <b v="1"/>
    <s v="theater/plays"/>
    <n v="16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485"/>
    <x v="2"/>
    <s v="US"/>
    <s v="USD"/>
    <n v="1408815440"/>
    <n v="1404927440"/>
    <b v="0"/>
    <n v="29"/>
    <b v="1"/>
    <s v="theater/plays"/>
    <n v="16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481.5"/>
    <x v="2"/>
    <s v="US"/>
    <s v="USD"/>
    <n v="1416545700"/>
    <n v="1415392666"/>
    <b v="0"/>
    <n v="33"/>
    <b v="1"/>
    <s v="theater/plays"/>
    <n v="16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481"/>
    <x v="2"/>
    <s v="US"/>
    <s v="USD"/>
    <n v="1433097171"/>
    <n v="1430505171"/>
    <b v="0"/>
    <n v="46"/>
    <b v="1"/>
    <s v="theater/plays"/>
    <n v="16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481"/>
    <x v="2"/>
    <s v="GB"/>
    <s v="GBP"/>
    <n v="1415440846"/>
    <n v="1412845246"/>
    <b v="0"/>
    <n v="78"/>
    <b v="1"/>
    <s v="theater/plays"/>
    <n v="16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480"/>
    <x v="2"/>
    <s v="US"/>
    <s v="USD"/>
    <n v="1460970805"/>
    <n v="1455790405"/>
    <b v="0"/>
    <n v="24"/>
    <b v="1"/>
    <s v="theater/plays"/>
    <n v="16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480"/>
    <x v="2"/>
    <s v="GB"/>
    <s v="GBP"/>
    <n v="1436772944"/>
    <n v="1434180944"/>
    <b v="0"/>
    <n v="112"/>
    <b v="1"/>
    <s v="theater/plays"/>
    <n v="16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478"/>
    <x v="2"/>
    <s v="US"/>
    <s v="USD"/>
    <n v="1420489560"/>
    <n v="1417469639"/>
    <b v="0"/>
    <n v="43"/>
    <b v="1"/>
    <s v="theater/plays"/>
    <n v="16"/>
    <x v="1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470"/>
    <x v="2"/>
    <s v="US"/>
    <s v="USD"/>
    <n v="1461913140"/>
    <n v="1461370956"/>
    <b v="0"/>
    <n v="69"/>
    <b v="1"/>
    <s v="theater/plays"/>
    <n v="1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469"/>
    <x v="2"/>
    <s v="GB"/>
    <s v="GBP"/>
    <n v="1471185057"/>
    <n v="1468593057"/>
    <b v="0"/>
    <n v="64"/>
    <b v="1"/>
    <s v="theater/plays"/>
    <n v="1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467"/>
    <x v="2"/>
    <s v="US"/>
    <s v="USD"/>
    <n v="1475269200"/>
    <n v="1473200844"/>
    <b v="0"/>
    <n v="70"/>
    <b v="1"/>
    <s v="theater/plays"/>
    <n v="16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467"/>
    <x v="2"/>
    <s v="US"/>
    <s v="USD"/>
    <n v="1471977290"/>
    <n v="1466793290"/>
    <b v="0"/>
    <n v="39"/>
    <b v="1"/>
    <s v="theater/plays"/>
    <n v="15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463"/>
    <x v="2"/>
    <s v="GB"/>
    <s v="GBP"/>
    <n v="1435851577"/>
    <n v="1433259577"/>
    <b v="0"/>
    <n v="78"/>
    <b v="1"/>
    <s v="theater/plays"/>
    <n v="15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463"/>
    <x v="1"/>
    <s v="GB"/>
    <s v="GBP"/>
    <n v="1417295990"/>
    <n v="1414700390"/>
    <b v="0"/>
    <n v="1"/>
    <b v="0"/>
    <s v="theater/musical"/>
    <n v="15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460"/>
    <x v="1"/>
    <s v="US"/>
    <s v="USD"/>
    <n v="1420130935"/>
    <n v="1417538935"/>
    <b v="0"/>
    <n v="14"/>
    <b v="0"/>
    <s v="theater/musical"/>
    <n v="15"/>
    <x v="1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460"/>
    <x v="1"/>
    <s v="US"/>
    <s v="USD"/>
    <n v="1412485200"/>
    <n v="1410966179"/>
    <b v="0"/>
    <n v="0"/>
    <b v="0"/>
    <s v="theater/musical"/>
    <n v="15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460"/>
    <x v="2"/>
    <s v="US"/>
    <s v="USD"/>
    <n v="1426775940"/>
    <n v="1424414350"/>
    <b v="0"/>
    <n v="13"/>
    <b v="1"/>
    <s v="theater/plays"/>
    <n v="15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460"/>
    <x v="2"/>
    <s v="US"/>
    <s v="USD"/>
    <n v="1460260800"/>
    <n v="1458336672"/>
    <b v="0"/>
    <n v="36"/>
    <b v="1"/>
    <s v="theater/plays"/>
    <n v="1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460"/>
    <x v="2"/>
    <s v="GB"/>
    <s v="GBP"/>
    <n v="1437261419"/>
    <n v="1434669419"/>
    <b v="0"/>
    <n v="58"/>
    <b v="1"/>
    <s v="theater/plays"/>
    <n v="15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460"/>
    <x v="2"/>
    <s v="GB"/>
    <s v="GBP"/>
    <n v="1411771384"/>
    <n v="1409179384"/>
    <b v="0"/>
    <n v="57"/>
    <b v="1"/>
    <s v="theater/plays"/>
    <n v="15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455"/>
    <x v="2"/>
    <s v="US"/>
    <s v="USD"/>
    <n v="1475664834"/>
    <n v="1473850434"/>
    <b v="0"/>
    <n v="34"/>
    <b v="1"/>
    <s v="theater/plays"/>
    <n v="1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53"/>
    <x v="2"/>
    <s v="US"/>
    <s v="USD"/>
    <n v="1402901940"/>
    <n v="1399998418"/>
    <b v="0"/>
    <n v="67"/>
    <b v="1"/>
    <s v="theater/plays"/>
    <n v="15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453"/>
    <x v="2"/>
    <s v="GB"/>
    <s v="GBP"/>
    <n v="1407524004"/>
    <n v="1404932004"/>
    <b v="0"/>
    <n v="39"/>
    <b v="1"/>
    <s v="theater/plays"/>
    <n v="15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452"/>
    <x v="2"/>
    <s v="US"/>
    <s v="USD"/>
    <n v="1434925500"/>
    <n v="1432410639"/>
    <b v="0"/>
    <n v="62"/>
    <b v="1"/>
    <s v="theater/plays"/>
    <n v="15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451"/>
    <x v="2"/>
    <s v="GB"/>
    <s v="GBP"/>
    <n v="1468191540"/>
    <n v="1464958484"/>
    <b v="0"/>
    <n v="21"/>
    <b v="1"/>
    <s v="theater/plays"/>
    <n v="15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450"/>
    <x v="1"/>
    <s v="US"/>
    <s v="USD"/>
    <n v="1445482906"/>
    <n v="1442890906"/>
    <b v="0"/>
    <n v="0"/>
    <b v="0"/>
    <s v="theater/musical"/>
    <n v="15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0"/>
    <x v="2"/>
    <s v="GB"/>
    <s v="GBP"/>
    <n v="1427414400"/>
    <n v="1422656201"/>
    <b v="0"/>
    <n v="65"/>
    <b v="1"/>
    <s v="theater/plays"/>
    <n v="15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445"/>
    <x v="2"/>
    <s v="GB"/>
    <s v="GBP"/>
    <n v="1434624067"/>
    <n v="1432032067"/>
    <b v="0"/>
    <n v="57"/>
    <b v="1"/>
    <s v="theater/plays"/>
    <n v="15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445"/>
    <x v="1"/>
    <s v="US"/>
    <s v="USD"/>
    <n v="1450554599"/>
    <n v="1447098599"/>
    <b v="0"/>
    <n v="1"/>
    <b v="0"/>
    <s v="theater/plays"/>
    <n v="1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440"/>
    <x v="1"/>
    <s v="GB"/>
    <s v="GBP"/>
    <n v="1479125642"/>
    <n v="1476962042"/>
    <b v="0"/>
    <n v="31"/>
    <b v="0"/>
    <s v="theater/plays"/>
    <n v="15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440"/>
    <x v="1"/>
    <s v="GB"/>
    <s v="GBP"/>
    <n v="1414346400"/>
    <n v="1413291655"/>
    <b v="0"/>
    <n v="0"/>
    <b v="0"/>
    <s v="theater/plays"/>
    <n v="15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437"/>
    <x v="1"/>
    <s v="GB"/>
    <s v="GBP"/>
    <n v="1443973546"/>
    <n v="1438789546"/>
    <b v="0"/>
    <n v="23"/>
    <b v="0"/>
    <s v="theater/plays"/>
    <n v="15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435"/>
    <x v="1"/>
    <s v="US"/>
    <s v="USD"/>
    <n v="1475378744"/>
    <n v="1472786744"/>
    <b v="0"/>
    <n v="2"/>
    <b v="0"/>
    <s v="theater/plays"/>
    <n v="1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35"/>
    <x v="1"/>
    <s v="US"/>
    <s v="USD"/>
    <n v="1451852256"/>
    <n v="1449260256"/>
    <b v="0"/>
    <n v="4"/>
    <b v="0"/>
    <s v="theater/plays"/>
    <n v="15"/>
    <x v="1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435"/>
    <x v="1"/>
    <s v="US"/>
    <s v="USD"/>
    <n v="1447009181"/>
    <n v="1444413581"/>
    <b v="0"/>
    <n v="0"/>
    <b v="0"/>
    <s v="theater/plays"/>
    <n v="14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33"/>
    <x v="1"/>
    <s v="US"/>
    <s v="USD"/>
    <n v="1416499440"/>
    <n v="1415341464"/>
    <b v="0"/>
    <n v="17"/>
    <b v="0"/>
    <s v="theater/plays"/>
    <n v="1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430"/>
    <x v="1"/>
    <s v="GB"/>
    <s v="GBP"/>
    <n v="1428222221"/>
    <n v="1425633821"/>
    <b v="0"/>
    <n v="0"/>
    <b v="0"/>
    <s v="theater/plays"/>
    <n v="14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30"/>
    <x v="1"/>
    <s v="US"/>
    <s v="USD"/>
    <n v="1413832985"/>
    <n v="1408648985"/>
    <b v="0"/>
    <n v="2"/>
    <b v="0"/>
    <s v="theater/plays"/>
    <n v="14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430"/>
    <x v="1"/>
    <s v="US"/>
    <s v="USD"/>
    <n v="1487811600"/>
    <n v="1486077481"/>
    <b v="0"/>
    <n v="7"/>
    <b v="0"/>
    <s v="theater/plays"/>
    <n v="14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430"/>
    <x v="1"/>
    <s v="US"/>
    <s v="USD"/>
    <n v="1413234316"/>
    <n v="1408050316"/>
    <b v="0"/>
    <n v="13"/>
    <b v="0"/>
    <s v="theater/plays"/>
    <n v="14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430"/>
    <x v="1"/>
    <s v="US"/>
    <s v="USD"/>
    <n v="1466375521"/>
    <n v="1463783521"/>
    <b v="0"/>
    <n v="1"/>
    <b v="0"/>
    <s v="theater/plays"/>
    <n v="14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430"/>
    <x v="1"/>
    <s v="US"/>
    <s v="USD"/>
    <n v="1465930440"/>
    <n v="1463849116"/>
    <b v="0"/>
    <n v="0"/>
    <b v="0"/>
    <s v="theater/plays"/>
    <n v="14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427"/>
    <x v="1"/>
    <s v="IT"/>
    <s v="EUR"/>
    <n v="1476008906"/>
    <n v="1473416906"/>
    <b v="0"/>
    <n v="1"/>
    <b v="0"/>
    <s v="theater/plays"/>
    <n v="14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426"/>
    <x v="1"/>
    <s v="AU"/>
    <s v="AUD"/>
    <n v="1477550434"/>
    <n v="1474958434"/>
    <b v="0"/>
    <n v="14"/>
    <b v="0"/>
    <s v="theater/plays"/>
    <n v="14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426"/>
    <x v="1"/>
    <s v="US"/>
    <s v="USD"/>
    <n v="1488517200"/>
    <n v="1485909937"/>
    <b v="0"/>
    <n v="1"/>
    <b v="0"/>
    <s v="theater/plays"/>
    <n v="14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425"/>
    <x v="1"/>
    <s v="US"/>
    <s v="USD"/>
    <n v="1424747740"/>
    <n v="1422155740"/>
    <b v="0"/>
    <n v="6"/>
    <b v="0"/>
    <s v="theater/plays"/>
    <n v="14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425"/>
    <x v="0"/>
    <s v="US"/>
    <s v="USD"/>
    <n v="1456523572"/>
    <n v="1453931572"/>
    <b v="0"/>
    <n v="2"/>
    <b v="0"/>
    <s v="film &amp; video/science fiction"/>
    <n v="1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425"/>
    <x v="2"/>
    <s v="US"/>
    <s v="USD"/>
    <n v="1348372740"/>
    <n v="1346806909"/>
    <b v="0"/>
    <n v="97"/>
    <b v="1"/>
    <s v="publishing/nonfiction"/>
    <n v="15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425"/>
    <x v="1"/>
    <s v="US"/>
    <s v="USD"/>
    <n v="1315715823"/>
    <n v="1313123823"/>
    <b v="0"/>
    <n v="0"/>
    <b v="0"/>
    <s v="music/jazz"/>
    <n v="15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425"/>
    <x v="1"/>
    <s v="US"/>
    <s v="USD"/>
    <n v="1380720474"/>
    <n v="1378214874"/>
    <b v="0"/>
    <n v="19"/>
    <b v="0"/>
    <s v="publishing/fiction"/>
    <n v="15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420.99"/>
    <x v="2"/>
    <s v="GB"/>
    <s v="GBP"/>
    <n v="1438968146"/>
    <n v="1436376146"/>
    <b v="0"/>
    <n v="66"/>
    <b v="1"/>
    <s v="theater/plays"/>
    <n v="15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420"/>
    <x v="1"/>
    <s v="US"/>
    <s v="USD"/>
    <n v="1420512259"/>
    <n v="1415328259"/>
    <b v="0"/>
    <n v="0"/>
    <b v="0"/>
    <s v="theater/plays"/>
    <n v="15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419"/>
    <x v="1"/>
    <s v="US"/>
    <s v="USD"/>
    <n v="1468249760"/>
    <n v="1465830560"/>
    <b v="0"/>
    <n v="10"/>
    <b v="0"/>
    <s v="theater/plays"/>
    <n v="14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417"/>
    <x v="1"/>
    <s v="US"/>
    <s v="USD"/>
    <n v="1459642200"/>
    <n v="1456441429"/>
    <b v="0"/>
    <n v="1"/>
    <b v="0"/>
    <s v="music/faith"/>
    <n v="15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416"/>
    <x v="2"/>
    <s v="US"/>
    <s v="USD"/>
    <n v="1403546400"/>
    <n v="1401714114"/>
    <b v="0"/>
    <n v="35"/>
    <b v="1"/>
    <s v="theater/plays"/>
    <n v="15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415"/>
    <x v="1"/>
    <s v="US"/>
    <s v="USD"/>
    <n v="1472442900"/>
    <n v="1471638646"/>
    <b v="0"/>
    <n v="6"/>
    <b v="0"/>
    <s v="theater/plays"/>
    <n v="15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413"/>
    <x v="2"/>
    <s v="US"/>
    <s v="USD"/>
    <n v="1394071339"/>
    <n v="1391479339"/>
    <b v="0"/>
    <n v="55"/>
    <b v="1"/>
    <s v="film &amp; video/documentary"/>
    <n v="15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11"/>
    <x v="1"/>
    <s v="US"/>
    <s v="USD"/>
    <n v="1408232520"/>
    <n v="1405393356"/>
    <b v="0"/>
    <n v="10"/>
    <b v="0"/>
    <s v="film &amp; video/drama"/>
    <n v="1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410"/>
    <x v="2"/>
    <s v="US"/>
    <s v="USD"/>
    <n v="1304920740"/>
    <n v="1301975637"/>
    <b v="0"/>
    <n v="35"/>
    <b v="1"/>
    <s v="film &amp; video/documentary"/>
    <n v="15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410"/>
    <x v="2"/>
    <s v="US"/>
    <s v="USD"/>
    <n v="1430154720"/>
    <n v="1427224606"/>
    <b v="0"/>
    <n v="19"/>
    <b v="1"/>
    <s v="music/rock"/>
    <n v="15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410"/>
    <x v="1"/>
    <s v="US"/>
    <s v="USD"/>
    <n v="1367444557"/>
    <n v="1364852557"/>
    <b v="0"/>
    <n v="15"/>
    <b v="0"/>
    <s v="publishing/fiction"/>
    <n v="15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409.01"/>
    <x v="2"/>
    <s v="US"/>
    <s v="USD"/>
    <n v="1332011835"/>
    <n v="1328559435"/>
    <b v="0"/>
    <n v="70"/>
    <b v="1"/>
    <s v="music/rock"/>
    <n v="15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408"/>
    <x v="2"/>
    <s v="US"/>
    <s v="USD"/>
    <n v="1454338123"/>
    <n v="1451746123"/>
    <b v="0"/>
    <n v="680"/>
    <b v="1"/>
    <s v="games/tabletop games"/>
    <n v="14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405"/>
    <x v="2"/>
    <s v="US"/>
    <s v="USD"/>
    <n v="1481737761"/>
    <n v="1479577761"/>
    <b v="0"/>
    <n v="96"/>
    <b v="1"/>
    <s v="theater/plays"/>
    <n v="14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403"/>
    <x v="2"/>
    <s v="GB"/>
    <s v="GBP"/>
    <n v="1435752898"/>
    <n v="1433160898"/>
    <b v="1"/>
    <n v="79"/>
    <b v="1"/>
    <s v="theater/plays"/>
    <n v="14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403"/>
    <x v="2"/>
    <s v="US"/>
    <s v="USD"/>
    <n v="1461857045"/>
    <n v="1459265045"/>
    <b v="0"/>
    <n v="63"/>
    <b v="1"/>
    <s v="theater/plays"/>
    <n v="1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403"/>
    <x v="2"/>
    <s v="US"/>
    <s v="USD"/>
    <n v="1401857940"/>
    <n v="1400725112"/>
    <b v="0"/>
    <n v="44"/>
    <b v="1"/>
    <s v="theater/plays"/>
    <n v="15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402"/>
    <x v="2"/>
    <s v="US"/>
    <s v="USD"/>
    <n v="1372827540"/>
    <n v="1371491244"/>
    <b v="0"/>
    <n v="32"/>
    <b v="1"/>
    <s v="music/rock"/>
    <n v="15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1"/>
    <x v="1"/>
    <s v="US"/>
    <s v="USD"/>
    <n v="1372622280"/>
    <n v="1369246738"/>
    <b v="0"/>
    <n v="2"/>
    <b v="0"/>
    <s v="music/jazz"/>
    <n v="15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01"/>
    <x v="0"/>
    <s v="US"/>
    <s v="USD"/>
    <n v="1334592000"/>
    <n v="1331982127"/>
    <b v="0"/>
    <n v="1"/>
    <b v="0"/>
    <s v="music/world music"/>
    <n v="1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00.33"/>
    <x v="3"/>
    <s v="GB"/>
    <s v="GBP"/>
    <n v="1489922339"/>
    <n v="1487333939"/>
    <b v="0"/>
    <n v="3"/>
    <b v="0"/>
    <s v="theater/plays"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400"/>
    <x v="2"/>
    <s v="IE"/>
    <s v="EUR"/>
    <n v="1459978200"/>
    <n v="1458416585"/>
    <b v="0"/>
    <n v="46"/>
    <b v="1"/>
    <s v="theater/plays"/>
    <n v="15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400"/>
    <x v="2"/>
    <s v="GB"/>
    <s v="GBP"/>
    <n v="1460318400"/>
    <n v="1457881057"/>
    <b v="0"/>
    <n v="22"/>
    <b v="1"/>
    <s v="theater/plays"/>
    <n v="1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400"/>
    <x v="1"/>
    <s v="GB"/>
    <s v="GBP"/>
    <n v="1446732975"/>
    <n v="1444137375"/>
    <b v="0"/>
    <n v="21"/>
    <b v="0"/>
    <s v="theater/plays"/>
    <n v="1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400"/>
    <x v="1"/>
    <s v="CA"/>
    <s v="CAD"/>
    <n v="1425758101"/>
    <n v="1423166101"/>
    <b v="0"/>
    <n v="6"/>
    <b v="0"/>
    <s v="publishing/translations"/>
    <n v="15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400"/>
    <x v="1"/>
    <s v="AT"/>
    <s v="EUR"/>
    <n v="1456094197"/>
    <n v="1453502197"/>
    <b v="0"/>
    <n v="12"/>
    <b v="0"/>
    <s v="technology/wearables"/>
    <n v="1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397"/>
    <x v="2"/>
    <s v="US"/>
    <s v="USD"/>
    <n v="1458480560"/>
    <n v="1455892160"/>
    <b v="0"/>
    <n v="33"/>
    <b v="1"/>
    <s v="photography/photobooks"/>
    <n v="15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396"/>
    <x v="3"/>
    <s v="US"/>
    <s v="USD"/>
    <n v="1491769769"/>
    <n v="1489181369"/>
    <b v="0"/>
    <n v="4"/>
    <b v="0"/>
    <s v="food/small batch"/>
    <n v="14"/>
    <x v="7"/>
    <s v="small batch"/>
    <x v="2768"/>
    <d v="2017-04-09T20:29:29"/>
    <x v="3"/>
  </r>
  <r>
    <n v="2833"/>
    <s v="Star Man Rocket Man"/>
    <s v="A new play about exploring outer space"/>
    <n v="2700"/>
    <n v="391"/>
    <x v="2"/>
    <s v="US"/>
    <s v="USD"/>
    <n v="1444528800"/>
    <n v="1442804633"/>
    <b v="0"/>
    <n v="35"/>
    <b v="1"/>
    <s v="theater/plays"/>
    <n v="14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385"/>
    <x v="2"/>
    <s v="IE"/>
    <s v="EUR"/>
    <n v="1449162000"/>
    <n v="1446570315"/>
    <b v="1"/>
    <n v="63"/>
    <b v="1"/>
    <s v="theater/plays"/>
    <n v="14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385"/>
    <x v="2"/>
    <s v="GB"/>
    <s v="GBP"/>
    <n v="1436380200"/>
    <n v="1433615400"/>
    <b v="0"/>
    <n v="9"/>
    <b v="1"/>
    <s v="photography/photobooks"/>
    <n v="15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81"/>
    <x v="2"/>
    <s v="US"/>
    <s v="USD"/>
    <n v="1407224601"/>
    <n v="1405928601"/>
    <b v="0"/>
    <n v="68"/>
    <b v="1"/>
    <s v="film &amp; video/television"/>
    <n v="15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81"/>
    <x v="2"/>
    <s v="US"/>
    <s v="USD"/>
    <n v="1471539138"/>
    <n v="1468947138"/>
    <b v="1"/>
    <n v="140"/>
    <b v="1"/>
    <s v="photography/photobooks"/>
    <n v="15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380"/>
    <x v="2"/>
    <s v="US"/>
    <s v="USD"/>
    <n v="1412135940"/>
    <n v="1410840126"/>
    <b v="1"/>
    <n v="37"/>
    <b v="1"/>
    <s v="theater/plays"/>
    <n v="15"/>
    <x v="1"/>
    <s v="plays"/>
    <x v="2774"/>
    <d v="2014-10-01T03:59:00"/>
    <x v="1"/>
  </r>
  <r>
    <n v="3595"/>
    <s v="The Flu Season"/>
    <s v="A new theatre company staging Will Eno's The Flu Season in Seattle"/>
    <n v="2600"/>
    <n v="380"/>
    <x v="2"/>
    <s v="US"/>
    <s v="USD"/>
    <n v="1426229940"/>
    <n v="1423959123"/>
    <b v="0"/>
    <n v="62"/>
    <b v="1"/>
    <s v="theater/plays"/>
    <n v="15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380"/>
    <x v="2"/>
    <s v="GB"/>
    <s v="GBP"/>
    <n v="1425326400"/>
    <n v="1421916830"/>
    <b v="0"/>
    <n v="410"/>
    <b v="1"/>
    <s v="technology/hardware"/>
    <n v="15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377"/>
    <x v="2"/>
    <s v="US"/>
    <s v="USD"/>
    <n v="1367940794"/>
    <n v="1365348794"/>
    <b v="0"/>
    <n v="34"/>
    <b v="1"/>
    <s v="music/indie rock"/>
    <n v="15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376"/>
    <x v="2"/>
    <s v="US"/>
    <s v="USD"/>
    <n v="1368235344"/>
    <n v="1365643344"/>
    <b v="0"/>
    <n v="66"/>
    <b v="1"/>
    <s v="film &amp; video/television"/>
    <n v="15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376"/>
    <x v="2"/>
    <s v="US"/>
    <s v="USD"/>
    <n v="1275529260"/>
    <n v="1274705803"/>
    <b v="0"/>
    <n v="25"/>
    <b v="1"/>
    <s v="film &amp; video/shorts"/>
    <n v="15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375"/>
    <x v="1"/>
    <s v="GB"/>
    <s v="GBP"/>
    <n v="1413634059"/>
    <n v="1411042059"/>
    <b v="0"/>
    <n v="10"/>
    <b v="0"/>
    <s v="film &amp; video/drama"/>
    <n v="15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75"/>
    <x v="1"/>
    <s v="GB"/>
    <s v="GBP"/>
    <n v="1457308531"/>
    <n v="1452124531"/>
    <b v="0"/>
    <n v="3"/>
    <b v="0"/>
    <s v="film &amp; video/drama"/>
    <n v="15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375"/>
    <x v="1"/>
    <s v="GB"/>
    <s v="GBP"/>
    <n v="1487365200"/>
    <n v="1483734100"/>
    <b v="0"/>
    <n v="8"/>
    <b v="0"/>
    <s v="film &amp; video/drama"/>
    <n v="1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375"/>
    <x v="1"/>
    <s v="GB"/>
    <s v="GBP"/>
    <n v="1422562864"/>
    <n v="1417378864"/>
    <b v="0"/>
    <n v="8"/>
    <b v="0"/>
    <s v="film &amp; video/drama"/>
    <n v="15"/>
    <x v="0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371"/>
    <x v="2"/>
    <s v="US"/>
    <s v="USD"/>
    <n v="1298699828"/>
    <n v="1294811828"/>
    <b v="1"/>
    <n v="145"/>
    <b v="1"/>
    <s v="film &amp; video/documentary"/>
    <n v="15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69"/>
    <x v="2"/>
    <s v="US"/>
    <s v="USD"/>
    <n v="1343238578"/>
    <n v="1341856178"/>
    <b v="0"/>
    <n v="55"/>
    <b v="1"/>
    <s v="film &amp; video/documentary"/>
    <n v="1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367"/>
    <x v="1"/>
    <s v="US"/>
    <s v="USD"/>
    <n v="1385931702"/>
    <n v="1383076902"/>
    <b v="0"/>
    <n v="2"/>
    <b v="0"/>
    <s v="film &amp; video/animation"/>
    <n v="14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362"/>
    <x v="1"/>
    <s v="US"/>
    <s v="USD"/>
    <n v="1400091095"/>
    <n v="1398363095"/>
    <b v="0"/>
    <n v="4"/>
    <b v="0"/>
    <s v="film &amp; video/animation"/>
    <n v="14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361"/>
    <x v="1"/>
    <s v="GB"/>
    <s v="GBP"/>
    <n v="1436368622"/>
    <n v="1433776622"/>
    <b v="0"/>
    <n v="8"/>
    <b v="0"/>
    <s v="technology/web"/>
    <n v="14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360"/>
    <x v="1"/>
    <s v="CA"/>
    <s v="CAD"/>
    <n v="1451679612"/>
    <n v="1449087612"/>
    <b v="0"/>
    <n v="1"/>
    <b v="0"/>
    <s v="technology/web"/>
    <n v="14"/>
    <x v="3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360"/>
    <x v="1"/>
    <s v="US"/>
    <s v="USD"/>
    <n v="1446660688"/>
    <n v="1444065088"/>
    <b v="0"/>
    <n v="0"/>
    <b v="0"/>
    <s v="technology/web"/>
    <n v="14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360"/>
    <x v="1"/>
    <s v="US"/>
    <s v="USD"/>
    <n v="1417737781"/>
    <n v="1415145781"/>
    <b v="0"/>
    <n v="7"/>
    <b v="0"/>
    <s v="technology/web"/>
    <n v="14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59"/>
    <x v="2"/>
    <s v="US"/>
    <s v="USD"/>
    <n v="1410904413"/>
    <n v="1409090013"/>
    <b v="0"/>
    <n v="82"/>
    <b v="1"/>
    <s v="technology/wearables"/>
    <n v="14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358"/>
    <x v="1"/>
    <s v="US"/>
    <s v="USD"/>
    <n v="1477509604"/>
    <n v="1474917604"/>
    <b v="0"/>
    <n v="1"/>
    <b v="0"/>
    <s v="technology/wearables"/>
    <n v="14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358"/>
    <x v="2"/>
    <s v="US"/>
    <s v="USD"/>
    <n v="1365728487"/>
    <n v="1363136487"/>
    <b v="0"/>
    <n v="35"/>
    <b v="1"/>
    <s v="publishing/nonfiction"/>
    <n v="14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55"/>
    <x v="2"/>
    <s v="GB"/>
    <s v="GBP"/>
    <n v="1387533892"/>
    <n v="1384941892"/>
    <b v="0"/>
    <n v="169"/>
    <b v="1"/>
    <s v="publishing/nonfiction"/>
    <n v="14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353"/>
    <x v="2"/>
    <s v="US"/>
    <s v="USD"/>
    <n v="1369010460"/>
    <n v="1366381877"/>
    <b v="0"/>
    <n v="68"/>
    <b v="1"/>
    <s v="publishing/nonfiction"/>
    <n v="14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351"/>
    <x v="2"/>
    <s v="US"/>
    <s v="USD"/>
    <n v="1286568268"/>
    <n v="1283976268"/>
    <b v="0"/>
    <n v="19"/>
    <b v="1"/>
    <s v="publishing/nonfiction"/>
    <n v="14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351"/>
    <x v="1"/>
    <s v="US"/>
    <s v="USD"/>
    <n v="1387169890"/>
    <n v="1384577890"/>
    <b v="0"/>
    <n v="0"/>
    <b v="0"/>
    <s v="publishing/fiction"/>
    <n v="14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350"/>
    <x v="2"/>
    <s v="US"/>
    <s v="USD"/>
    <n v="1383861483"/>
    <n v="1381265883"/>
    <b v="0"/>
    <n v="60"/>
    <b v="1"/>
    <s v="music/rock"/>
    <n v="14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50"/>
    <x v="2"/>
    <s v="US"/>
    <s v="USD"/>
    <n v="1398988662"/>
    <n v="1396396662"/>
    <b v="0"/>
    <n v="62"/>
    <b v="1"/>
    <s v="music/rock"/>
    <n v="14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350"/>
    <x v="2"/>
    <s v="CA"/>
    <s v="CAD"/>
    <n v="1381723140"/>
    <n v="1378735983"/>
    <b v="1"/>
    <n v="39"/>
    <b v="1"/>
    <s v="music/metal"/>
    <n v="14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350"/>
    <x v="1"/>
    <s v="US"/>
    <s v="USD"/>
    <n v="1326651110"/>
    <n v="1322763110"/>
    <b v="0"/>
    <n v="2"/>
    <b v="0"/>
    <s v="music/indie rock"/>
    <n v="14"/>
    <x v="5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346"/>
    <x v="1"/>
    <s v="US"/>
    <s v="USD"/>
    <n v="1280206740"/>
    <n v="1276283655"/>
    <b v="0"/>
    <n v="0"/>
    <b v="0"/>
    <s v="music/jazz"/>
    <n v="14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345"/>
    <x v="1"/>
    <s v="US"/>
    <s v="USD"/>
    <n v="1455210353"/>
    <n v="1451927153"/>
    <b v="0"/>
    <n v="37"/>
    <b v="0"/>
    <s v="technology/wearables"/>
    <n v="14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345"/>
    <x v="0"/>
    <s v="US"/>
    <s v="USD"/>
    <n v="1442257677"/>
    <n v="1439665677"/>
    <b v="0"/>
    <n v="0"/>
    <b v="0"/>
    <s v="journalism/audio"/>
    <n v="14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341"/>
    <x v="0"/>
    <s v="US"/>
    <s v="USD"/>
    <n v="1407708000"/>
    <n v="1405110399"/>
    <b v="0"/>
    <n v="0"/>
    <b v="0"/>
    <s v="journalism/audio"/>
    <n v="14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340"/>
    <x v="1"/>
    <s v="US"/>
    <s v="USD"/>
    <n v="1452228790"/>
    <n v="1449636790"/>
    <b v="0"/>
    <n v="1"/>
    <b v="0"/>
    <s v="games/video games"/>
    <n v="14"/>
    <x v="4"/>
    <s v="video games"/>
    <x v="2807"/>
    <d v="2016-01-08T04:53:10"/>
    <x v="2"/>
  </r>
  <r>
    <n v="1150"/>
    <s v="Chef Po's Food Truck"/>
    <s v="Bringing delicious authentic and fusion Taiwanese Food to the West Coast."/>
    <n v="2500"/>
    <n v="338"/>
    <x v="1"/>
    <s v="US"/>
    <s v="USD"/>
    <n v="1452293675"/>
    <n v="1447109675"/>
    <b v="0"/>
    <n v="6"/>
    <b v="0"/>
    <s v="food/food trucks"/>
    <n v="13"/>
    <x v="7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335"/>
    <x v="1"/>
    <s v="US"/>
    <s v="USD"/>
    <n v="1478059140"/>
    <n v="1476391223"/>
    <b v="0"/>
    <n v="3"/>
    <b v="0"/>
    <s v="food/food trucks"/>
    <n v="1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35"/>
    <x v="2"/>
    <s v="US"/>
    <s v="USD"/>
    <n v="1448586000"/>
    <n v="1447195695"/>
    <b v="0"/>
    <n v="83"/>
    <b v="1"/>
    <s v="photography/photobooks"/>
    <n v="13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335"/>
    <x v="0"/>
    <s v="US"/>
    <s v="USD"/>
    <n v="1343491200"/>
    <n v="1342801164"/>
    <b v="0"/>
    <n v="0"/>
    <b v="0"/>
    <s v="music/world music"/>
    <n v="13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335"/>
    <x v="0"/>
    <s v="US"/>
    <s v="USD"/>
    <n v="1325804767"/>
    <n v="1323212767"/>
    <b v="0"/>
    <n v="0"/>
    <b v="0"/>
    <s v="music/world music"/>
    <n v="13"/>
    <x v="5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34"/>
    <x v="2"/>
    <s v="US"/>
    <s v="USD"/>
    <n v="1402642740"/>
    <n v="1399563953"/>
    <b v="1"/>
    <n v="59"/>
    <b v="1"/>
    <s v="music/rock"/>
    <n v="13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330"/>
    <x v="2"/>
    <s v="US"/>
    <s v="USD"/>
    <n v="1402286340"/>
    <n v="1399504664"/>
    <b v="1"/>
    <n v="96"/>
    <b v="1"/>
    <s v="music/rock"/>
    <n v="13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327"/>
    <x v="2"/>
    <s v="GB"/>
    <s v="GBP"/>
    <n v="1438189200"/>
    <n v="1435585497"/>
    <b v="0"/>
    <n v="64"/>
    <b v="1"/>
    <s v="theater/plays"/>
    <n v="1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326.33"/>
    <x v="2"/>
    <s v="US"/>
    <s v="USD"/>
    <n v="1480559011"/>
    <n v="1477963411"/>
    <b v="0"/>
    <n v="50"/>
    <b v="1"/>
    <s v="theater/plays"/>
    <n v="13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325"/>
    <x v="0"/>
    <s v="AU"/>
    <s v="AUD"/>
    <n v="1405478025"/>
    <n v="1402886025"/>
    <b v="0"/>
    <n v="0"/>
    <b v="0"/>
    <s v="technology/wearables"/>
    <n v="13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25"/>
    <x v="2"/>
    <s v="US"/>
    <s v="USD"/>
    <n v="1425741525"/>
    <n v="1423149525"/>
    <b v="0"/>
    <n v="31"/>
    <b v="1"/>
    <s v="publishing/nonfiction"/>
    <n v="13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25"/>
    <x v="2"/>
    <s v="GB"/>
    <s v="GBP"/>
    <n v="1354269600"/>
    <n v="1351663605"/>
    <b v="0"/>
    <n v="121"/>
    <b v="1"/>
    <s v="publishing/nonfiction"/>
    <n v="13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325"/>
    <x v="2"/>
    <s v="US"/>
    <s v="USD"/>
    <n v="1456976586"/>
    <n v="1454298186"/>
    <b v="0"/>
    <n v="104"/>
    <b v="1"/>
    <s v="music/rock"/>
    <n v="13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20"/>
    <x v="2"/>
    <s v="US"/>
    <s v="USD"/>
    <n v="1369612474"/>
    <n v="1367798074"/>
    <b v="0"/>
    <n v="240"/>
    <b v="1"/>
    <s v="music/rock"/>
    <n v="13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320"/>
    <x v="2"/>
    <s v="GB"/>
    <s v="GBP"/>
    <n v="1430439411"/>
    <n v="1425259011"/>
    <b v="0"/>
    <n v="113"/>
    <b v="1"/>
    <s v="music/rock"/>
    <n v="13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320"/>
    <x v="1"/>
    <s v="US"/>
    <s v="USD"/>
    <n v="1411227633"/>
    <n v="1408549233"/>
    <b v="0"/>
    <n v="1"/>
    <b v="0"/>
    <s v="photography/nature"/>
    <n v="13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317"/>
    <x v="1"/>
    <s v="US"/>
    <s v="USD"/>
    <n v="1415842193"/>
    <n v="1414110593"/>
    <b v="0"/>
    <n v="4"/>
    <b v="0"/>
    <s v="photography/nature"/>
    <n v="13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316"/>
    <x v="0"/>
    <s v="GB"/>
    <s v="GBP"/>
    <n v="1456703940"/>
    <n v="1454546859"/>
    <b v="0"/>
    <n v="3"/>
    <b v="0"/>
    <s v="publishing/art books"/>
    <n v="12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312"/>
    <x v="2"/>
    <s v="US"/>
    <s v="USD"/>
    <n v="1304561633"/>
    <n v="1301969633"/>
    <b v="0"/>
    <n v="56"/>
    <b v="1"/>
    <s v="music/rock"/>
    <n v="12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311"/>
    <x v="2"/>
    <s v="US"/>
    <s v="USD"/>
    <n v="1418998744"/>
    <n v="1416406744"/>
    <b v="0"/>
    <n v="26"/>
    <b v="1"/>
    <s v="music/pop"/>
    <n v="12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10"/>
    <x v="2"/>
    <s v="US"/>
    <s v="USD"/>
    <n v="1331870340"/>
    <n v="1328033818"/>
    <b v="0"/>
    <n v="89"/>
    <b v="1"/>
    <s v="music/pop"/>
    <n v="12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310"/>
    <x v="2"/>
    <s v="US"/>
    <s v="USD"/>
    <n v="1364447073"/>
    <n v="1361858673"/>
    <b v="0"/>
    <n v="98"/>
    <b v="1"/>
    <s v="music/pop"/>
    <n v="12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310"/>
    <x v="3"/>
    <s v="US"/>
    <s v="USD"/>
    <n v="1491470442"/>
    <n v="1488882042"/>
    <b v="0"/>
    <n v="11"/>
    <b v="0"/>
    <s v="music/faith"/>
    <n v="12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310"/>
    <x v="1"/>
    <s v="US"/>
    <s v="USD"/>
    <n v="1417273140"/>
    <n v="1413609292"/>
    <b v="1"/>
    <n v="13"/>
    <b v="0"/>
    <s v="photography/photobooks"/>
    <n v="12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05"/>
    <x v="2"/>
    <s v="US"/>
    <s v="USD"/>
    <n v="1330760367"/>
    <n v="1326872367"/>
    <b v="0"/>
    <n v="57"/>
    <b v="1"/>
    <s v="music/rock"/>
    <n v="12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"/>
    <x v="2"/>
    <s v="US"/>
    <s v="USD"/>
    <n v="1429594832"/>
    <n v="1427780432"/>
    <b v="0"/>
    <n v="38"/>
    <b v="1"/>
    <s v="music/rock"/>
    <n v="12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301"/>
    <x v="1"/>
    <s v="US"/>
    <s v="USD"/>
    <n v="1402600085"/>
    <n v="1400008085"/>
    <b v="0"/>
    <n v="2"/>
    <b v="0"/>
    <s v="games/mobile games"/>
    <n v="12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301"/>
    <x v="2"/>
    <s v="US"/>
    <s v="USD"/>
    <n v="1275368340"/>
    <n v="1272692732"/>
    <b v="0"/>
    <n v="89"/>
    <b v="1"/>
    <s v="music/indie rock"/>
    <n v="12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301"/>
    <x v="2"/>
    <s v="US"/>
    <s v="USD"/>
    <n v="1302926340"/>
    <n v="1301524585"/>
    <b v="0"/>
    <n v="45"/>
    <b v="1"/>
    <s v="music/indie rock"/>
    <n v="12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301"/>
    <x v="2"/>
    <s v="US"/>
    <s v="USD"/>
    <n v="1349517540"/>
    <n v="1347137731"/>
    <b v="0"/>
    <n v="54"/>
    <b v="1"/>
    <s v="music/indie rock"/>
    <n v="12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301"/>
    <x v="2"/>
    <s v="US"/>
    <s v="USD"/>
    <n v="1403326740"/>
    <n v="1400106171"/>
    <b v="0"/>
    <n v="50"/>
    <b v="1"/>
    <s v="music/indie rock"/>
    <n v="1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300"/>
    <x v="2"/>
    <s v="US"/>
    <s v="USD"/>
    <n v="1353201444"/>
    <n v="1350605844"/>
    <b v="1"/>
    <n v="238"/>
    <b v="1"/>
    <s v="technology/hardware"/>
    <n v="12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300"/>
    <x v="1"/>
    <s v="US"/>
    <s v="USD"/>
    <n v="1406861438"/>
    <n v="1402973438"/>
    <b v="0"/>
    <n v="3"/>
    <b v="0"/>
    <s v="photography/people"/>
    <n v="12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300"/>
    <x v="2"/>
    <s v="US"/>
    <s v="USD"/>
    <n v="1409099481"/>
    <n v="1406507481"/>
    <b v="1"/>
    <n v="94"/>
    <b v="1"/>
    <s v="technology/hardware"/>
    <n v="12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0"/>
    <x v="2"/>
    <s v="US"/>
    <s v="USD"/>
    <n v="1375408194"/>
    <n v="1372384194"/>
    <b v="0"/>
    <n v="62"/>
    <b v="1"/>
    <s v="music/indie rock"/>
    <n v="12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300"/>
    <x v="2"/>
    <s v="US"/>
    <s v="USD"/>
    <n v="1317576973"/>
    <n v="1312392973"/>
    <b v="0"/>
    <n v="22"/>
    <b v="1"/>
    <s v="music/indie rock"/>
    <n v="12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00"/>
    <x v="2"/>
    <s v="US"/>
    <s v="USD"/>
    <n v="1433735400"/>
    <n v="1429306520"/>
    <b v="0"/>
    <n v="44"/>
    <b v="1"/>
    <s v="music/rock"/>
    <n v="12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00"/>
    <x v="2"/>
    <s v="FR"/>
    <s v="EUR"/>
    <n v="1460127635"/>
    <n v="1457539235"/>
    <b v="0"/>
    <n v="117"/>
    <b v="1"/>
    <s v="music/rock"/>
    <n v="1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300"/>
    <x v="2"/>
    <s v="US"/>
    <s v="USD"/>
    <n v="1465192867"/>
    <n v="1463032867"/>
    <b v="0"/>
    <n v="38"/>
    <b v="1"/>
    <s v="music/rock"/>
    <n v="12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300"/>
    <x v="2"/>
    <s v="US"/>
    <s v="USD"/>
    <n v="1397113140"/>
    <n v="1395168625"/>
    <b v="0"/>
    <n v="120"/>
    <b v="1"/>
    <s v="music/electronic music"/>
    <n v="12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0"/>
    <x v="2"/>
    <s v="US"/>
    <s v="USD"/>
    <n v="1372136400"/>
    <n v="1369864301"/>
    <b v="0"/>
    <n v="1113"/>
    <b v="1"/>
    <s v="games/tabletop games"/>
    <n v="12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300"/>
    <x v="2"/>
    <s v="GB"/>
    <s v="GBP"/>
    <n v="1450051200"/>
    <n v="1448269539"/>
    <b v="0"/>
    <n v="391"/>
    <b v="1"/>
    <s v="games/tabletop games"/>
    <n v="12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98"/>
    <x v="2"/>
    <s v="GB"/>
    <s v="GBP"/>
    <n v="1441393210"/>
    <n v="1438801210"/>
    <b v="0"/>
    <n v="57"/>
    <b v="1"/>
    <s v="games/tabletop games"/>
    <n v="12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98"/>
    <x v="2"/>
    <s v="GB"/>
    <s v="GBP"/>
    <n v="1466377200"/>
    <n v="1463351329"/>
    <b v="0"/>
    <n v="169"/>
    <b v="1"/>
    <s v="games/tabletop games"/>
    <n v="12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292"/>
    <x v="2"/>
    <s v="US"/>
    <s v="USD"/>
    <n v="1395876250"/>
    <n v="1393287850"/>
    <b v="0"/>
    <n v="84"/>
    <b v="1"/>
    <s v="games/tabletop games"/>
    <n v="12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290"/>
    <x v="2"/>
    <s v="US"/>
    <s v="USD"/>
    <n v="1488862800"/>
    <n v="1486745663"/>
    <b v="0"/>
    <n v="902"/>
    <b v="1"/>
    <s v="games/tabletop games"/>
    <n v="12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289"/>
    <x v="2"/>
    <s v="CA"/>
    <s v="CAD"/>
    <n v="1489320642"/>
    <n v="1487164242"/>
    <b v="0"/>
    <n v="147"/>
    <b v="1"/>
    <s v="games/tabletop games"/>
    <n v="12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89"/>
    <x v="2"/>
    <s v="US"/>
    <s v="USD"/>
    <n v="1393156857"/>
    <n v="1390564857"/>
    <b v="0"/>
    <n v="99"/>
    <b v="1"/>
    <s v="games/tabletop games"/>
    <n v="1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289"/>
    <x v="2"/>
    <s v="US"/>
    <s v="USD"/>
    <n v="1335153600"/>
    <n v="1332199618"/>
    <b v="0"/>
    <n v="43"/>
    <b v="1"/>
    <s v="music/rock"/>
    <n v="11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86"/>
    <x v="2"/>
    <s v="US"/>
    <s v="USD"/>
    <n v="1336238743"/>
    <n v="1333646743"/>
    <b v="1"/>
    <n v="64"/>
    <b v="1"/>
    <s v="music/indie rock"/>
    <n v="11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285"/>
    <x v="0"/>
    <s v="CA"/>
    <s v="CAD"/>
    <n v="1480110783"/>
    <n v="1477515183"/>
    <b v="0"/>
    <n v="0"/>
    <b v="0"/>
    <s v="technology/web"/>
    <n v="11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285"/>
    <x v="2"/>
    <s v="US"/>
    <s v="USD"/>
    <n v="1478923200"/>
    <n v="1476184593"/>
    <b v="0"/>
    <n v="337"/>
    <b v="1"/>
    <s v="food/small batch"/>
    <n v="11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84"/>
    <x v="2"/>
    <s v="US"/>
    <s v="USD"/>
    <n v="1368066453"/>
    <n v="1365474453"/>
    <b v="0"/>
    <n v="52"/>
    <b v="1"/>
    <s v="music/indie rock"/>
    <n v="11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81"/>
    <x v="2"/>
    <s v="US"/>
    <s v="USD"/>
    <n v="1278799200"/>
    <n v="1273647255"/>
    <b v="0"/>
    <n v="81"/>
    <b v="1"/>
    <s v="music/indie rock"/>
    <n v="11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80"/>
    <x v="2"/>
    <s v="US"/>
    <s v="USD"/>
    <n v="1319904721"/>
    <n v="1314720721"/>
    <b v="0"/>
    <n v="27"/>
    <b v="1"/>
    <s v="music/classical music"/>
    <n v="11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"/>
    <x v="2"/>
    <s v="US"/>
    <s v="USD"/>
    <n v="1433343869"/>
    <n v="1430751869"/>
    <b v="0"/>
    <n v="50"/>
    <b v="1"/>
    <s v="technology/space exploration"/>
    <n v="11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280"/>
    <x v="0"/>
    <s v="CA"/>
    <s v="CAD"/>
    <n v="1439533019"/>
    <n v="1436941019"/>
    <b v="0"/>
    <n v="3"/>
    <b v="0"/>
    <s v="technology/space exploration"/>
    <n v="11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280"/>
    <x v="1"/>
    <s v="US"/>
    <s v="USD"/>
    <n v="1337102187"/>
    <n v="1335892587"/>
    <b v="0"/>
    <n v="18"/>
    <b v="0"/>
    <s v="publishing/children's books"/>
    <n v="1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280"/>
    <x v="1"/>
    <s v="US"/>
    <s v="USD"/>
    <n v="1448204621"/>
    <n v="1445609021"/>
    <b v="0"/>
    <n v="1"/>
    <b v="0"/>
    <s v="publishing/children's books"/>
    <n v="11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80"/>
    <x v="2"/>
    <s v="GB"/>
    <s v="GBP"/>
    <n v="1404913180"/>
    <n v="1403703580"/>
    <b v="0"/>
    <n v="74"/>
    <b v="1"/>
    <s v="theater/plays"/>
    <n v="1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79"/>
    <x v="2"/>
    <s v="US"/>
    <s v="USD"/>
    <n v="1459348740"/>
    <n v="1458647725"/>
    <b v="0"/>
    <n v="21"/>
    <b v="1"/>
    <s v="theater/plays"/>
    <n v="11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8"/>
    <x v="2"/>
    <s v="US"/>
    <s v="USD"/>
    <n v="1401595140"/>
    <n v="1398828064"/>
    <b v="0"/>
    <n v="57"/>
    <b v="1"/>
    <s v="theater/plays"/>
    <n v="11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77"/>
    <x v="2"/>
    <s v="GB"/>
    <s v="GBP"/>
    <n v="1464863118"/>
    <n v="1462443918"/>
    <b v="0"/>
    <n v="76"/>
    <b v="1"/>
    <s v="theater/plays"/>
    <n v="11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77"/>
    <x v="2"/>
    <s v="GB"/>
    <s v="GBP"/>
    <n v="1416780000"/>
    <n v="1414342894"/>
    <b v="0"/>
    <n v="95"/>
    <b v="1"/>
    <s v="theater/plays"/>
    <n v="11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76"/>
    <x v="2"/>
    <s v="GB"/>
    <s v="GBP"/>
    <n v="1426698000"/>
    <n v="1424825479"/>
    <b v="0"/>
    <n v="132"/>
    <b v="1"/>
    <s v="theater/plays"/>
    <n v="11"/>
    <x v="1"/>
    <s v="plays"/>
    <x v="2872"/>
    <d v="2015-03-18T17:00:00"/>
    <x v="2"/>
  </r>
  <r>
    <n v="2864"/>
    <s v="'Haunting Julia' by Alan Ayckbourn"/>
    <s v="Accessible, original theatre for all!"/>
    <n v="2500"/>
    <n v="273"/>
    <x v="1"/>
    <s v="GB"/>
    <s v="GBP"/>
    <n v="1437139080"/>
    <n v="1434552207"/>
    <b v="0"/>
    <n v="3"/>
    <b v="0"/>
    <s v="theater/plays"/>
    <n v="11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273"/>
    <x v="1"/>
    <s v="US"/>
    <s v="USD"/>
    <n v="1467604800"/>
    <n v="1465533672"/>
    <b v="0"/>
    <n v="10"/>
    <b v="0"/>
    <s v="theater/plays"/>
    <n v="11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x v="1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72"/>
    <x v="1"/>
    <s v="US"/>
    <s v="USD"/>
    <n v="1463259837"/>
    <n v="1458075837"/>
    <b v="0"/>
    <n v="2"/>
    <b v="0"/>
    <s v="theater/plays"/>
    <n v="1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271"/>
    <x v="1"/>
    <s v="CA"/>
    <s v="CAD"/>
    <n v="1427306470"/>
    <n v="1424718070"/>
    <b v="0"/>
    <n v="13"/>
    <b v="0"/>
    <s v="theater/plays"/>
    <n v="11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70"/>
    <x v="2"/>
    <s v="US"/>
    <s v="USD"/>
    <n v="1465081053"/>
    <n v="1462489053"/>
    <b v="0"/>
    <n v="54"/>
    <b v="1"/>
    <s v="theater/musical"/>
    <n v="11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"/>
    <x v="2"/>
    <s v="CA"/>
    <s v="CAD"/>
    <n v="1402845364"/>
    <n v="1400253364"/>
    <b v="0"/>
    <n v="37"/>
    <b v="1"/>
    <s v="theater/musical"/>
    <n v="11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70"/>
    <x v="2"/>
    <s v="US"/>
    <s v="USD"/>
    <n v="1421606018"/>
    <n v="1418150018"/>
    <b v="0"/>
    <n v="33"/>
    <b v="1"/>
    <s v="theater/musical"/>
    <n v="11"/>
    <x v="1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270"/>
    <x v="2"/>
    <s v="GB"/>
    <s v="GBP"/>
    <n v="1401465600"/>
    <n v="1399032813"/>
    <b v="0"/>
    <n v="145"/>
    <b v="1"/>
    <s v="theater/spaces"/>
    <n v="1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266"/>
    <x v="1"/>
    <s v="FR"/>
    <s v="EUR"/>
    <n v="1437033360"/>
    <n v="1434445937"/>
    <b v="0"/>
    <n v="12"/>
    <b v="0"/>
    <s v="theater/spaces"/>
    <n v="11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"/>
    <x v="2"/>
    <s v="US"/>
    <s v="USD"/>
    <n v="1402341615"/>
    <n v="1399490415"/>
    <b v="1"/>
    <n v="71"/>
    <b v="1"/>
    <s v="theater/plays"/>
    <n v="11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264"/>
    <x v="2"/>
    <s v="US"/>
    <s v="USD"/>
    <n v="1402696800"/>
    <n v="1399948353"/>
    <b v="1"/>
    <n v="61"/>
    <b v="1"/>
    <s v="theater/plays"/>
    <n v="10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62"/>
    <x v="2"/>
    <s v="US"/>
    <s v="USD"/>
    <n v="1403366409"/>
    <n v="1400774409"/>
    <b v="1"/>
    <n v="51"/>
    <b v="1"/>
    <s v="theater/plays"/>
    <n v="10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61"/>
    <x v="2"/>
    <s v="US"/>
    <s v="USD"/>
    <n v="1377284669"/>
    <n v="1375729469"/>
    <b v="1"/>
    <n v="68"/>
    <b v="1"/>
    <s v="theater/plays"/>
    <n v="10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260"/>
    <x v="2"/>
    <s v="US"/>
    <s v="USD"/>
    <n v="1445722140"/>
    <n v="1443016697"/>
    <b v="1"/>
    <n v="84"/>
    <b v="1"/>
    <s v="theater/plays"/>
    <n v="10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0"/>
    <x v="2"/>
    <s v="GB"/>
    <s v="GBP"/>
    <n v="1436696712"/>
    <n v="1434104712"/>
    <b v="1"/>
    <n v="57"/>
    <b v="1"/>
    <s v="theater/plays"/>
    <n v="10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60"/>
    <x v="2"/>
    <s v="US"/>
    <s v="USD"/>
    <n v="1446238800"/>
    <n v="1444220588"/>
    <b v="1"/>
    <n v="68"/>
    <b v="1"/>
    <s v="theater/plays"/>
    <n v="10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60"/>
    <x v="2"/>
    <s v="US"/>
    <s v="USD"/>
    <n v="1422482400"/>
    <n v="1421089938"/>
    <b v="1"/>
    <n v="49"/>
    <b v="1"/>
    <s v="theater/plays"/>
    <n v="10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60"/>
    <x v="2"/>
    <s v="GB"/>
    <s v="GBP"/>
    <n v="1433017303"/>
    <n v="1430425303"/>
    <b v="1"/>
    <n v="34"/>
    <b v="1"/>
    <s v="theater/plays"/>
    <n v="10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60"/>
    <x v="2"/>
    <s v="CA"/>
    <s v="CAD"/>
    <n v="1448733628"/>
    <n v="1446573628"/>
    <b v="0"/>
    <n v="34"/>
    <b v="1"/>
    <s v="theater/plays"/>
    <n v="10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60"/>
    <x v="2"/>
    <s v="US"/>
    <s v="USD"/>
    <n v="1445065210"/>
    <n v="1442473210"/>
    <b v="0"/>
    <n v="45"/>
    <b v="1"/>
    <s v="theater/plays"/>
    <n v="10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9"/>
    <x v="2"/>
    <s v="US"/>
    <s v="USD"/>
    <n v="1478901600"/>
    <n v="1477077946"/>
    <b v="0"/>
    <n v="41"/>
    <b v="1"/>
    <s v="theater/plays"/>
    <n v="10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8"/>
    <x v="2"/>
    <s v="US"/>
    <s v="USD"/>
    <n v="1466557557"/>
    <n v="1463965557"/>
    <b v="0"/>
    <n v="38"/>
    <b v="1"/>
    <s v="theater/plays"/>
    <n v="10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55"/>
    <x v="2"/>
    <s v="GB"/>
    <s v="GBP"/>
    <n v="1412974800"/>
    <n v="1411109167"/>
    <b v="0"/>
    <n v="34"/>
    <b v="1"/>
    <s v="theater/plays"/>
    <n v="10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52"/>
    <x v="2"/>
    <s v="US"/>
    <s v="USD"/>
    <n v="1449973592"/>
    <n v="1447381592"/>
    <b v="0"/>
    <n v="3"/>
    <b v="1"/>
    <s v="theater/plays"/>
    <n v="10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52"/>
    <x v="2"/>
    <s v="GB"/>
    <s v="GBP"/>
    <n v="1430600400"/>
    <n v="1428358567"/>
    <b v="0"/>
    <n v="14"/>
    <b v="1"/>
    <s v="theater/plays"/>
    <n v="10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1"/>
    <x v="2"/>
    <s v="US"/>
    <s v="USD"/>
    <n v="1447445820"/>
    <n v="1445077121"/>
    <b v="0"/>
    <n v="43"/>
    <b v="1"/>
    <s v="theater/plays"/>
    <n v="10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51"/>
    <x v="2"/>
    <s v="US"/>
    <s v="USD"/>
    <n v="1466014499"/>
    <n v="1463422499"/>
    <b v="0"/>
    <n v="44"/>
    <b v="1"/>
    <s v="theater/plays"/>
    <n v="10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50"/>
    <x v="2"/>
    <s v="GB"/>
    <s v="GBP"/>
    <n v="1469359728"/>
    <n v="1466767728"/>
    <b v="0"/>
    <n v="38"/>
    <b v="1"/>
    <s v="theater/plays"/>
    <n v="10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0"/>
    <x v="2"/>
    <s v="US"/>
    <s v="USD"/>
    <n v="1399953600"/>
    <n v="1398983245"/>
    <b v="0"/>
    <n v="39"/>
    <b v="1"/>
    <s v="theater/plays"/>
    <n v="10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"/>
    <x v="2"/>
    <s v="US"/>
    <s v="USD"/>
    <n v="1410145200"/>
    <n v="1407197670"/>
    <b v="0"/>
    <n v="11"/>
    <b v="1"/>
    <s v="theater/plays"/>
    <n v="10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"/>
    <x v="2"/>
    <s v="US"/>
    <s v="USD"/>
    <n v="1425758257"/>
    <n v="1423166257"/>
    <b v="0"/>
    <n v="24"/>
    <b v="1"/>
    <s v="theater/plays"/>
    <n v="10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50"/>
    <x v="2"/>
    <s v="GB"/>
    <s v="GBP"/>
    <n v="1462224398"/>
    <n v="1459632398"/>
    <b v="0"/>
    <n v="64"/>
    <b v="1"/>
    <s v="theater/plays"/>
    <n v="10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0"/>
    <x v="2"/>
    <s v="US"/>
    <s v="USD"/>
    <n v="1438799760"/>
    <n v="1437236378"/>
    <b v="0"/>
    <n v="54"/>
    <b v="1"/>
    <s v="theater/plays"/>
    <n v="10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0"/>
    <x v="2"/>
    <s v="US"/>
    <s v="USD"/>
    <n v="1456984740"/>
    <n v="1455717790"/>
    <b v="0"/>
    <n v="33"/>
    <b v="1"/>
    <s v="theater/plays"/>
    <n v="10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250"/>
    <x v="2"/>
    <s v="GB"/>
    <s v="GBP"/>
    <n v="1428483201"/>
    <n v="1425891201"/>
    <b v="0"/>
    <n v="51"/>
    <b v="1"/>
    <s v="theater/plays"/>
    <n v="10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0"/>
    <x v="2"/>
    <s v="US"/>
    <s v="USD"/>
    <n v="1434675616"/>
    <n v="1432083616"/>
    <b v="0"/>
    <n v="71"/>
    <b v="1"/>
    <s v="theater/plays"/>
    <n v="10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50"/>
    <x v="2"/>
    <s v="GB"/>
    <s v="GBP"/>
    <n v="1449756896"/>
    <n v="1447164896"/>
    <b v="0"/>
    <n v="72"/>
    <b v="1"/>
    <s v="theater/plays"/>
    <n v="10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250"/>
    <x v="2"/>
    <s v="GB"/>
    <s v="GBP"/>
    <n v="1426801664"/>
    <n v="1424213264"/>
    <b v="0"/>
    <n v="45"/>
    <b v="1"/>
    <s v="theater/plays"/>
    <n v="10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250"/>
    <x v="2"/>
    <s v="US"/>
    <s v="USD"/>
    <n v="1406358000"/>
    <n v="1404841270"/>
    <b v="0"/>
    <n v="34"/>
    <b v="1"/>
    <s v="theater/plays"/>
    <n v="10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0"/>
    <x v="2"/>
    <s v="US"/>
    <s v="USD"/>
    <n v="1413383216"/>
    <n v="1410791216"/>
    <b v="0"/>
    <n v="40"/>
    <b v="1"/>
    <s v="theater/plays"/>
    <n v="10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0"/>
    <x v="1"/>
    <s v="GB"/>
    <s v="GBP"/>
    <n v="1436137140"/>
    <n v="1433833896"/>
    <b v="0"/>
    <n v="1"/>
    <b v="0"/>
    <s v="theater/plays"/>
    <n v="10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245"/>
    <x v="2"/>
    <s v="US"/>
    <s v="USD"/>
    <n v="1406350740"/>
    <n v="1403125737"/>
    <b v="0"/>
    <n v="27"/>
    <b v="1"/>
    <s v="theater/musical"/>
    <n v="10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43"/>
    <x v="2"/>
    <s v="CA"/>
    <s v="CAD"/>
    <n v="1428606055"/>
    <n v="1427223655"/>
    <b v="0"/>
    <n v="25"/>
    <b v="1"/>
    <s v="theater/musical"/>
    <n v="1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241"/>
    <x v="2"/>
    <s v="US"/>
    <s v="USD"/>
    <n v="1436817960"/>
    <n v="1433999785"/>
    <b v="0"/>
    <n v="30"/>
    <b v="1"/>
    <s v="theater/musical"/>
    <n v="1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41"/>
    <x v="2"/>
    <s v="US"/>
    <s v="USD"/>
    <n v="1437364740"/>
    <n v="1434405044"/>
    <b v="0"/>
    <n v="41"/>
    <b v="1"/>
    <s v="theater/plays"/>
    <n v="10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241"/>
    <x v="1"/>
    <s v="GB"/>
    <s v="GBP"/>
    <n v="1437129179"/>
    <n v="1434537179"/>
    <b v="1"/>
    <n v="24"/>
    <b v="0"/>
    <s v="theater/plays"/>
    <n v="10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240"/>
    <x v="1"/>
    <s v="US"/>
    <s v="USD"/>
    <n v="1403730000"/>
    <n v="1401485207"/>
    <b v="0"/>
    <n v="1"/>
    <b v="0"/>
    <s v="theater/plays"/>
    <n v="10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240"/>
    <x v="1"/>
    <s v="NZ"/>
    <s v="NZD"/>
    <n v="1420750683"/>
    <n v="1418158683"/>
    <b v="0"/>
    <n v="10"/>
    <b v="0"/>
    <s v="theater/plays"/>
    <n v="9"/>
    <x v="1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237"/>
    <x v="1"/>
    <s v="GB"/>
    <s v="GBP"/>
    <n v="1439827200"/>
    <n v="1436355270"/>
    <b v="0"/>
    <n v="16"/>
    <b v="0"/>
    <s v="theater/plays"/>
    <n v="9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236"/>
    <x v="1"/>
    <s v="US"/>
    <s v="USD"/>
    <n v="1433988791"/>
    <n v="1431396791"/>
    <b v="0"/>
    <n v="5"/>
    <b v="0"/>
    <s v="theater/plays"/>
    <n v="9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236"/>
    <x v="1"/>
    <s v="GB"/>
    <s v="GBP"/>
    <n v="1431298740"/>
    <n v="1429558756"/>
    <b v="0"/>
    <n v="27"/>
    <b v="0"/>
    <s v="theater/plays"/>
    <n v="9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235"/>
    <x v="1"/>
    <s v="GB"/>
    <s v="GBP"/>
    <n v="1479032260"/>
    <n v="1476436660"/>
    <b v="0"/>
    <n v="3"/>
    <b v="0"/>
    <s v="theater/plays"/>
    <n v="9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34"/>
    <x v="1"/>
    <s v="GB"/>
    <s v="GBP"/>
    <n v="1407565504"/>
    <n v="1404973504"/>
    <b v="0"/>
    <n v="2"/>
    <b v="0"/>
    <s v="theater/plays"/>
    <n v="9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234"/>
    <x v="1"/>
    <s v="US"/>
    <s v="USD"/>
    <n v="1404570147"/>
    <n v="1401978147"/>
    <b v="0"/>
    <n v="7"/>
    <b v="0"/>
    <s v="theater/plays"/>
    <n v="9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234"/>
    <x v="1"/>
    <s v="US"/>
    <s v="USD"/>
    <n v="1454525340"/>
    <n v="1452008599"/>
    <b v="0"/>
    <n v="6"/>
    <b v="0"/>
    <s v="theater/plays"/>
    <n v="9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233"/>
    <x v="1"/>
    <s v="US"/>
    <s v="USD"/>
    <n v="1413573010"/>
    <n v="1408389010"/>
    <b v="0"/>
    <n v="4"/>
    <b v="0"/>
    <s v="theater/plays"/>
    <n v="9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233"/>
    <x v="1"/>
    <s v="GB"/>
    <s v="GBP"/>
    <n v="1440272093"/>
    <n v="1435088093"/>
    <b v="0"/>
    <n v="4"/>
    <b v="0"/>
    <s v="theater/plays"/>
    <n v="9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230"/>
    <x v="1"/>
    <s v="IE"/>
    <s v="EUR"/>
    <n v="1456617600"/>
    <n v="1454280186"/>
    <b v="0"/>
    <n v="1"/>
    <b v="0"/>
    <s v="theater/plays"/>
    <n v="9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230"/>
    <x v="2"/>
    <s v="GB"/>
    <s v="GBP"/>
    <n v="1439625059"/>
    <n v="1436860259"/>
    <b v="0"/>
    <n v="1019"/>
    <b v="1"/>
    <s v="technology/hardware"/>
    <n v="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26"/>
    <x v="2"/>
    <s v="GB"/>
    <s v="GBP"/>
    <n v="1472122316"/>
    <n v="1469443916"/>
    <b v="0"/>
    <n v="48"/>
    <b v="1"/>
    <s v="film &amp; video/documentary"/>
    <n v="9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225"/>
    <x v="1"/>
    <s v="CA"/>
    <s v="CAD"/>
    <n v="1409376600"/>
    <n v="1405957098"/>
    <b v="0"/>
    <n v="14"/>
    <b v="0"/>
    <s v="theater/plays"/>
    <n v="9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225"/>
    <x v="1"/>
    <s v="US"/>
    <s v="USD"/>
    <n v="1371415675"/>
    <n v="1368823675"/>
    <b v="0"/>
    <n v="0"/>
    <b v="0"/>
    <s v="publishing/fiction"/>
    <n v="9"/>
    <x v="2"/>
    <s v="fiction"/>
    <x v="2935"/>
    <d v="2013-06-16T20:47:55"/>
    <x v="4"/>
  </r>
  <r>
    <n v="1689"/>
    <s v="Fly Away"/>
    <s v="Praising the Living God in the second half of life."/>
    <n v="2400"/>
    <n v="225"/>
    <x v="3"/>
    <s v="US"/>
    <s v="USD"/>
    <n v="1489700230"/>
    <n v="1487111830"/>
    <b v="0"/>
    <n v="14"/>
    <b v="0"/>
    <s v="music/faith"/>
    <n v="9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25"/>
    <x v="2"/>
    <s v="GB"/>
    <s v="GBP"/>
    <n v="1462100406"/>
    <n v="1456920006"/>
    <b v="0"/>
    <n v="56"/>
    <b v="1"/>
    <s v="theater/spaces"/>
    <n v="9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25"/>
    <x v="2"/>
    <s v="IT"/>
    <s v="EUR"/>
    <n v="1479382594"/>
    <n v="1476786994"/>
    <b v="0"/>
    <n v="14"/>
    <b v="1"/>
    <s v="theater/plays"/>
    <n v="9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23"/>
    <x v="2"/>
    <s v="US"/>
    <s v="USD"/>
    <n v="1423942780"/>
    <n v="1418758780"/>
    <b v="0"/>
    <n v="36"/>
    <b v="1"/>
    <s v="theater/musical"/>
    <n v="9"/>
    <x v="1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223"/>
    <x v="2"/>
    <s v="US"/>
    <s v="USD"/>
    <n v="1417402800"/>
    <n v="1414610126"/>
    <b v="1"/>
    <n v="73"/>
    <b v="1"/>
    <s v="photography/photobooks"/>
    <n v="10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220"/>
    <x v="2"/>
    <s v="US"/>
    <s v="USD"/>
    <n v="1306296000"/>
    <n v="1301950070"/>
    <b v="1"/>
    <n v="61"/>
    <b v="1"/>
    <s v="film &amp; video/documentary"/>
    <n v="9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16"/>
    <x v="2"/>
    <s v="US"/>
    <s v="USD"/>
    <n v="1306630800"/>
    <n v="1304376478"/>
    <b v="0"/>
    <n v="38"/>
    <b v="1"/>
    <s v="music/rock"/>
    <n v="9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16"/>
    <x v="2"/>
    <s v="US"/>
    <s v="USD"/>
    <n v="1300636482"/>
    <n v="1298048082"/>
    <b v="0"/>
    <n v="90"/>
    <b v="1"/>
    <s v="music/pop"/>
    <n v="9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216"/>
    <x v="2"/>
    <s v="US"/>
    <s v="USD"/>
    <n v="1388473200"/>
    <n v="1385585434"/>
    <b v="1"/>
    <n v="85"/>
    <b v="1"/>
    <s v="music/indie rock"/>
    <n v="10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215"/>
    <x v="1"/>
    <s v="US"/>
    <s v="USD"/>
    <n v="1416662034"/>
    <n v="1414066434"/>
    <b v="0"/>
    <n v="1"/>
    <b v="0"/>
    <s v="photography/nature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15"/>
    <x v="2"/>
    <s v="GB"/>
    <s v="GBP"/>
    <n v="1473247240"/>
    <n v="1470655240"/>
    <b v="1"/>
    <n v="50"/>
    <b v="1"/>
    <s v="theater/plays"/>
    <n v="10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215"/>
    <x v="1"/>
    <s v="US"/>
    <s v="USD"/>
    <n v="1425819425"/>
    <n v="1423231025"/>
    <b v="0"/>
    <n v="12"/>
    <b v="0"/>
    <s v="theater/plays"/>
    <n v="10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214"/>
    <x v="2"/>
    <s v="US"/>
    <s v="USD"/>
    <n v="1367588645"/>
    <n v="1364996645"/>
    <b v="0"/>
    <n v="74"/>
    <b v="1"/>
    <s v="publishing/nonfiction"/>
    <n v="10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12"/>
    <x v="2"/>
    <s v="US"/>
    <s v="USD"/>
    <n v="1352937600"/>
    <n v="1351210481"/>
    <b v="0"/>
    <n v="41"/>
    <b v="1"/>
    <s v="film &amp; video/shorts"/>
    <n v="10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12"/>
    <x v="2"/>
    <s v="US"/>
    <s v="USD"/>
    <n v="1463184000"/>
    <n v="1461605020"/>
    <b v="0"/>
    <n v="60"/>
    <b v="1"/>
    <s v="film &amp; video/shorts"/>
    <n v="10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212"/>
    <x v="1"/>
    <s v="US"/>
    <s v="USD"/>
    <n v="1480188013"/>
    <n v="1477592413"/>
    <b v="0"/>
    <n v="0"/>
    <b v="0"/>
    <s v="publishing/fiction"/>
    <n v="1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211"/>
    <x v="1"/>
    <s v="US"/>
    <s v="USD"/>
    <n v="1358361197"/>
    <n v="1353177197"/>
    <b v="0"/>
    <n v="2"/>
    <b v="0"/>
    <s v="music/jazz"/>
    <n v="10"/>
    <x v="5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211"/>
    <x v="1"/>
    <s v="US"/>
    <s v="USD"/>
    <n v="1385447459"/>
    <n v="1382679059"/>
    <b v="0"/>
    <n v="21"/>
    <b v="0"/>
    <s v="games/video games"/>
    <n v="10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10"/>
    <x v="2"/>
    <s v="GB"/>
    <s v="GBP"/>
    <n v="1480809600"/>
    <n v="1478431488"/>
    <b v="0"/>
    <n v="103"/>
    <b v="1"/>
    <s v="photography/photobooks"/>
    <n v="10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210"/>
    <x v="2"/>
    <s v="CA"/>
    <s v="CAD"/>
    <n v="1482457678"/>
    <n v="1480729678"/>
    <b v="0"/>
    <n v="93"/>
    <b v="1"/>
    <s v="music/rock"/>
    <n v="9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05"/>
    <x v="2"/>
    <s v="US"/>
    <s v="USD"/>
    <n v="1359176974"/>
    <n v="1356584974"/>
    <b v="0"/>
    <n v="44"/>
    <b v="1"/>
    <s v="music/indie rock"/>
    <n v="9"/>
    <x v="5"/>
    <s v="indie rock"/>
    <x v="2956"/>
    <d v="2013-01-26T05:09:34"/>
    <x v="5"/>
  </r>
  <r>
    <n v="2258"/>
    <s v="A Sundered World"/>
    <s v="A Dungeon World campaign setting that takes place after the end of the worlds."/>
    <n v="2200"/>
    <n v="205"/>
    <x v="2"/>
    <s v="US"/>
    <s v="USD"/>
    <n v="1434045687"/>
    <n v="1431453687"/>
    <b v="0"/>
    <n v="205"/>
    <b v="1"/>
    <s v="games/tabletop games"/>
    <n v="9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05"/>
    <x v="2"/>
    <s v="GB"/>
    <s v="GBP"/>
    <n v="1383425367"/>
    <n v="1380833367"/>
    <b v="1"/>
    <n v="67"/>
    <b v="1"/>
    <s v="theater/plays"/>
    <n v="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05"/>
    <x v="2"/>
    <s v="GB"/>
    <s v="GBP"/>
    <n v="1408289724"/>
    <n v="1403105724"/>
    <b v="0"/>
    <n v="20"/>
    <b v="1"/>
    <s v="theater/plays"/>
    <n v="9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205"/>
    <x v="1"/>
    <s v="US"/>
    <s v="USD"/>
    <n v="1404406964"/>
    <n v="1401814964"/>
    <b v="0"/>
    <n v="0"/>
    <b v="0"/>
    <s v="theater/plays"/>
    <n v="1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205"/>
    <x v="1"/>
    <s v="US"/>
    <s v="USD"/>
    <n v="1338321305"/>
    <n v="1336506905"/>
    <b v="0"/>
    <n v="30"/>
    <b v="0"/>
    <s v="music/jazz"/>
    <n v="10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204"/>
    <x v="1"/>
    <s v="US"/>
    <s v="USD"/>
    <n v="1396810864"/>
    <n v="1395687664"/>
    <b v="0"/>
    <n v="1"/>
    <b v="0"/>
    <s v="games/video games"/>
    <n v="10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03.9"/>
    <x v="2"/>
    <s v="US"/>
    <s v="USD"/>
    <n v="1425675892"/>
    <n v="1423083892"/>
    <b v="0"/>
    <n v="59"/>
    <b v="1"/>
    <s v="music/pop"/>
    <n v="10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202"/>
    <x v="1"/>
    <s v="CA"/>
    <s v="CAD"/>
    <n v="1463929174"/>
    <n v="1461337174"/>
    <b v="0"/>
    <n v="9"/>
    <b v="0"/>
    <s v="technology/makerspaces"/>
    <n v="10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02"/>
    <x v="2"/>
    <s v="US"/>
    <s v="USD"/>
    <n v="1418784689"/>
    <n v="1416192689"/>
    <b v="0"/>
    <n v="45"/>
    <b v="1"/>
    <s v="theater/plays"/>
    <n v="10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01"/>
    <x v="2"/>
    <s v="US"/>
    <s v="USD"/>
    <n v="1457139600"/>
    <n v="1455230214"/>
    <b v="0"/>
    <n v="13"/>
    <b v="1"/>
    <s v="theater/plays"/>
    <n v="10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01"/>
    <x v="2"/>
    <s v="US"/>
    <s v="USD"/>
    <n v="1465940580"/>
    <n v="1462603021"/>
    <b v="0"/>
    <n v="27"/>
    <b v="1"/>
    <s v="theater/plays"/>
    <n v="10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201"/>
    <x v="2"/>
    <s v="GB"/>
    <s v="GBP"/>
    <n v="1462017600"/>
    <n v="1458820564"/>
    <b v="0"/>
    <n v="72"/>
    <b v="1"/>
    <s v="technology/space exploration"/>
    <n v="10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00"/>
    <x v="2"/>
    <s v="ES"/>
    <s v="EUR"/>
    <n v="1443384840"/>
    <n v="1441790658"/>
    <b v="0"/>
    <n v="98"/>
    <b v="1"/>
    <s v="film &amp; video/television"/>
    <n v="10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"/>
    <x v="2"/>
    <s v="US"/>
    <s v="USD"/>
    <n v="1442167912"/>
    <n v="1436983912"/>
    <b v="0"/>
    <n v="25"/>
    <b v="1"/>
    <s v="film &amp; video/television"/>
    <n v="10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00"/>
    <x v="2"/>
    <s v="US"/>
    <s v="USD"/>
    <n v="1430407200"/>
    <n v="1428086501"/>
    <b v="0"/>
    <n v="23"/>
    <b v="1"/>
    <s v="film &amp; video/television"/>
    <n v="10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0"/>
    <x v="2"/>
    <s v="US"/>
    <s v="USD"/>
    <n v="1403150400"/>
    <n v="1401426488"/>
    <b v="0"/>
    <n v="16"/>
    <b v="1"/>
    <s v="film &amp; video/television"/>
    <n v="10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"/>
    <x v="2"/>
    <s v="US"/>
    <s v="USD"/>
    <n v="1412516354"/>
    <n v="1409924354"/>
    <b v="0"/>
    <n v="19"/>
    <b v="1"/>
    <s v="film &amp; video/television"/>
    <n v="10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"/>
    <x v="2"/>
    <s v="US"/>
    <s v="USD"/>
    <n v="1412648537"/>
    <n v="1408760537"/>
    <b v="0"/>
    <n v="15"/>
    <b v="1"/>
    <s v="film &amp; video/television"/>
    <n v="10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00"/>
    <x v="2"/>
    <s v="GB"/>
    <s v="GBP"/>
    <n v="1425211200"/>
    <n v="1422534260"/>
    <b v="0"/>
    <n v="38"/>
    <b v="1"/>
    <s v="film &amp; video/television"/>
    <n v="10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00"/>
    <x v="2"/>
    <s v="US"/>
    <s v="USD"/>
    <n v="1388206740"/>
    <n v="1386194013"/>
    <b v="0"/>
    <n v="64"/>
    <b v="1"/>
    <s v="film &amp; video/shorts"/>
    <n v="10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199"/>
    <x v="2"/>
    <s v="US"/>
    <s v="USD"/>
    <n v="1468873420"/>
    <n v="1466281420"/>
    <b v="0"/>
    <n v="26"/>
    <b v="1"/>
    <s v="film &amp; video/shorts"/>
    <n v="10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196"/>
    <x v="2"/>
    <s v="US"/>
    <s v="USD"/>
    <n v="1342360804"/>
    <n v="1339768804"/>
    <b v="0"/>
    <n v="20"/>
    <b v="1"/>
    <s v="film &amp; video/shorts"/>
    <n v="10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196"/>
    <x v="2"/>
    <s v="US"/>
    <s v="USD"/>
    <n v="1446731817"/>
    <n v="1444913817"/>
    <b v="0"/>
    <n v="43"/>
    <b v="1"/>
    <s v="film &amp; video/documentary"/>
    <n v="10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195"/>
    <x v="2"/>
    <s v="US"/>
    <s v="USD"/>
    <n v="1321739650"/>
    <n v="1316552050"/>
    <b v="0"/>
    <n v="22"/>
    <b v="1"/>
    <s v="film &amp; video/documentary"/>
    <n v="10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195"/>
    <x v="1"/>
    <s v="GB"/>
    <s v="GBP"/>
    <n v="1382017085"/>
    <n v="1379425085"/>
    <b v="0"/>
    <n v="5"/>
    <b v="0"/>
    <s v="film &amp; video/animation"/>
    <n v="10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195"/>
    <x v="1"/>
    <s v="US"/>
    <s v="USD"/>
    <n v="1430877843"/>
    <n v="1428285843"/>
    <b v="0"/>
    <n v="0"/>
    <b v="0"/>
    <s v="film &amp; video/animation"/>
    <n v="1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194"/>
    <x v="2"/>
    <s v="GB"/>
    <s v="GBP"/>
    <n v="1463394365"/>
    <n v="1461320765"/>
    <b v="0"/>
    <n v="17"/>
    <b v="1"/>
    <s v="theater/plays"/>
    <n v="10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190"/>
    <x v="2"/>
    <s v="GB"/>
    <s v="GBP"/>
    <n v="1483707905"/>
    <n v="1481115905"/>
    <b v="0"/>
    <n v="59"/>
    <b v="1"/>
    <s v="theater/plays"/>
    <n v="10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90"/>
    <x v="2"/>
    <s v="US"/>
    <s v="USD"/>
    <n v="1446665191"/>
    <n v="1444069591"/>
    <b v="0"/>
    <n v="59"/>
    <b v="1"/>
    <s v="theater/plays"/>
    <n v="9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189"/>
    <x v="0"/>
    <s v="GB"/>
    <s v="GBP"/>
    <n v="1431072843"/>
    <n v="1427184843"/>
    <b v="0"/>
    <n v="3"/>
    <b v="0"/>
    <s v="technology/web"/>
    <n v="9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188"/>
    <x v="0"/>
    <s v="GB"/>
    <s v="GBP"/>
    <n v="1433587620"/>
    <n v="1430996150"/>
    <b v="0"/>
    <n v="1"/>
    <b v="0"/>
    <s v="technology/web"/>
    <n v="9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187"/>
    <x v="2"/>
    <s v="US"/>
    <s v="USD"/>
    <n v="1470962274"/>
    <n v="1468370274"/>
    <b v="0"/>
    <n v="237"/>
    <b v="1"/>
    <s v="technology/wearables"/>
    <n v="9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86"/>
    <x v="2"/>
    <s v="CA"/>
    <s v="CAD"/>
    <n v="1458235549"/>
    <n v="1455647149"/>
    <b v="0"/>
    <n v="17"/>
    <b v="1"/>
    <s v="technology/wearables"/>
    <n v="9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185"/>
    <x v="1"/>
    <s v="US"/>
    <s v="USD"/>
    <n v="1421095672"/>
    <n v="1417207672"/>
    <b v="0"/>
    <n v="10"/>
    <b v="0"/>
    <s v="technology/wearables"/>
    <n v="9"/>
    <x v="3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185"/>
    <x v="2"/>
    <s v="US"/>
    <s v="USD"/>
    <n v="1407701966"/>
    <n v="1405109966"/>
    <b v="0"/>
    <n v="44"/>
    <b v="1"/>
    <s v="publishing/nonfiction"/>
    <n v="9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80"/>
    <x v="2"/>
    <s v="US"/>
    <s v="USD"/>
    <n v="1357408721"/>
    <n v="1354816721"/>
    <b v="0"/>
    <n v="49"/>
    <b v="1"/>
    <s v="publishing/nonfiction"/>
    <n v="9"/>
    <x v="2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180"/>
    <x v="2"/>
    <s v="US"/>
    <s v="USD"/>
    <n v="1309547120"/>
    <n v="1306955120"/>
    <b v="0"/>
    <n v="51"/>
    <b v="1"/>
    <s v="music/rock"/>
    <n v="9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180"/>
    <x v="2"/>
    <s v="US"/>
    <s v="USD"/>
    <n v="1402290000"/>
    <n v="1399666342"/>
    <b v="0"/>
    <n v="38"/>
    <b v="1"/>
    <s v="music/rock"/>
    <n v="9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180"/>
    <x v="2"/>
    <s v="US"/>
    <s v="USD"/>
    <n v="1337396400"/>
    <n v="1333709958"/>
    <b v="0"/>
    <n v="40"/>
    <b v="1"/>
    <s v="music/rock"/>
    <n v="9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180"/>
    <x v="2"/>
    <s v="US"/>
    <s v="USD"/>
    <n v="1326835985"/>
    <n v="1324243985"/>
    <b v="0"/>
    <n v="61"/>
    <b v="1"/>
    <s v="music/rock"/>
    <n v="9"/>
    <x v="5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178.52"/>
    <x v="2"/>
    <s v="FR"/>
    <s v="EUR"/>
    <n v="1469994300"/>
    <n v="1464815253"/>
    <b v="0"/>
    <n v="70"/>
    <b v="1"/>
    <s v="music/metal"/>
    <n v="9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178"/>
    <x v="1"/>
    <s v="US"/>
    <s v="USD"/>
    <n v="1329014966"/>
    <n v="1326422966"/>
    <b v="0"/>
    <n v="5"/>
    <b v="0"/>
    <s v="music/jazz"/>
    <n v="9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77"/>
    <x v="1"/>
    <s v="US"/>
    <s v="USD"/>
    <n v="1387479360"/>
    <n v="1384887360"/>
    <b v="0"/>
    <n v="29"/>
    <b v="0"/>
    <s v="music/jazz"/>
    <n v="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177"/>
    <x v="1"/>
    <s v="US"/>
    <s v="USD"/>
    <n v="1336789860"/>
    <n v="1331666146"/>
    <b v="0"/>
    <n v="2"/>
    <b v="0"/>
    <s v="music/indie rock"/>
    <n v="9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175"/>
    <x v="1"/>
    <s v="US"/>
    <s v="USD"/>
    <n v="1427920363"/>
    <n v="1425331963"/>
    <b v="0"/>
    <n v="5"/>
    <b v="0"/>
    <s v="music/indie rock"/>
    <n v="9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75"/>
    <x v="1"/>
    <s v="GB"/>
    <s v="GBP"/>
    <n v="1395007200"/>
    <n v="1392021502"/>
    <b v="0"/>
    <n v="7"/>
    <b v="0"/>
    <s v="music/jazz"/>
    <n v="9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73"/>
    <x v="1"/>
    <s v="US"/>
    <s v="USD"/>
    <n v="1399867409"/>
    <n v="1394683409"/>
    <b v="0"/>
    <n v="2"/>
    <b v="0"/>
    <s v="music/jazz"/>
    <n v="9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170"/>
    <x v="2"/>
    <s v="US"/>
    <s v="USD"/>
    <n v="1431876677"/>
    <n v="1429284677"/>
    <b v="1"/>
    <n v="74"/>
    <b v="1"/>
    <s v="music/electronic music"/>
    <n v="9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170"/>
    <x v="2"/>
    <s v="GB"/>
    <s v="GBP"/>
    <n v="1434837861"/>
    <n v="1432245861"/>
    <b v="0"/>
    <n v="131"/>
    <b v="1"/>
    <s v="music/electronic music"/>
    <n v="9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170"/>
    <x v="2"/>
    <s v="US"/>
    <s v="USD"/>
    <n v="1473680149"/>
    <n v="1472470549"/>
    <b v="0"/>
    <n v="159"/>
    <b v="1"/>
    <s v="music/electronic music"/>
    <n v="9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70"/>
    <x v="0"/>
    <s v="US"/>
    <s v="USD"/>
    <n v="1415219915"/>
    <n v="1412624315"/>
    <b v="0"/>
    <n v="1"/>
    <b v="0"/>
    <s v="journalism/audio"/>
    <n v="9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170"/>
    <x v="1"/>
    <s v="US"/>
    <s v="USD"/>
    <n v="1357432638"/>
    <n v="1354840638"/>
    <b v="0"/>
    <n v="7"/>
    <b v="0"/>
    <s v="games/video games"/>
    <n v="8"/>
    <x v="4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65"/>
    <x v="1"/>
    <s v="US"/>
    <s v="USD"/>
    <n v="1468482694"/>
    <n v="1465890694"/>
    <b v="0"/>
    <n v="2"/>
    <b v="0"/>
    <s v="games/mobile games"/>
    <n v="8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165"/>
    <x v="2"/>
    <s v="CA"/>
    <s v="CAD"/>
    <n v="1482943740"/>
    <n v="1481129340"/>
    <b v="0"/>
    <n v="85"/>
    <b v="1"/>
    <s v="photography/photobooks"/>
    <n v="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162"/>
    <x v="2"/>
    <s v="US"/>
    <s v="USD"/>
    <n v="1433880605"/>
    <n v="1428696605"/>
    <b v="0"/>
    <n v="25"/>
    <b v="1"/>
    <s v="photography/photobooks"/>
    <n v="8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160"/>
    <x v="0"/>
    <s v="US"/>
    <s v="USD"/>
    <n v="1407394800"/>
    <n v="1404770616"/>
    <b v="0"/>
    <n v="0"/>
    <b v="0"/>
    <s v="music/world music"/>
    <n v="8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160"/>
    <x v="2"/>
    <s v="US"/>
    <s v="USD"/>
    <n v="1366664400"/>
    <n v="1363981723"/>
    <b v="1"/>
    <n v="45"/>
    <b v="1"/>
    <s v="music/rock"/>
    <n v="8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156"/>
    <x v="2"/>
    <s v="US"/>
    <s v="USD"/>
    <n v="1402755834"/>
    <n v="1400163834"/>
    <b v="1"/>
    <n v="17"/>
    <b v="1"/>
    <s v="music/rock"/>
    <n v="8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155"/>
    <x v="2"/>
    <s v="US"/>
    <s v="USD"/>
    <n v="1323136949"/>
    <n v="1319245349"/>
    <b v="1"/>
    <n v="31"/>
    <b v="1"/>
    <s v="music/rock"/>
    <n v="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153"/>
    <x v="2"/>
    <s v="US"/>
    <s v="USD"/>
    <n v="1390983227"/>
    <n v="1388391227"/>
    <b v="1"/>
    <n v="52"/>
    <b v="1"/>
    <s v="music/rock"/>
    <n v="8"/>
    <x v="5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153"/>
    <x v="2"/>
    <s v="US"/>
    <s v="USD"/>
    <n v="1483203540"/>
    <n v="1481175482"/>
    <b v="0"/>
    <n v="31"/>
    <b v="1"/>
    <s v="theater/plays"/>
    <n v="8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153"/>
    <x v="2"/>
    <s v="GB"/>
    <s v="GBP"/>
    <n v="1434808775"/>
    <n v="1433512775"/>
    <b v="0"/>
    <n v="63"/>
    <b v="1"/>
    <s v="theater/plays"/>
    <n v="8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151"/>
    <x v="2"/>
    <s v="GB"/>
    <s v="GBP"/>
    <n v="1461860432"/>
    <n v="1459268432"/>
    <b v="0"/>
    <n v="33"/>
    <b v="1"/>
    <s v="theater/plays"/>
    <n v="8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151"/>
    <x v="2"/>
    <s v="US"/>
    <s v="USD"/>
    <n v="1437447600"/>
    <n v="1436551178"/>
    <b v="0"/>
    <n v="29"/>
    <b v="1"/>
    <s v="theater/plays"/>
    <n v="8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151"/>
    <x v="2"/>
    <s v="US"/>
    <s v="USD"/>
    <n v="1362117540"/>
    <n v="1359587137"/>
    <b v="0"/>
    <n v="65"/>
    <b v="1"/>
    <s v="publishing/nonfiction"/>
    <n v="8"/>
    <x v="2"/>
    <s v="nonfiction"/>
    <x v="3021"/>
    <d v="2013-03-01T05:59:00"/>
    <x v="4"/>
  </r>
  <r>
    <n v="1378"/>
    <s v="SIX BY SEVEN"/>
    <s v="A psychedelic post rock masterpiece!"/>
    <n v="2000"/>
    <n v="151"/>
    <x v="2"/>
    <s v="GB"/>
    <s v="GBP"/>
    <n v="1470075210"/>
    <n v="1468779210"/>
    <b v="0"/>
    <n v="133"/>
    <b v="1"/>
    <s v="music/rock"/>
    <n v="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51"/>
    <x v="1"/>
    <s v="IT"/>
    <s v="EUR"/>
    <n v="1455964170"/>
    <n v="1450780170"/>
    <b v="0"/>
    <n v="1"/>
    <b v="0"/>
    <s v="publishing/translations"/>
    <n v="8"/>
    <x v="2"/>
    <s v="translations"/>
    <x v="3023"/>
    <d v="2016-02-20T10:29:30"/>
    <x v="2"/>
  </r>
  <r>
    <n v="1484"/>
    <s v="a book called filtered down thru the stars"/>
    <s v="The mussings of an old wizard"/>
    <n v="2000"/>
    <n v="151"/>
    <x v="1"/>
    <s v="US"/>
    <s v="USD"/>
    <n v="1342882260"/>
    <n v="1337834963"/>
    <b v="0"/>
    <n v="0"/>
    <b v="0"/>
    <s v="publishing/fiction"/>
    <n v="8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150"/>
    <x v="1"/>
    <s v="US"/>
    <s v="USD"/>
    <n v="1314471431"/>
    <n v="1311879431"/>
    <b v="0"/>
    <n v="0"/>
    <b v="0"/>
    <s v="publishing/fiction"/>
    <n v="8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150"/>
    <x v="1"/>
    <s v="US"/>
    <s v="USD"/>
    <n v="1470355833"/>
    <n v="1465171833"/>
    <b v="0"/>
    <n v="1"/>
    <b v="0"/>
    <s v="publishing/fiction"/>
    <n v="8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0"/>
    <x v="1"/>
    <s v="CA"/>
    <s v="CAD"/>
    <n v="1482663600"/>
    <n v="1480800568"/>
    <b v="0"/>
    <n v="12"/>
    <b v="0"/>
    <s v="photography/places"/>
    <n v="8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150"/>
    <x v="2"/>
    <s v="US"/>
    <s v="USD"/>
    <n v="1327723459"/>
    <n v="1322539459"/>
    <b v="0"/>
    <n v="30"/>
    <b v="1"/>
    <s v="music/rock"/>
    <n v="8"/>
    <x v="5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150"/>
    <x v="2"/>
    <s v="US"/>
    <s v="USD"/>
    <n v="1355609510"/>
    <n v="1353017510"/>
    <b v="0"/>
    <n v="112"/>
    <b v="1"/>
    <s v="music/rock"/>
    <n v="7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149"/>
    <x v="2"/>
    <s v="US"/>
    <s v="USD"/>
    <n v="1353905940"/>
    <n v="1351011489"/>
    <b v="0"/>
    <n v="38"/>
    <b v="1"/>
    <s v="music/rock"/>
    <n v="7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146"/>
    <x v="2"/>
    <s v="US"/>
    <s v="USD"/>
    <n v="1306994340"/>
    <n v="1303706001"/>
    <b v="0"/>
    <n v="32"/>
    <b v="1"/>
    <s v="music/rock"/>
    <n v="7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145"/>
    <x v="2"/>
    <s v="US"/>
    <s v="USD"/>
    <n v="1468270261"/>
    <n v="1463086261"/>
    <b v="0"/>
    <n v="37"/>
    <b v="1"/>
    <s v="music/rock"/>
    <n v="7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145"/>
    <x v="2"/>
    <s v="GB"/>
    <s v="GBP"/>
    <n v="1408039860"/>
    <n v="1405248503"/>
    <b v="0"/>
    <n v="83"/>
    <b v="1"/>
    <s v="music/pop"/>
    <n v="7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145"/>
    <x v="2"/>
    <s v="US"/>
    <s v="USD"/>
    <n v="1381314437"/>
    <n v="1378722437"/>
    <b v="0"/>
    <n v="32"/>
    <b v="1"/>
    <s v="music/pop"/>
    <n v="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142"/>
    <x v="2"/>
    <s v="US"/>
    <s v="USD"/>
    <n v="1303801140"/>
    <n v="1300916220"/>
    <b v="0"/>
    <n v="20"/>
    <b v="1"/>
    <s v="music/pop"/>
    <n v="7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141"/>
    <x v="2"/>
    <s v="US"/>
    <s v="USD"/>
    <n v="1464729276"/>
    <n v="1459545276"/>
    <b v="0"/>
    <n v="52"/>
    <b v="1"/>
    <s v="music/pop"/>
    <n v="7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141"/>
    <x v="2"/>
    <s v="US"/>
    <s v="USD"/>
    <n v="1470056614"/>
    <n v="1467464614"/>
    <b v="0"/>
    <n v="77"/>
    <b v="1"/>
    <s v="music/pop"/>
    <n v="7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140"/>
    <x v="2"/>
    <s v="US"/>
    <s v="USD"/>
    <n v="1311298745"/>
    <n v="1309311545"/>
    <b v="0"/>
    <n v="56"/>
    <b v="1"/>
    <s v="music/pop"/>
    <n v="7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40"/>
    <x v="1"/>
    <s v="US"/>
    <s v="USD"/>
    <n v="1424056873"/>
    <n v="1421464873"/>
    <b v="0"/>
    <n v="11"/>
    <b v="0"/>
    <s v="music/faith"/>
    <n v="7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140"/>
    <x v="1"/>
    <s v="US"/>
    <s v="USD"/>
    <n v="1441814400"/>
    <n v="1440807846"/>
    <b v="0"/>
    <n v="0"/>
    <b v="0"/>
    <s v="music/faith"/>
    <n v="7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40"/>
    <x v="1"/>
    <s v="US"/>
    <s v="USD"/>
    <n v="1481295099"/>
    <n v="1477835499"/>
    <b v="0"/>
    <n v="3"/>
    <b v="0"/>
    <s v="music/faith"/>
    <n v="7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38"/>
    <x v="2"/>
    <s v="US"/>
    <s v="USD"/>
    <n v="1483822800"/>
    <n v="1481058170"/>
    <b v="0"/>
    <n v="34"/>
    <b v="1"/>
    <s v="photography/photobooks"/>
    <n v="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137"/>
    <x v="2"/>
    <s v="US"/>
    <s v="USD"/>
    <n v="1373572903"/>
    <n v="1371585703"/>
    <b v="0"/>
    <n v="50"/>
    <b v="1"/>
    <s v="music/rock"/>
    <n v="7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136"/>
    <x v="2"/>
    <s v="US"/>
    <s v="USD"/>
    <n v="1392675017"/>
    <n v="1390083017"/>
    <b v="0"/>
    <n v="38"/>
    <b v="1"/>
    <s v="music/rock"/>
    <n v="7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135"/>
    <x v="2"/>
    <s v="US"/>
    <s v="USD"/>
    <n v="1400561940"/>
    <n v="1397679445"/>
    <b v="0"/>
    <n v="40"/>
    <b v="1"/>
    <s v="music/rock"/>
    <n v="7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135"/>
    <x v="2"/>
    <s v="US"/>
    <s v="USD"/>
    <n v="1425275940"/>
    <n v="1422371381"/>
    <b v="0"/>
    <n v="21"/>
    <b v="1"/>
    <s v="music/rock"/>
    <n v="7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135"/>
    <x v="2"/>
    <s v="US"/>
    <s v="USD"/>
    <n v="1405715472"/>
    <n v="1403901072"/>
    <b v="0"/>
    <n v="38"/>
    <b v="1"/>
    <s v="music/rock"/>
    <n v="7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135"/>
    <x v="2"/>
    <s v="US"/>
    <s v="USD"/>
    <n v="1425955189"/>
    <n v="1423366789"/>
    <b v="0"/>
    <n v="70"/>
    <b v="1"/>
    <s v="music/indie rock"/>
    <n v="7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133"/>
    <x v="2"/>
    <s v="US"/>
    <s v="USD"/>
    <n v="1363024946"/>
    <n v="1359140546"/>
    <b v="0"/>
    <n v="44"/>
    <b v="1"/>
    <s v="music/indie rock"/>
    <n v="7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132"/>
    <x v="2"/>
    <s v="US"/>
    <s v="USD"/>
    <n v="1386828507"/>
    <n v="1384236507"/>
    <b v="0"/>
    <n v="64"/>
    <b v="1"/>
    <s v="music/indie rock"/>
    <n v="7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132"/>
    <x v="2"/>
    <s v="US"/>
    <s v="USD"/>
    <n v="1337657400"/>
    <n v="1336512309"/>
    <b v="0"/>
    <n v="50"/>
    <b v="1"/>
    <s v="music/indie rock"/>
    <n v="7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31"/>
    <x v="1"/>
    <s v="GB"/>
    <s v="GBP"/>
    <n v="1457947483"/>
    <n v="1455359083"/>
    <b v="0"/>
    <n v="1"/>
    <b v="0"/>
    <s v="photography/people"/>
    <n v="7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31"/>
    <x v="1"/>
    <s v="US"/>
    <s v="USD"/>
    <n v="1435958786"/>
    <n v="1434144386"/>
    <b v="0"/>
    <n v="3"/>
    <b v="0"/>
    <s v="photography/people"/>
    <n v="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131"/>
    <x v="1"/>
    <s v="GB"/>
    <s v="GBP"/>
    <n v="1450706837"/>
    <n v="1448114837"/>
    <b v="0"/>
    <n v="0"/>
    <b v="0"/>
    <s v="photography/people"/>
    <n v="7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130"/>
    <x v="2"/>
    <s v="US"/>
    <s v="USD"/>
    <n v="1408818683"/>
    <n v="1406226683"/>
    <b v="0"/>
    <n v="65"/>
    <b v="1"/>
    <s v="technology/hardware"/>
    <n v="7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30"/>
    <x v="2"/>
    <s v="US"/>
    <s v="USD"/>
    <n v="1329104114"/>
    <n v="1323920114"/>
    <b v="0"/>
    <n v="44"/>
    <b v="1"/>
    <s v="music/indie rock"/>
    <n v="7"/>
    <x v="5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130"/>
    <x v="2"/>
    <s v="US"/>
    <s v="USD"/>
    <n v="1416542400"/>
    <n v="1415472953"/>
    <b v="0"/>
    <n v="99"/>
    <b v="1"/>
    <s v="music/indie rock"/>
    <n v="7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130"/>
    <x v="2"/>
    <s v="US"/>
    <s v="USD"/>
    <n v="1415815393"/>
    <n v="1413997393"/>
    <b v="0"/>
    <n v="58"/>
    <b v="1"/>
    <s v="music/indie rock"/>
    <n v="7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130"/>
    <x v="2"/>
    <s v="US"/>
    <s v="USD"/>
    <n v="1401253140"/>
    <n v="1398873969"/>
    <b v="0"/>
    <n v="38"/>
    <b v="1"/>
    <s v="music/indie rock"/>
    <n v="6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29"/>
    <x v="2"/>
    <s v="US"/>
    <s v="USD"/>
    <n v="1313370000"/>
    <n v="1307594625"/>
    <b v="0"/>
    <n v="39"/>
    <b v="1"/>
    <s v="music/indie rock"/>
    <n v="6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128"/>
    <x v="2"/>
    <s v="US"/>
    <s v="USD"/>
    <n v="1345086445"/>
    <n v="1342494445"/>
    <b v="0"/>
    <n v="22"/>
    <b v="1"/>
    <s v="music/indie rock"/>
    <n v="6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128"/>
    <x v="1"/>
    <s v="US"/>
    <s v="USD"/>
    <n v="1457570100"/>
    <n v="1454978100"/>
    <b v="0"/>
    <n v="12"/>
    <b v="0"/>
    <s v="games/video games"/>
    <n v="6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26"/>
    <x v="1"/>
    <s v="US"/>
    <s v="USD"/>
    <n v="1279738800"/>
    <n v="1275599812"/>
    <b v="0"/>
    <n v="5"/>
    <b v="0"/>
    <s v="games/video games"/>
    <n v="6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126"/>
    <x v="1"/>
    <s v="US"/>
    <s v="USD"/>
    <n v="1280534400"/>
    <n v="1277512556"/>
    <b v="0"/>
    <n v="0"/>
    <b v="0"/>
    <s v="games/video games"/>
    <n v="6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126"/>
    <x v="2"/>
    <s v="US"/>
    <s v="USD"/>
    <n v="1417813618"/>
    <n v="1413922018"/>
    <b v="0"/>
    <n v="32"/>
    <b v="1"/>
    <s v="music/rock"/>
    <n v="6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125"/>
    <x v="2"/>
    <s v="US"/>
    <s v="USD"/>
    <n v="1487635653"/>
    <n v="1486426053"/>
    <b v="0"/>
    <n v="53"/>
    <b v="1"/>
    <s v="games/tabletop games"/>
    <n v="6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"/>
    <x v="2"/>
    <s v="GB"/>
    <s v="GBP"/>
    <n v="1436151600"/>
    <n v="1433775668"/>
    <b v="0"/>
    <n v="263"/>
    <b v="1"/>
    <s v="games/tabletop games"/>
    <n v="6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125"/>
    <x v="2"/>
    <s v="CA"/>
    <s v="CAD"/>
    <n v="1443127082"/>
    <n v="1440535082"/>
    <b v="0"/>
    <n v="50"/>
    <b v="1"/>
    <s v="music/electronic music"/>
    <n v="6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125"/>
    <x v="2"/>
    <s v="US"/>
    <s v="USD"/>
    <n v="1384580373"/>
    <n v="1381984773"/>
    <b v="0"/>
    <n v="7"/>
    <b v="1"/>
    <s v="music/electronic music"/>
    <n v="6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125"/>
    <x v="2"/>
    <s v="US"/>
    <s v="USD"/>
    <n v="1346198400"/>
    <n v="1344281383"/>
    <b v="0"/>
    <n v="76"/>
    <b v="1"/>
    <s v="music/electronic music"/>
    <n v="6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125"/>
    <x v="2"/>
    <s v="IT"/>
    <s v="EUR"/>
    <n v="1451861940"/>
    <n v="1448902867"/>
    <b v="0"/>
    <n v="102"/>
    <b v="1"/>
    <s v="games/tabletop games"/>
    <n v="6"/>
    <x v="4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125"/>
    <x v="2"/>
    <s v="US"/>
    <s v="USD"/>
    <n v="1334767476"/>
    <n v="1332175476"/>
    <b v="0"/>
    <n v="46"/>
    <b v="1"/>
    <s v="music/rock"/>
    <n v="6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125"/>
    <x v="0"/>
    <s v="US"/>
    <s v="USD"/>
    <n v="1433603552"/>
    <n v="1428419552"/>
    <b v="0"/>
    <n v="0"/>
    <b v="0"/>
    <s v="technology/web"/>
    <n v="6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124"/>
    <x v="0"/>
    <s v="US"/>
    <s v="USD"/>
    <n v="1435257596"/>
    <n v="1432665596"/>
    <b v="0"/>
    <n v="0"/>
    <b v="0"/>
    <s v="technology/web"/>
    <n v="6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124"/>
    <x v="2"/>
    <s v="US"/>
    <s v="USD"/>
    <n v="1366138800"/>
    <n v="1362710425"/>
    <b v="0"/>
    <n v="75"/>
    <b v="1"/>
    <s v="music/indie rock"/>
    <n v="6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123"/>
    <x v="2"/>
    <s v="CA"/>
    <s v="CAD"/>
    <n v="1443641340"/>
    <n v="1441143397"/>
    <b v="0"/>
    <n v="43"/>
    <b v="1"/>
    <s v="music/indie rock"/>
    <n v="6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123"/>
    <x v="2"/>
    <s v="US"/>
    <s v="USD"/>
    <n v="1351400400"/>
    <n v="1348285321"/>
    <b v="0"/>
    <n v="58"/>
    <b v="1"/>
    <s v="music/indie rock"/>
    <n v="6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120"/>
    <x v="2"/>
    <s v="US"/>
    <s v="USD"/>
    <n v="1352573869"/>
    <n v="1349978269"/>
    <b v="0"/>
    <n v="47"/>
    <b v="1"/>
    <s v="music/indie rock"/>
    <n v="6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120"/>
    <x v="2"/>
    <s v="US"/>
    <s v="USD"/>
    <n v="1444516084"/>
    <n v="1439332084"/>
    <b v="0"/>
    <n v="8"/>
    <b v="1"/>
    <s v="music/indie rock"/>
    <n v="6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120"/>
    <x v="2"/>
    <s v="US"/>
    <s v="USD"/>
    <n v="1318463879"/>
    <n v="1315439879"/>
    <b v="0"/>
    <n v="41"/>
    <b v="1"/>
    <s v="music/indie rock"/>
    <n v="6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120"/>
    <x v="2"/>
    <s v="US"/>
    <s v="USD"/>
    <n v="1262325600"/>
    <n v="1257871712"/>
    <b v="0"/>
    <n v="14"/>
    <b v="1"/>
    <s v="music/classical music"/>
    <n v="6"/>
    <x v="5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120"/>
    <x v="2"/>
    <s v="US"/>
    <s v="USD"/>
    <n v="1424997000"/>
    <n v="1421983138"/>
    <b v="0"/>
    <n v="61"/>
    <b v="1"/>
    <s v="music/classical music"/>
    <n v="6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120"/>
    <x v="2"/>
    <s v="US"/>
    <s v="USD"/>
    <n v="1338219793"/>
    <n v="1335541393"/>
    <b v="0"/>
    <n v="35"/>
    <b v="1"/>
    <s v="music/classical music"/>
    <n v="6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118"/>
    <x v="2"/>
    <s v="US"/>
    <s v="USD"/>
    <n v="1480658966"/>
    <n v="1479449366"/>
    <b v="0"/>
    <n v="62"/>
    <b v="1"/>
    <s v="technology/space exploration"/>
    <n v="6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118"/>
    <x v="2"/>
    <s v="AU"/>
    <s v="AUD"/>
    <n v="1467280800"/>
    <n v="1464921112"/>
    <b v="0"/>
    <n v="81"/>
    <b v="1"/>
    <s v="technology/space exploration"/>
    <n v="6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116"/>
    <x v="1"/>
    <s v="US"/>
    <s v="USD"/>
    <n v="1346017023"/>
    <n v="1343425023"/>
    <b v="0"/>
    <n v="8"/>
    <b v="0"/>
    <s v="publishing/children's books"/>
    <n v="6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116"/>
    <x v="1"/>
    <s v="AU"/>
    <s v="AUD"/>
    <n v="1476095783"/>
    <n v="1474886183"/>
    <b v="0"/>
    <n v="6"/>
    <b v="0"/>
    <s v="publishing/children's books"/>
    <n v="6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116"/>
    <x v="2"/>
    <s v="US"/>
    <s v="USD"/>
    <n v="1469811043"/>
    <n v="1467219043"/>
    <b v="0"/>
    <n v="20"/>
    <b v="1"/>
    <s v="theater/plays"/>
    <n v="6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115"/>
    <x v="2"/>
    <s v="US"/>
    <s v="USD"/>
    <n v="1473393600"/>
    <n v="1470778559"/>
    <b v="0"/>
    <n v="28"/>
    <b v="1"/>
    <s v="theater/plays"/>
    <n v="6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115"/>
    <x v="2"/>
    <s v="US"/>
    <s v="USD"/>
    <n v="1439357559"/>
    <n v="1435469559"/>
    <b v="0"/>
    <n v="24"/>
    <b v="1"/>
    <s v="theater/plays"/>
    <n v="6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115"/>
    <x v="2"/>
    <s v="US"/>
    <s v="USD"/>
    <n v="1436511600"/>
    <n v="1434415812"/>
    <b v="0"/>
    <n v="19"/>
    <b v="1"/>
    <s v="theater/plays"/>
    <n v="6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115"/>
    <x v="2"/>
    <s v="US"/>
    <s v="USD"/>
    <n v="1464971400"/>
    <n v="1462379066"/>
    <b v="0"/>
    <n v="23"/>
    <b v="1"/>
    <s v="theater/plays"/>
    <n v="6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114"/>
    <x v="2"/>
    <s v="US"/>
    <s v="USD"/>
    <n v="1407967200"/>
    <n v="1406039696"/>
    <b v="0"/>
    <n v="54"/>
    <b v="1"/>
    <s v="theater/plays"/>
    <n v="6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113"/>
    <x v="1"/>
    <s v="US"/>
    <s v="USD"/>
    <n v="1464031265"/>
    <n v="1458847265"/>
    <b v="0"/>
    <n v="0"/>
    <b v="0"/>
    <s v="theater/plays"/>
    <n v="6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110"/>
    <x v="1"/>
    <s v="AU"/>
    <s v="AUD"/>
    <n v="1444984904"/>
    <n v="1439800904"/>
    <b v="0"/>
    <n v="1"/>
    <b v="0"/>
    <s v="theater/plays"/>
    <n v="6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110"/>
    <x v="1"/>
    <s v="US"/>
    <s v="USD"/>
    <n v="1407553200"/>
    <n v="1405100992"/>
    <b v="0"/>
    <n v="3"/>
    <b v="0"/>
    <s v="theater/plays"/>
    <n v="6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110"/>
    <x v="1"/>
    <s v="US"/>
    <s v="USD"/>
    <n v="1442381847"/>
    <n v="1440826647"/>
    <b v="0"/>
    <n v="9"/>
    <b v="0"/>
    <s v="theater/plays"/>
    <n v="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110"/>
    <x v="1"/>
    <s v="GB"/>
    <s v="GBP"/>
    <n v="1471265092"/>
    <n v="1468673092"/>
    <b v="0"/>
    <n v="2"/>
    <b v="0"/>
    <s v="theater/spaces"/>
    <n v="6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110"/>
    <x v="2"/>
    <s v="US"/>
    <s v="USD"/>
    <n v="1480899600"/>
    <n v="1479609520"/>
    <b v="0"/>
    <n v="17"/>
    <b v="1"/>
    <s v="theater/plays"/>
    <n v="6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110"/>
    <x v="2"/>
    <s v="GB"/>
    <s v="GBP"/>
    <n v="1413377522"/>
    <n v="1410785522"/>
    <b v="1"/>
    <n v="74"/>
    <b v="1"/>
    <s v="theater/plays"/>
    <n v="5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109"/>
    <x v="2"/>
    <s v="US"/>
    <s v="USD"/>
    <n v="1404273600"/>
    <n v="1401414944"/>
    <b v="1"/>
    <n v="71"/>
    <b v="1"/>
    <s v="theater/plays"/>
    <n v="5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108"/>
    <x v="2"/>
    <s v="US"/>
    <s v="USD"/>
    <n v="1329240668"/>
    <n v="1326648668"/>
    <b v="1"/>
    <n v="29"/>
    <b v="1"/>
    <s v="theater/plays"/>
    <n v="5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108"/>
    <x v="1"/>
    <s v="GB"/>
    <s v="GBP"/>
    <n v="1409509477"/>
    <n v="1407695077"/>
    <b v="0"/>
    <n v="2"/>
    <b v="0"/>
    <s v="theater/musical"/>
    <n v="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107"/>
    <x v="2"/>
    <s v="GB"/>
    <s v="GBP"/>
    <n v="1436625000"/>
    <n v="1433934371"/>
    <b v="1"/>
    <n v="35"/>
    <b v="1"/>
    <s v="theater/plays"/>
    <n v="5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106"/>
    <x v="2"/>
    <s v="US"/>
    <s v="USD"/>
    <n v="1464987600"/>
    <n v="1463145938"/>
    <b v="1"/>
    <n v="39"/>
    <b v="1"/>
    <s v="theater/plays"/>
    <n v="5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106"/>
    <x v="2"/>
    <s v="GB"/>
    <s v="GBP"/>
    <n v="1487769952"/>
    <n v="1485177952"/>
    <b v="0"/>
    <n v="41"/>
    <b v="1"/>
    <s v="theater/plays"/>
    <n v="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106"/>
    <x v="2"/>
    <s v="US"/>
    <s v="USD"/>
    <n v="1472074928"/>
    <n v="1470692528"/>
    <b v="1"/>
    <n v="42"/>
    <b v="1"/>
    <s v="theater/plays"/>
    <n v="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106"/>
    <x v="2"/>
    <s v="US"/>
    <s v="USD"/>
    <n v="1433134800"/>
    <n v="1430158198"/>
    <b v="0"/>
    <n v="30"/>
    <b v="1"/>
    <s v="theater/plays"/>
    <n v="5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106"/>
    <x v="2"/>
    <s v="GB"/>
    <s v="GBP"/>
    <n v="1489234891"/>
    <n v="1486642891"/>
    <b v="0"/>
    <n v="72"/>
    <b v="1"/>
    <s v="theater/plays"/>
    <n v="5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106"/>
    <x v="2"/>
    <s v="US"/>
    <s v="USD"/>
    <n v="1453856400"/>
    <n v="1452664317"/>
    <b v="0"/>
    <n v="29"/>
    <b v="1"/>
    <s v="theater/plays"/>
    <n v="5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105"/>
    <x v="2"/>
    <s v="CA"/>
    <s v="CAD"/>
    <n v="1460341800"/>
    <n v="1456902893"/>
    <b v="0"/>
    <n v="32"/>
    <b v="1"/>
    <s v="theater/plays"/>
    <n v="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105"/>
    <x v="2"/>
    <s v="GB"/>
    <s v="GBP"/>
    <n v="1462741200"/>
    <n v="1461503654"/>
    <b v="0"/>
    <n v="22"/>
    <b v="1"/>
    <s v="theater/plays"/>
    <n v="5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105"/>
    <x v="2"/>
    <s v="GB"/>
    <s v="GBP"/>
    <n v="1406887310"/>
    <n v="1404295310"/>
    <b v="0"/>
    <n v="21"/>
    <b v="1"/>
    <s v="theater/plays"/>
    <n v="5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105"/>
    <x v="2"/>
    <s v="GB"/>
    <s v="GBP"/>
    <n v="1437235200"/>
    <n v="1435177840"/>
    <b v="0"/>
    <n v="30"/>
    <b v="1"/>
    <s v="theater/plays"/>
    <n v="5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105"/>
    <x v="2"/>
    <s v="GB"/>
    <s v="GBP"/>
    <n v="1440630000"/>
    <n v="1439122800"/>
    <b v="0"/>
    <n v="38"/>
    <b v="1"/>
    <s v="theater/plays"/>
    <n v="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105"/>
    <x v="2"/>
    <s v="US"/>
    <s v="USD"/>
    <n v="1418244552"/>
    <n v="1415652552"/>
    <b v="0"/>
    <n v="15"/>
    <b v="1"/>
    <s v="theater/plays"/>
    <n v="5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104"/>
    <x v="2"/>
    <s v="US"/>
    <s v="USD"/>
    <n v="1417620506"/>
    <n v="1415028506"/>
    <b v="0"/>
    <n v="41"/>
    <b v="1"/>
    <s v="theater/plays"/>
    <n v="5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102"/>
    <x v="2"/>
    <s v="GB"/>
    <s v="GBP"/>
    <n v="1435230324"/>
    <n v="1432638324"/>
    <b v="0"/>
    <n v="17"/>
    <b v="1"/>
    <s v="theater/plays"/>
    <n v="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102"/>
    <x v="2"/>
    <s v="GB"/>
    <s v="GBP"/>
    <n v="1404641289"/>
    <n v="1402049289"/>
    <b v="0"/>
    <n v="67"/>
    <b v="1"/>
    <s v="theater/plays"/>
    <n v="5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101"/>
    <x v="2"/>
    <s v="GB"/>
    <s v="GBP"/>
    <n v="1425142800"/>
    <n v="1422983847"/>
    <b v="0"/>
    <n v="51"/>
    <b v="1"/>
    <s v="theater/plays"/>
    <n v="5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101"/>
    <x v="2"/>
    <s v="GB"/>
    <s v="GBP"/>
    <n v="1406760101"/>
    <n v="1404168101"/>
    <b v="0"/>
    <n v="72"/>
    <b v="1"/>
    <s v="theater/plays"/>
    <n v="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101"/>
    <x v="2"/>
    <s v="US"/>
    <s v="USD"/>
    <n v="1408383153"/>
    <n v="1405791153"/>
    <b v="0"/>
    <n v="21"/>
    <b v="1"/>
    <s v="theater/plays"/>
    <n v="5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101"/>
    <x v="2"/>
    <s v="US"/>
    <s v="USD"/>
    <n v="1454709600"/>
    <n v="1452520614"/>
    <b v="0"/>
    <n v="42"/>
    <b v="1"/>
    <s v="theater/plays"/>
    <n v="5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100"/>
    <x v="2"/>
    <s v="GB"/>
    <s v="GBP"/>
    <n v="1445604236"/>
    <n v="1443185036"/>
    <b v="0"/>
    <n v="31"/>
    <b v="1"/>
    <s v="theater/plays"/>
    <n v="5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100"/>
    <x v="2"/>
    <s v="US"/>
    <s v="USD"/>
    <n v="1423720740"/>
    <n v="1421081857"/>
    <b v="0"/>
    <n v="55"/>
    <b v="1"/>
    <s v="theater/plays"/>
    <n v="5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100"/>
    <x v="2"/>
    <s v="GB"/>
    <s v="GBP"/>
    <n v="1439136000"/>
    <n v="1436972472"/>
    <b v="0"/>
    <n v="36"/>
    <b v="1"/>
    <s v="theater/plays"/>
    <n v="5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100"/>
    <x v="2"/>
    <s v="US"/>
    <s v="USD"/>
    <n v="1415253540"/>
    <n v="1413432331"/>
    <b v="0"/>
    <n v="23"/>
    <b v="1"/>
    <s v="theater/plays"/>
    <n v="5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100"/>
    <x v="2"/>
    <s v="GB"/>
    <s v="GBP"/>
    <n v="1469016131"/>
    <n v="1466424131"/>
    <b v="0"/>
    <n v="39"/>
    <b v="1"/>
    <s v="theater/plays"/>
    <n v="5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100"/>
    <x v="2"/>
    <s v="US"/>
    <s v="USD"/>
    <n v="1426539600"/>
    <n v="1424296822"/>
    <b v="0"/>
    <n v="57"/>
    <b v="1"/>
    <s v="theater/plays"/>
    <n v="5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100"/>
    <x v="2"/>
    <s v="GB"/>
    <s v="GBP"/>
    <n v="1435185252"/>
    <n v="1432593252"/>
    <b v="0"/>
    <n v="66"/>
    <b v="1"/>
    <s v="theater/plays"/>
    <n v="5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100"/>
    <x v="2"/>
    <s v="US"/>
    <s v="USD"/>
    <n v="1435733940"/>
    <n v="1431046325"/>
    <b v="0"/>
    <n v="35"/>
    <b v="1"/>
    <s v="theater/plays"/>
    <n v="5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100"/>
    <x v="2"/>
    <s v="GB"/>
    <s v="GBP"/>
    <n v="1425478950"/>
    <n v="1422886950"/>
    <b v="0"/>
    <n v="28"/>
    <b v="1"/>
    <s v="theater/plays"/>
    <n v="5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100"/>
    <x v="2"/>
    <s v="GB"/>
    <s v="GBP"/>
    <n v="1441547220"/>
    <n v="1439322412"/>
    <b v="0"/>
    <n v="21"/>
    <b v="1"/>
    <s v="theater/plays"/>
    <n v="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100"/>
    <x v="2"/>
    <s v="GB"/>
    <s v="GBP"/>
    <n v="1443808800"/>
    <n v="1441120910"/>
    <b v="0"/>
    <n v="46"/>
    <b v="1"/>
    <s v="theater/plays"/>
    <n v="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100"/>
    <x v="2"/>
    <s v="GB"/>
    <s v="GBP"/>
    <n v="1471428340"/>
    <n v="1469009140"/>
    <b v="0"/>
    <n v="83"/>
    <b v="1"/>
    <s v="theater/plays"/>
    <n v="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100"/>
    <x v="2"/>
    <s v="GB"/>
    <s v="GBP"/>
    <n v="1422015083"/>
    <n v="1419423083"/>
    <b v="0"/>
    <n v="38"/>
    <b v="1"/>
    <s v="theater/plays"/>
    <n v="5"/>
    <x v="1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100"/>
    <x v="2"/>
    <s v="US"/>
    <s v="USD"/>
    <n v="1420009200"/>
    <n v="1417593483"/>
    <b v="0"/>
    <n v="26"/>
    <b v="1"/>
    <s v="theater/plays"/>
    <n v="5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100"/>
    <x v="2"/>
    <s v="US"/>
    <s v="USD"/>
    <n v="1423630740"/>
    <n v="1418673307"/>
    <b v="0"/>
    <n v="35"/>
    <b v="1"/>
    <s v="theater/plays"/>
    <n v="5"/>
    <x v="1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100"/>
    <x v="2"/>
    <s v="GB"/>
    <s v="GBP"/>
    <n v="1421452682"/>
    <n v="1418860682"/>
    <b v="0"/>
    <n v="53"/>
    <b v="1"/>
    <s v="theater/plays"/>
    <n v="5"/>
    <x v="1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100"/>
    <x v="2"/>
    <s v="GB"/>
    <s v="GBP"/>
    <n v="1433343850"/>
    <n v="1430751850"/>
    <b v="0"/>
    <n v="56"/>
    <b v="1"/>
    <s v="theater/plays"/>
    <n v="5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100"/>
    <x v="2"/>
    <s v="US"/>
    <s v="USD"/>
    <n v="1463803140"/>
    <n v="1459446487"/>
    <b v="0"/>
    <n v="29"/>
    <b v="1"/>
    <s v="theater/plays"/>
    <n v="5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100"/>
    <x v="2"/>
    <s v="GB"/>
    <s v="GBP"/>
    <n v="1438764207"/>
    <n v="1436172207"/>
    <b v="0"/>
    <n v="33"/>
    <b v="1"/>
    <s v="theater/plays"/>
    <n v="5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100"/>
    <x v="2"/>
    <s v="DK"/>
    <s v="DKK"/>
    <n v="1464817320"/>
    <n v="1462806419"/>
    <b v="0"/>
    <n v="20"/>
    <b v="1"/>
    <s v="theater/plays"/>
    <n v="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100"/>
    <x v="2"/>
    <s v="GB"/>
    <s v="GBP"/>
    <n v="1433076298"/>
    <n v="1430052298"/>
    <b v="0"/>
    <n v="31"/>
    <b v="1"/>
    <s v="theater/plays"/>
    <n v="5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100"/>
    <x v="2"/>
    <s v="US"/>
    <s v="USD"/>
    <n v="1404190740"/>
    <n v="1401214581"/>
    <b v="0"/>
    <n v="30"/>
    <b v="1"/>
    <s v="theater/plays"/>
    <n v="5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100"/>
    <x v="2"/>
    <s v="GB"/>
    <s v="GBP"/>
    <n v="1423838916"/>
    <n v="1418654916"/>
    <b v="0"/>
    <n v="78"/>
    <b v="1"/>
    <s v="theater/plays"/>
    <n v="5"/>
    <x v="1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100"/>
    <x v="2"/>
    <s v="GB"/>
    <s v="GBP"/>
    <n v="1462878648"/>
    <n v="1461064248"/>
    <b v="0"/>
    <n v="30"/>
    <b v="1"/>
    <s v="theater/plays"/>
    <n v="5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100"/>
    <x v="2"/>
    <s v="US"/>
    <s v="USD"/>
    <n v="1465062166"/>
    <n v="1463334166"/>
    <b v="0"/>
    <n v="19"/>
    <b v="1"/>
    <s v="theater/plays"/>
    <n v="5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96"/>
    <x v="2"/>
    <s v="US"/>
    <s v="USD"/>
    <n v="1476939300"/>
    <n v="1474273294"/>
    <b v="0"/>
    <n v="33"/>
    <b v="1"/>
    <s v="theater/plays"/>
    <n v="5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95"/>
    <x v="1"/>
    <s v="US"/>
    <s v="USD"/>
    <n v="1407808438"/>
    <n v="1405217355"/>
    <b v="0"/>
    <n v="14"/>
    <b v="0"/>
    <s v="theater/plays"/>
    <n v="5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95"/>
    <x v="2"/>
    <s v="US"/>
    <s v="USD"/>
    <n v="1425185940"/>
    <n v="1423960097"/>
    <b v="0"/>
    <n v="56"/>
    <b v="1"/>
    <s v="theater/musical"/>
    <n v="5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95"/>
    <x v="2"/>
    <s v="GB"/>
    <s v="GBP"/>
    <n v="1434234010"/>
    <n v="1431642010"/>
    <b v="0"/>
    <n v="20"/>
    <b v="1"/>
    <s v="theater/musical"/>
    <n v="5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95"/>
    <x v="2"/>
    <s v="US"/>
    <s v="USD"/>
    <n v="1428552000"/>
    <n v="1426199843"/>
    <b v="0"/>
    <n v="14"/>
    <b v="1"/>
    <s v="theater/musical"/>
    <n v="5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94"/>
    <x v="2"/>
    <s v="US"/>
    <s v="USD"/>
    <n v="1411790400"/>
    <n v="1409884821"/>
    <b v="0"/>
    <n v="59"/>
    <b v="1"/>
    <s v="theater/musical"/>
    <n v="5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94"/>
    <x v="2"/>
    <s v="GB"/>
    <s v="GBP"/>
    <n v="1469401200"/>
    <n v="1466887297"/>
    <b v="0"/>
    <n v="27"/>
    <b v="1"/>
    <s v="theater/musical"/>
    <n v="5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93"/>
    <x v="2"/>
    <s v="GB"/>
    <s v="GBP"/>
    <n v="1470132180"/>
    <n v="1467040769"/>
    <b v="0"/>
    <n v="30"/>
    <b v="1"/>
    <s v="theater/musical"/>
    <n v="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92"/>
    <x v="2"/>
    <s v="GB"/>
    <s v="GBP"/>
    <n v="1406761200"/>
    <n v="1402403907"/>
    <b v="0"/>
    <n v="38"/>
    <b v="1"/>
    <s v="theater/plays"/>
    <n v="5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91"/>
    <x v="2"/>
    <s v="CA"/>
    <s v="CAD"/>
    <n v="1433131140"/>
    <n v="1429120908"/>
    <b v="0"/>
    <n v="11"/>
    <b v="1"/>
    <s v="theater/plays"/>
    <n v="5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90"/>
    <x v="2"/>
    <s v="US"/>
    <s v="USD"/>
    <n v="1445659140"/>
    <n v="1444236216"/>
    <b v="0"/>
    <n v="20"/>
    <b v="1"/>
    <s v="theater/plays"/>
    <n v="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90"/>
    <x v="2"/>
    <s v="GB"/>
    <s v="GBP"/>
    <n v="1435947758"/>
    <n v="1432837358"/>
    <b v="0"/>
    <n v="17"/>
    <b v="1"/>
    <s v="theater/plays"/>
    <n v="5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90"/>
    <x v="2"/>
    <s v="US"/>
    <s v="USD"/>
    <n v="1438226724"/>
    <n v="1433042724"/>
    <b v="0"/>
    <n v="32"/>
    <b v="1"/>
    <s v="theater/plays"/>
    <n v="5"/>
    <x v="1"/>
    <s v="plays"/>
    <x v="3162"/>
    <d v="2015-07-30T03:25:24"/>
    <x v="2"/>
  </r>
  <r>
    <n v="3861"/>
    <s v="READY OR NOT HERE I COME"/>
    <s v="THE COMING OF THE LORD!"/>
    <n v="2000"/>
    <n v="90"/>
    <x v="1"/>
    <s v="US"/>
    <s v="USD"/>
    <n v="1415828820"/>
    <n v="1412258977"/>
    <b v="0"/>
    <n v="1"/>
    <b v="0"/>
    <s v="theater/plays"/>
    <n v="5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90"/>
    <x v="1"/>
    <s v="US"/>
    <s v="USD"/>
    <n v="1458703740"/>
    <n v="1454453021"/>
    <b v="0"/>
    <n v="2"/>
    <b v="0"/>
    <s v="theater/plays"/>
    <n v="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90"/>
    <x v="1"/>
    <s v="US"/>
    <s v="USD"/>
    <n v="1466278339"/>
    <n v="1463686339"/>
    <b v="0"/>
    <n v="5"/>
    <b v="0"/>
    <s v="theater/plays"/>
    <n v="5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90"/>
    <x v="0"/>
    <s v="US"/>
    <s v="USD"/>
    <n v="1430517600"/>
    <n v="1426538129"/>
    <b v="0"/>
    <n v="2"/>
    <b v="0"/>
    <s v="theater/musical"/>
    <n v="4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86"/>
    <x v="1"/>
    <s v="GB"/>
    <s v="GBP"/>
    <n v="1488114358"/>
    <n v="1485522358"/>
    <b v="0"/>
    <n v="14"/>
    <b v="0"/>
    <s v="theater/plays"/>
    <n v="4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86"/>
    <x v="1"/>
    <s v="DK"/>
    <s v="DKK"/>
    <n v="1464952752"/>
    <n v="1462360752"/>
    <b v="0"/>
    <n v="0"/>
    <b v="0"/>
    <s v="theater/plays"/>
    <n v="4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85"/>
    <x v="1"/>
    <s v="US"/>
    <s v="USD"/>
    <n v="1431717268"/>
    <n v="1429125268"/>
    <b v="0"/>
    <n v="1"/>
    <b v="0"/>
    <s v="theater/plays"/>
    <n v="4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85"/>
    <x v="1"/>
    <s v="US"/>
    <s v="USD"/>
    <n v="1406988000"/>
    <n v="1403822912"/>
    <b v="0"/>
    <n v="16"/>
    <b v="0"/>
    <s v="theater/plays"/>
    <n v="4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85"/>
    <x v="1"/>
    <s v="US"/>
    <s v="USD"/>
    <n v="1429460386"/>
    <n v="1424279986"/>
    <b v="0"/>
    <n v="3"/>
    <b v="0"/>
    <s v="theater/plays"/>
    <n v="4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85"/>
    <x v="1"/>
    <s v="US"/>
    <s v="USD"/>
    <n v="1460608780"/>
    <n v="1455428380"/>
    <b v="0"/>
    <n v="4"/>
    <b v="0"/>
    <s v="theater/plays"/>
    <n v="4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85"/>
    <x v="1"/>
    <s v="US"/>
    <s v="USD"/>
    <n v="1422717953"/>
    <n v="1417533953"/>
    <b v="0"/>
    <n v="8"/>
    <b v="0"/>
    <s v="theater/plays"/>
    <n v="4"/>
    <x v="1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85"/>
    <x v="1"/>
    <s v="US"/>
    <s v="USD"/>
    <n v="1456002300"/>
    <n v="1454173120"/>
    <b v="0"/>
    <n v="19"/>
    <b v="0"/>
    <s v="theater/plays"/>
    <n v="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85"/>
    <x v="1"/>
    <s v="US"/>
    <s v="USD"/>
    <n v="1405761690"/>
    <n v="1403169690"/>
    <b v="0"/>
    <n v="1"/>
    <b v="0"/>
    <s v="theater/plays"/>
    <n v="4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83"/>
    <x v="1"/>
    <s v="US"/>
    <s v="USD"/>
    <n v="1424009147"/>
    <n v="1421417147"/>
    <b v="0"/>
    <n v="2"/>
    <b v="0"/>
    <s v="theater/plays"/>
    <n v="4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82.01"/>
    <x v="1"/>
    <s v="US"/>
    <s v="USD"/>
    <n v="1409070480"/>
    <n v="1406572381"/>
    <b v="0"/>
    <n v="1"/>
    <b v="0"/>
    <s v="theater/plays"/>
    <n v="4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82"/>
    <x v="1"/>
    <s v="US"/>
    <s v="USD"/>
    <n v="1424070823"/>
    <n v="1421478823"/>
    <b v="0"/>
    <n v="2"/>
    <b v="0"/>
    <s v="theater/plays"/>
    <n v="4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82"/>
    <x v="1"/>
    <s v="US"/>
    <s v="USD"/>
    <n v="1402007500"/>
    <n v="1399415500"/>
    <b v="0"/>
    <n v="11"/>
    <b v="0"/>
    <s v="theater/plays"/>
    <n v="4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81"/>
    <x v="1"/>
    <s v="AU"/>
    <s v="AUD"/>
    <n v="1430316426"/>
    <n v="1427724426"/>
    <b v="0"/>
    <n v="6"/>
    <b v="0"/>
    <s v="theater/plays"/>
    <n v="4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81"/>
    <x v="1"/>
    <s v="GB"/>
    <s v="GBP"/>
    <n v="1404149280"/>
    <n v="1400547969"/>
    <b v="0"/>
    <n v="13"/>
    <b v="0"/>
    <s v="theater/plays"/>
    <n v="4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80"/>
    <x v="1"/>
    <s v="GB"/>
    <s v="GBP"/>
    <n v="1421403960"/>
    <n v="1418827324"/>
    <b v="0"/>
    <n v="3"/>
    <b v="0"/>
    <s v="theater/plays"/>
    <n v="4"/>
    <x v="1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80"/>
    <x v="1"/>
    <s v="US"/>
    <s v="USD"/>
    <n v="1413953940"/>
    <n v="1410141900"/>
    <b v="0"/>
    <n v="8"/>
    <b v="0"/>
    <s v="theater/plays"/>
    <n v="4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80"/>
    <x v="1"/>
    <s v="US"/>
    <s v="USD"/>
    <n v="1411596001"/>
    <n v="1409608801"/>
    <b v="0"/>
    <n v="4"/>
    <b v="0"/>
    <s v="theater/plays"/>
    <n v="4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80"/>
    <x v="1"/>
    <s v="US"/>
    <s v="USD"/>
    <n v="1341086400"/>
    <n v="1340055345"/>
    <b v="0"/>
    <n v="0"/>
    <b v="0"/>
    <s v="publishing/children's books"/>
    <n v="4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80"/>
    <x v="2"/>
    <s v="US"/>
    <s v="USD"/>
    <n v="1336245328"/>
    <n v="1333653333"/>
    <b v="1"/>
    <n v="75"/>
    <b v="1"/>
    <s v="music/indie rock"/>
    <n v="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78"/>
    <x v="2"/>
    <s v="GB"/>
    <s v="GBP"/>
    <n v="1459378085"/>
    <n v="1456789685"/>
    <b v="0"/>
    <n v="21"/>
    <b v="1"/>
    <s v="theater/plays"/>
    <n v="4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7"/>
    <x v="1"/>
    <s v="GB"/>
    <s v="GBP"/>
    <n v="1410281360"/>
    <n v="1406825360"/>
    <b v="0"/>
    <n v="3"/>
    <b v="0"/>
    <s v="theater/plays"/>
    <n v="4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76"/>
    <x v="2"/>
    <s v="US"/>
    <s v="USD"/>
    <n v="1327851291"/>
    <n v="1325432091"/>
    <b v="0"/>
    <n v="41"/>
    <b v="1"/>
    <s v="publishing/nonfiction"/>
    <n v="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76"/>
    <x v="1"/>
    <s v="NL"/>
    <s v="EUR"/>
    <n v="1418649177"/>
    <n v="1416057177"/>
    <b v="1"/>
    <n v="29"/>
    <b v="0"/>
    <s v="photography/photobooks"/>
    <n v="4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75"/>
    <x v="2"/>
    <s v="US"/>
    <s v="USD"/>
    <n v="1376838000"/>
    <n v="1374531631"/>
    <b v="1"/>
    <n v="55"/>
    <b v="1"/>
    <s v="theater/plays"/>
    <n v="4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75"/>
    <x v="0"/>
    <s v="US"/>
    <s v="USD"/>
    <n v="1283392800"/>
    <n v="1281317691"/>
    <b v="0"/>
    <n v="4"/>
    <b v="0"/>
    <s v="publishing/art books"/>
    <n v="4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75"/>
    <x v="1"/>
    <s v="GB"/>
    <s v="GBP"/>
    <n v="1400498789"/>
    <n v="1398511589"/>
    <b v="0"/>
    <n v="7"/>
    <b v="0"/>
    <s v="theater/plays"/>
    <n v="4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75"/>
    <x v="2"/>
    <s v="US"/>
    <s v="USD"/>
    <n v="1338186657"/>
    <n v="1333002657"/>
    <b v="0"/>
    <n v="32"/>
    <b v="1"/>
    <s v="film &amp; video/shorts"/>
    <n v="4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75"/>
    <x v="2"/>
    <s v="US"/>
    <s v="USD"/>
    <n v="1363952225"/>
    <n v="1361363825"/>
    <b v="0"/>
    <n v="32"/>
    <b v="1"/>
    <s v="music/rock"/>
    <n v="4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75"/>
    <x v="2"/>
    <s v="US"/>
    <s v="USD"/>
    <n v="1330789165"/>
    <n v="1328197165"/>
    <b v="0"/>
    <n v="19"/>
    <b v="1"/>
    <s v="music/rock"/>
    <n v="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75"/>
    <x v="2"/>
    <s v="US"/>
    <s v="USD"/>
    <n v="1486616400"/>
    <n v="1484037977"/>
    <b v="0"/>
    <n v="279"/>
    <b v="1"/>
    <s v="games/tabletop games"/>
    <n v="4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75"/>
    <x v="1"/>
    <s v="US"/>
    <s v="USD"/>
    <n v="1435429626"/>
    <n v="1431973626"/>
    <b v="0"/>
    <n v="14"/>
    <b v="0"/>
    <s v="theater/plays"/>
    <n v="4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75"/>
    <x v="2"/>
    <s v="US"/>
    <s v="USD"/>
    <n v="1405400400"/>
    <n v="1402934629"/>
    <b v="0"/>
    <n v="21"/>
    <b v="1"/>
    <s v="theater/musical"/>
    <n v="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75"/>
    <x v="2"/>
    <s v="US"/>
    <s v="USD"/>
    <n v="1412136000"/>
    <n v="1410278284"/>
    <b v="1"/>
    <n v="57"/>
    <b v="1"/>
    <s v="theater/plays"/>
    <n v="4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75"/>
    <x v="2"/>
    <s v="GB"/>
    <s v="GBP"/>
    <n v="1436705265"/>
    <n v="1434113265"/>
    <b v="1"/>
    <n v="30"/>
    <b v="1"/>
    <s v="theater/plays"/>
    <n v="4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75"/>
    <x v="2"/>
    <s v="US"/>
    <s v="USD"/>
    <n v="1423456200"/>
    <n v="1421183271"/>
    <b v="1"/>
    <n v="12"/>
    <b v="1"/>
    <s v="theater/plays"/>
    <n v="4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74"/>
    <x v="2"/>
    <s v="US"/>
    <s v="USD"/>
    <n v="1427553484"/>
    <n v="1424533084"/>
    <b v="0"/>
    <n v="35"/>
    <b v="1"/>
    <s v="theater/plays"/>
    <n v="4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73"/>
    <x v="2"/>
    <s v="US"/>
    <s v="USD"/>
    <n v="1404522000"/>
    <n v="1404308883"/>
    <b v="0"/>
    <n v="9"/>
    <b v="1"/>
    <s v="theater/plays"/>
    <n v="4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72"/>
    <x v="2"/>
    <s v="US"/>
    <s v="USD"/>
    <n v="1431831600"/>
    <n v="1430761243"/>
    <b v="0"/>
    <n v="39"/>
    <b v="1"/>
    <s v="theater/plays"/>
    <n v="4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72"/>
    <x v="0"/>
    <s v="ES"/>
    <s v="EUR"/>
    <n v="1461535140"/>
    <n v="1459716480"/>
    <b v="0"/>
    <n v="1"/>
    <b v="0"/>
    <s v="publishing/translations"/>
    <n v="4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71"/>
    <x v="0"/>
    <s v="US"/>
    <s v="USD"/>
    <n v="1337562726"/>
    <n v="1332378726"/>
    <b v="0"/>
    <n v="0"/>
    <b v="0"/>
    <s v="publishing/art books"/>
    <n v="4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71"/>
    <x v="1"/>
    <s v="US"/>
    <s v="USD"/>
    <n v="1409513940"/>
    <n v="1405949514"/>
    <b v="0"/>
    <n v="4"/>
    <b v="0"/>
    <s v="music/faith"/>
    <n v="4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70"/>
    <x v="2"/>
    <s v="US"/>
    <s v="USD"/>
    <n v="1387835654"/>
    <n v="1386626054"/>
    <b v="1"/>
    <n v="50"/>
    <b v="1"/>
    <s v="technology/space exploration"/>
    <n v="4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70"/>
    <x v="2"/>
    <s v="US"/>
    <s v="USD"/>
    <n v="1442426171"/>
    <n v="1439834171"/>
    <b v="0"/>
    <n v="41"/>
    <b v="1"/>
    <s v="theater/spaces"/>
    <n v="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70"/>
    <x v="2"/>
    <s v="GB"/>
    <s v="GBP"/>
    <n v="1462879020"/>
    <n v="1461941527"/>
    <b v="0"/>
    <n v="15"/>
    <b v="1"/>
    <s v="theater/plays"/>
    <n v="4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70"/>
    <x v="2"/>
    <s v="US"/>
    <s v="USD"/>
    <n v="1466707620"/>
    <n v="1464979620"/>
    <b v="0"/>
    <n v="30"/>
    <b v="1"/>
    <s v="theater/plays"/>
    <n v="4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70"/>
    <x v="1"/>
    <s v="US"/>
    <s v="USD"/>
    <n v="1448745741"/>
    <n v="1446150141"/>
    <b v="0"/>
    <n v="8"/>
    <b v="0"/>
    <s v="theater/plays"/>
    <n v="4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70"/>
    <x v="2"/>
    <s v="US"/>
    <s v="USD"/>
    <n v="1358755140"/>
    <n v="1357187280"/>
    <b v="0"/>
    <n v="14"/>
    <b v="1"/>
    <s v="music/rock"/>
    <n v="4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70"/>
    <x v="2"/>
    <s v="GB"/>
    <s v="GBP"/>
    <n v="1444172340"/>
    <n v="1441822828"/>
    <b v="0"/>
    <n v="52"/>
    <b v="1"/>
    <s v="theater/plays"/>
    <n v="4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70"/>
    <x v="2"/>
    <s v="US"/>
    <s v="USD"/>
    <n v="1338824730"/>
    <n v="1336232730"/>
    <b v="0"/>
    <n v="49"/>
    <b v="1"/>
    <s v="music/pop"/>
    <n v="4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70"/>
    <x v="2"/>
    <s v="US"/>
    <s v="USD"/>
    <n v="1414284180"/>
    <n v="1410558948"/>
    <b v="0"/>
    <n v="45"/>
    <b v="1"/>
    <s v="theater/plays"/>
    <n v="4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69.83"/>
    <x v="1"/>
    <s v="US"/>
    <s v="USD"/>
    <n v="1488783507"/>
    <n v="1486191507"/>
    <b v="0"/>
    <n v="10"/>
    <b v="0"/>
    <s v="theater/plays"/>
    <n v="4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69"/>
    <x v="0"/>
    <s v="US"/>
    <s v="USD"/>
    <n v="1408112253"/>
    <n v="1405520253"/>
    <b v="0"/>
    <n v="0"/>
    <b v="0"/>
    <s v="technology/wearables"/>
    <n v="4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68"/>
    <x v="2"/>
    <s v="US"/>
    <s v="USD"/>
    <n v="1454431080"/>
    <n v="1451839080"/>
    <b v="0"/>
    <n v="30"/>
    <b v="1"/>
    <s v="theater/plays"/>
    <n v="4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68"/>
    <x v="2"/>
    <s v="CA"/>
    <s v="CAD"/>
    <n v="1464471840"/>
    <n v="1459309704"/>
    <b v="0"/>
    <n v="42"/>
    <b v="1"/>
    <s v="theater/plays"/>
    <n v="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67"/>
    <x v="2"/>
    <s v="GB"/>
    <s v="GBP"/>
    <n v="1484740918"/>
    <n v="1483012918"/>
    <b v="0"/>
    <n v="37"/>
    <b v="1"/>
    <s v="theater/plays"/>
    <n v="4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5"/>
    <x v="1"/>
    <s v="GB"/>
    <s v="GBP"/>
    <n v="1456934893"/>
    <n v="1454342893"/>
    <b v="0"/>
    <n v="3"/>
    <b v="0"/>
    <s v="theater/plays"/>
    <n v="4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65"/>
    <x v="2"/>
    <s v="US"/>
    <s v="USD"/>
    <n v="1271573940"/>
    <n v="1268459318"/>
    <b v="0"/>
    <n v="54"/>
    <b v="1"/>
    <s v="music/rock"/>
    <n v="4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65"/>
    <x v="2"/>
    <s v="US"/>
    <s v="USD"/>
    <n v="1399694340"/>
    <n v="1398448389"/>
    <b v="1"/>
    <n v="71"/>
    <b v="1"/>
    <s v="publishing/radio &amp; podcasts"/>
    <n v="4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65"/>
    <x v="1"/>
    <s v="GB"/>
    <s v="GBP"/>
    <n v="1470178800"/>
    <n v="1467650771"/>
    <b v="0"/>
    <n v="4"/>
    <b v="0"/>
    <s v="photography/people"/>
    <n v="4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65"/>
    <x v="2"/>
    <s v="GB"/>
    <s v="GBP"/>
    <n v="1480613982"/>
    <n v="1478018382"/>
    <b v="0"/>
    <n v="69"/>
    <b v="1"/>
    <s v="theater/plays"/>
    <n v="4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65"/>
    <x v="2"/>
    <s v="US"/>
    <s v="USD"/>
    <n v="1472952982"/>
    <n v="1470792982"/>
    <b v="0"/>
    <n v="36"/>
    <b v="1"/>
    <s v="theater/plays"/>
    <n v="4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65"/>
    <x v="1"/>
    <s v="US"/>
    <s v="USD"/>
    <n v="1402979778"/>
    <n v="1401770178"/>
    <b v="0"/>
    <n v="4"/>
    <b v="0"/>
    <s v="theater/plays"/>
    <n v="4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64"/>
    <x v="1"/>
    <s v="US"/>
    <s v="USD"/>
    <n v="1421410151"/>
    <n v="1418818151"/>
    <b v="0"/>
    <n v="8"/>
    <b v="0"/>
    <s v="theater/plays"/>
    <n v="4"/>
    <x v="1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63"/>
    <x v="2"/>
    <s v="US"/>
    <s v="USD"/>
    <n v="1316442622"/>
    <n v="1312641022"/>
    <b v="1"/>
    <n v="41"/>
    <b v="1"/>
    <s v="technology/hardware"/>
    <n v="4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62"/>
    <x v="2"/>
    <s v="GB"/>
    <s v="GBP"/>
    <n v="1370019600"/>
    <n v="1366999870"/>
    <b v="0"/>
    <n v="37"/>
    <b v="1"/>
    <s v="music/classical music"/>
    <n v="4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61"/>
    <x v="2"/>
    <s v="US"/>
    <s v="USD"/>
    <n v="1464904800"/>
    <n v="1463852904"/>
    <b v="0"/>
    <n v="49"/>
    <b v="1"/>
    <s v="theater/plays"/>
    <n v="4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61"/>
    <x v="2"/>
    <s v="CA"/>
    <s v="CAD"/>
    <n v="1433206020"/>
    <n v="1430617209"/>
    <b v="0"/>
    <n v="30"/>
    <b v="1"/>
    <s v="music/electronic music"/>
    <n v="4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61"/>
    <x v="2"/>
    <s v="GB"/>
    <s v="GBP"/>
    <n v="1415126022"/>
    <n v="1412530422"/>
    <b v="0"/>
    <n v="36"/>
    <b v="1"/>
    <s v="film &amp; video/television"/>
    <n v="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61"/>
    <x v="2"/>
    <s v="US"/>
    <s v="USD"/>
    <n v="1280631600"/>
    <n v="1274889241"/>
    <b v="0"/>
    <n v="34"/>
    <b v="1"/>
    <s v="film &amp; video/shorts"/>
    <n v="4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60"/>
    <x v="2"/>
    <s v="US"/>
    <s v="USD"/>
    <n v="1390426799"/>
    <n v="1387834799"/>
    <b v="0"/>
    <n v="39"/>
    <b v="1"/>
    <s v="film &amp; video/shorts"/>
    <n v="4"/>
    <x v="0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60"/>
    <x v="2"/>
    <s v="US"/>
    <s v="USD"/>
    <n v="1370011370"/>
    <n v="1364827370"/>
    <b v="0"/>
    <n v="47"/>
    <b v="1"/>
    <s v="film &amp; video/shorts"/>
    <n v="4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60"/>
    <x v="0"/>
    <s v="US"/>
    <s v="USD"/>
    <n v="1433336895"/>
    <n v="1429621695"/>
    <b v="0"/>
    <n v="3"/>
    <b v="0"/>
    <s v="film &amp; video/science fiction"/>
    <n v="4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60"/>
    <x v="1"/>
    <s v="US"/>
    <s v="USD"/>
    <n v="1438803999"/>
    <n v="1436211999"/>
    <b v="0"/>
    <n v="0"/>
    <b v="0"/>
    <s v="film &amp; video/drama"/>
    <n v="4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60"/>
    <x v="1"/>
    <s v="CA"/>
    <s v="CAD"/>
    <n v="1409543940"/>
    <n v="1404586762"/>
    <b v="0"/>
    <n v="2"/>
    <b v="0"/>
    <s v="film &amp; video/drama"/>
    <n v="4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60"/>
    <x v="1"/>
    <s v="US"/>
    <s v="USD"/>
    <n v="1409891015"/>
    <n v="1407299015"/>
    <b v="0"/>
    <n v="0"/>
    <b v="0"/>
    <s v="film &amp; video/drama"/>
    <n v="4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60"/>
    <x v="2"/>
    <s v="US"/>
    <s v="USD"/>
    <n v="1329320235"/>
    <n v="1326728235"/>
    <b v="1"/>
    <n v="7"/>
    <b v="1"/>
    <s v="film &amp; video/documentary"/>
    <n v="4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59"/>
    <x v="1"/>
    <s v="US"/>
    <s v="USD"/>
    <n v="1337371334"/>
    <n v="1332187334"/>
    <b v="0"/>
    <n v="0"/>
    <b v="0"/>
    <s v="film &amp; video/animation"/>
    <n v="4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9"/>
    <x v="1"/>
    <s v="CA"/>
    <s v="CAD"/>
    <n v="1407595447"/>
    <n v="1405003447"/>
    <b v="0"/>
    <n v="3"/>
    <b v="0"/>
    <s v="film &amp; video/animation"/>
    <n v="4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57"/>
    <x v="2"/>
    <s v="GB"/>
    <s v="GBP"/>
    <n v="1438966800"/>
    <n v="1436278344"/>
    <b v="0"/>
    <n v="23"/>
    <b v="1"/>
    <s v="theater/plays"/>
    <n v="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56"/>
    <x v="0"/>
    <s v="US"/>
    <s v="USD"/>
    <n v="1409187056"/>
    <n v="1406595056"/>
    <b v="0"/>
    <n v="0"/>
    <b v="0"/>
    <s v="technology/web"/>
    <n v="4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56"/>
    <x v="2"/>
    <s v="US"/>
    <s v="USD"/>
    <n v="1418953984"/>
    <n v="1413766384"/>
    <b v="0"/>
    <n v="48"/>
    <b v="1"/>
    <s v="technology/wearables"/>
    <n v="4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56"/>
    <x v="2"/>
    <s v="US"/>
    <s v="USD"/>
    <n v="1417409940"/>
    <n v="1414765794"/>
    <b v="0"/>
    <n v="41"/>
    <b v="1"/>
    <s v="publishing/nonfiction"/>
    <n v="4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5"/>
    <x v="1"/>
    <s v="US"/>
    <s v="USD"/>
    <n v="1257047940"/>
    <n v="1252718519"/>
    <b v="0"/>
    <n v="1"/>
    <b v="0"/>
    <s v="publishing/fiction"/>
    <n v="4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55"/>
    <x v="2"/>
    <s v="US"/>
    <s v="USD"/>
    <n v="1335564000"/>
    <n v="1332182049"/>
    <b v="0"/>
    <n v="35"/>
    <b v="1"/>
    <s v="music/rock"/>
    <n v="4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55"/>
    <x v="2"/>
    <s v="GB"/>
    <s v="GBP"/>
    <n v="1410431054"/>
    <n v="1407839054"/>
    <b v="0"/>
    <n v="56"/>
    <b v="1"/>
    <s v="music/rock"/>
    <n v="4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55"/>
    <x v="2"/>
    <s v="US"/>
    <s v="USD"/>
    <n v="1346462462"/>
    <n v="1343870462"/>
    <b v="0"/>
    <n v="27"/>
    <b v="1"/>
    <s v="music/rock"/>
    <n v="4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55"/>
    <x v="2"/>
    <s v="US"/>
    <s v="USD"/>
    <n v="1342825365"/>
    <n v="1340233365"/>
    <b v="0"/>
    <n v="96"/>
    <b v="1"/>
    <s v="music/rock"/>
    <n v="4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55"/>
    <x v="2"/>
    <s v="US"/>
    <s v="USD"/>
    <n v="1331441940"/>
    <n v="1326810211"/>
    <b v="0"/>
    <n v="23"/>
    <b v="1"/>
    <s v="music/rock"/>
    <n v="4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55"/>
    <x v="2"/>
    <s v="US"/>
    <s v="USD"/>
    <n v="1335540694"/>
    <n v="1332948694"/>
    <b v="0"/>
    <n v="20"/>
    <b v="1"/>
    <s v="music/rock"/>
    <n v="4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55"/>
    <x v="1"/>
    <s v="US"/>
    <s v="USD"/>
    <n v="1315341550"/>
    <n v="1312490350"/>
    <b v="0"/>
    <n v="14"/>
    <b v="0"/>
    <s v="music/indie rock"/>
    <n v="4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53"/>
    <x v="1"/>
    <s v="US"/>
    <s v="USD"/>
    <n v="1345918747"/>
    <n v="1343326747"/>
    <b v="0"/>
    <n v="0"/>
    <b v="0"/>
    <s v="music/jazz"/>
    <n v="4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53"/>
    <x v="2"/>
    <s v="US"/>
    <s v="USD"/>
    <n v="1458362023"/>
    <n v="1455773623"/>
    <b v="0"/>
    <n v="61"/>
    <b v="1"/>
    <s v="music/electronic music"/>
    <n v="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53"/>
    <x v="0"/>
    <s v="US"/>
    <s v="USD"/>
    <n v="1488773332"/>
    <n v="1486613332"/>
    <b v="0"/>
    <n v="1"/>
    <b v="0"/>
    <s v="journalism/audio"/>
    <n v="4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53"/>
    <x v="2"/>
    <s v="US"/>
    <s v="USD"/>
    <n v="1396054800"/>
    <n v="1393034470"/>
    <b v="1"/>
    <n v="41"/>
    <b v="1"/>
    <s v="music/rock"/>
    <n v="3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52"/>
    <x v="2"/>
    <s v="GB"/>
    <s v="GBP"/>
    <n v="1424181600"/>
    <n v="1423041227"/>
    <b v="0"/>
    <n v="20"/>
    <b v="1"/>
    <s v="theater/plays"/>
    <n v="3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52"/>
    <x v="2"/>
    <s v="US"/>
    <s v="USD"/>
    <n v="1483499645"/>
    <n v="1480907645"/>
    <b v="0"/>
    <n v="52"/>
    <b v="1"/>
    <s v="theater/plays"/>
    <n v="3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2"/>
    <x v="2"/>
    <s v="CA"/>
    <s v="CAD"/>
    <n v="1467313039"/>
    <n v="1464807439"/>
    <b v="0"/>
    <n v="139"/>
    <b v="1"/>
    <s v="publishing/nonfiction"/>
    <n v="3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51"/>
    <x v="2"/>
    <s v="US"/>
    <s v="USD"/>
    <n v="1343943420"/>
    <n v="1341524220"/>
    <b v="0"/>
    <n v="81"/>
    <b v="1"/>
    <s v="publishing/nonfiction"/>
    <n v="3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51"/>
    <x v="2"/>
    <s v="US"/>
    <s v="USD"/>
    <n v="1381881890"/>
    <n v="1380585890"/>
    <b v="0"/>
    <n v="20"/>
    <b v="1"/>
    <s v="music/rock"/>
    <n v="3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51"/>
    <x v="2"/>
    <s v="US"/>
    <s v="USD"/>
    <n v="1458874388"/>
    <n v="1456285988"/>
    <b v="0"/>
    <n v="66"/>
    <b v="1"/>
    <s v="music/rock"/>
    <n v="3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51"/>
    <x v="1"/>
    <s v="US"/>
    <s v="USD"/>
    <n v="1464190158"/>
    <n v="1461598158"/>
    <b v="0"/>
    <n v="0"/>
    <b v="0"/>
    <s v="publishing/translations"/>
    <n v="3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51"/>
    <x v="2"/>
    <s v="US"/>
    <s v="USD"/>
    <n v="1356724263"/>
    <n v="1354909863"/>
    <b v="1"/>
    <n v="81"/>
    <b v="1"/>
    <s v="publishing/radio &amp; podcasts"/>
    <n v="3"/>
    <x v="2"/>
    <s v="radio &amp; podcasts"/>
    <x v="3269"/>
    <d v="2012-12-28T19:51:03"/>
    <x v="5"/>
  </r>
  <r>
    <n v="1473"/>
    <s v="ONE LOVES ONLY FORM"/>
    <s v="Public Radio Project"/>
    <n v="1500"/>
    <n v="51"/>
    <x v="2"/>
    <s v="US"/>
    <s v="USD"/>
    <n v="1330644639"/>
    <n v="1328052639"/>
    <b v="1"/>
    <n v="47"/>
    <b v="1"/>
    <s v="publishing/radio &amp; podcasts"/>
    <n v="3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51"/>
    <x v="1"/>
    <s v="US"/>
    <s v="USD"/>
    <n v="1410866659"/>
    <n v="1405682659"/>
    <b v="0"/>
    <n v="0"/>
    <b v="0"/>
    <s v="publishing/fiction"/>
    <n v="3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51"/>
    <x v="2"/>
    <s v="GB"/>
    <s v="GBP"/>
    <n v="1406227904"/>
    <n v="1403635904"/>
    <b v="1"/>
    <n v="43"/>
    <b v="1"/>
    <s v="photography/photobooks"/>
    <n v="3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51"/>
    <x v="1"/>
    <s v="CA"/>
    <s v="CAD"/>
    <n v="1467603624"/>
    <n v="1465011624"/>
    <b v="0"/>
    <n v="12"/>
    <b v="0"/>
    <s v="photography/nature"/>
    <n v="3"/>
    <x v="6"/>
    <s v="nature"/>
    <x v="3273"/>
    <d v="2016-07-04T03:40:24"/>
    <x v="0"/>
  </r>
  <r>
    <n v="1586"/>
    <s v="Missouri In Pictures"/>
    <s v="Show the world the beauty that is in all of our back yards!"/>
    <n v="1500"/>
    <n v="50"/>
    <x v="1"/>
    <s v="US"/>
    <s v="USD"/>
    <n v="1428197422"/>
    <n v="1425609022"/>
    <b v="0"/>
    <n v="0"/>
    <b v="0"/>
    <s v="photography/places"/>
    <n v="3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50"/>
    <x v="2"/>
    <s v="US"/>
    <s v="USD"/>
    <n v="1318633200"/>
    <n v="1314947317"/>
    <b v="0"/>
    <n v="32"/>
    <b v="1"/>
    <s v="music/rock"/>
    <n v="3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50"/>
    <x v="2"/>
    <s v="US"/>
    <s v="USD"/>
    <n v="1320220800"/>
    <n v="1315612909"/>
    <b v="0"/>
    <n v="4"/>
    <b v="1"/>
    <s v="music/rock"/>
    <n v="3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50"/>
    <x v="2"/>
    <s v="US"/>
    <s v="USD"/>
    <n v="1362757335"/>
    <n v="1359301335"/>
    <b v="0"/>
    <n v="27"/>
    <b v="1"/>
    <s v="music/rock"/>
    <n v="3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50"/>
    <x v="2"/>
    <s v="US"/>
    <s v="USD"/>
    <n v="1410755286"/>
    <n v="1408940886"/>
    <b v="0"/>
    <n v="23"/>
    <b v="1"/>
    <s v="music/rock"/>
    <n v="3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50"/>
    <x v="2"/>
    <s v="US"/>
    <s v="USD"/>
    <n v="1333648820"/>
    <n v="1331060420"/>
    <b v="0"/>
    <n v="48"/>
    <b v="1"/>
    <s v="music/pop"/>
    <n v="3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50"/>
    <x v="2"/>
    <s v="US"/>
    <s v="USD"/>
    <n v="1391718671"/>
    <n v="1390509071"/>
    <b v="0"/>
    <n v="49"/>
    <b v="1"/>
    <s v="music/pop"/>
    <n v="3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50"/>
    <x v="1"/>
    <s v="AU"/>
    <s v="AUD"/>
    <n v="1408999088"/>
    <n v="1407184688"/>
    <b v="1"/>
    <n v="0"/>
    <b v="0"/>
    <s v="photography/photobooks"/>
    <n v="3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50"/>
    <x v="2"/>
    <s v="US"/>
    <s v="USD"/>
    <n v="1295647200"/>
    <n v="1291428371"/>
    <b v="0"/>
    <n v="33"/>
    <b v="1"/>
    <s v="music/rock"/>
    <n v="3"/>
    <x v="5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50"/>
    <x v="2"/>
    <s v="US"/>
    <s v="USD"/>
    <n v="1307761200"/>
    <n v="1304464914"/>
    <b v="0"/>
    <n v="20"/>
    <b v="1"/>
    <s v="music/rock"/>
    <n v="3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50"/>
    <x v="2"/>
    <s v="US"/>
    <s v="USD"/>
    <n v="1342243143"/>
    <n v="1339651143"/>
    <b v="0"/>
    <n v="38"/>
    <b v="1"/>
    <s v="music/indie rock"/>
    <n v="3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50"/>
    <x v="2"/>
    <s v="US"/>
    <s v="USD"/>
    <n v="1381449600"/>
    <n v="1379540288"/>
    <b v="0"/>
    <n v="52"/>
    <b v="1"/>
    <s v="music/indie rock"/>
    <n v="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50"/>
    <x v="2"/>
    <s v="US"/>
    <s v="USD"/>
    <n v="1288657560"/>
    <n v="1286319256"/>
    <b v="0"/>
    <n v="107"/>
    <b v="1"/>
    <s v="music/indie rock"/>
    <n v="3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50"/>
    <x v="1"/>
    <s v="US"/>
    <s v="USD"/>
    <n v="1424229991"/>
    <n v="1421637991"/>
    <b v="0"/>
    <n v="2"/>
    <b v="0"/>
    <s v="photography/people"/>
    <n v="3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50"/>
    <x v="2"/>
    <s v="US"/>
    <s v="USD"/>
    <n v="1400108640"/>
    <n v="1396923624"/>
    <b v="1"/>
    <n v="122"/>
    <b v="1"/>
    <s v="technology/hardware"/>
    <n v="3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50"/>
    <x v="2"/>
    <s v="US"/>
    <s v="USD"/>
    <n v="1322106796"/>
    <n v="1316919196"/>
    <b v="0"/>
    <n v="38"/>
    <b v="1"/>
    <s v="music/indie rock"/>
    <n v="3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50"/>
    <x v="2"/>
    <s v="US"/>
    <s v="USD"/>
    <n v="1315457658"/>
    <n v="1312865658"/>
    <b v="0"/>
    <n v="25"/>
    <b v="1"/>
    <s v="music/indie rock"/>
    <n v="3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50"/>
    <x v="2"/>
    <s v="US"/>
    <s v="USD"/>
    <n v="1356211832"/>
    <n v="1351024232"/>
    <b v="0"/>
    <n v="23"/>
    <b v="1"/>
    <s v="music/indie rock"/>
    <n v="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50"/>
    <x v="2"/>
    <s v="US"/>
    <s v="USD"/>
    <n v="1298167001"/>
    <n v="1295575001"/>
    <b v="0"/>
    <n v="36"/>
    <b v="1"/>
    <s v="music/indie rock"/>
    <n v="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50"/>
    <x v="2"/>
    <s v="US"/>
    <s v="USD"/>
    <n v="1362814119"/>
    <n v="1360222119"/>
    <b v="0"/>
    <n v="73"/>
    <b v="1"/>
    <s v="music/electronic music"/>
    <n v="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50"/>
    <x v="2"/>
    <s v="US"/>
    <s v="USD"/>
    <n v="1461722400"/>
    <n v="1460235592"/>
    <b v="0"/>
    <n v="194"/>
    <b v="1"/>
    <s v="games/tabletop games"/>
    <n v="3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50"/>
    <x v="2"/>
    <s v="US"/>
    <s v="USD"/>
    <n v="1378439940"/>
    <n v="1376003254"/>
    <b v="0"/>
    <n v="14"/>
    <b v="1"/>
    <s v="music/rock"/>
    <n v="3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50"/>
    <x v="2"/>
    <s v="US"/>
    <s v="USD"/>
    <n v="1386372120"/>
    <n v="1382659060"/>
    <b v="0"/>
    <n v="25"/>
    <b v="1"/>
    <s v="music/rock"/>
    <n v="3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50"/>
    <x v="2"/>
    <s v="US"/>
    <s v="USD"/>
    <n v="1259686800"/>
    <n v="1252908330"/>
    <b v="0"/>
    <n v="29"/>
    <b v="1"/>
    <s v="music/rock"/>
    <n v="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50"/>
    <x v="0"/>
    <s v="GB"/>
    <s v="GBP"/>
    <n v="1422664740"/>
    <n v="1417818036"/>
    <b v="0"/>
    <n v="0"/>
    <b v="0"/>
    <s v="technology/web"/>
    <n v="3"/>
    <x v="3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50"/>
    <x v="2"/>
    <s v="US"/>
    <s v="USD"/>
    <n v="1488063839"/>
    <n v="1485471839"/>
    <b v="0"/>
    <n v="67"/>
    <b v="1"/>
    <s v="food/small batch"/>
    <n v="3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50"/>
    <x v="2"/>
    <s v="US"/>
    <s v="USD"/>
    <n v="1338083997"/>
    <n v="1335491997"/>
    <b v="0"/>
    <n v="38"/>
    <b v="1"/>
    <s v="music/indie rock"/>
    <n v="3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50"/>
    <x v="2"/>
    <s v="US"/>
    <s v="USD"/>
    <n v="1337786944"/>
    <n v="1335194944"/>
    <b v="0"/>
    <n v="39"/>
    <b v="1"/>
    <s v="music/indie rock"/>
    <n v="3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50"/>
    <x v="2"/>
    <s v="US"/>
    <s v="USD"/>
    <n v="1339022575"/>
    <n v="1336430575"/>
    <b v="0"/>
    <n v="42"/>
    <b v="1"/>
    <s v="music/indie rock"/>
    <n v="3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50"/>
    <x v="2"/>
    <s v="US"/>
    <s v="USD"/>
    <n v="1348202807"/>
    <n v="1343018807"/>
    <b v="0"/>
    <n v="60"/>
    <b v="1"/>
    <s v="music/classical music"/>
    <n v="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50"/>
    <x v="1"/>
    <s v="US"/>
    <s v="USD"/>
    <n v="1457901924"/>
    <n v="1452721524"/>
    <b v="0"/>
    <n v="2"/>
    <b v="0"/>
    <s v="food/food trucks"/>
    <n v="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50"/>
    <x v="1"/>
    <s v="GB"/>
    <s v="GBP"/>
    <n v="1466323917"/>
    <n v="1463731917"/>
    <b v="0"/>
    <n v="7"/>
    <b v="0"/>
    <s v="food/food trucks"/>
    <n v="3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48"/>
    <x v="2"/>
    <s v="IT"/>
    <s v="EUR"/>
    <n v="1483120216"/>
    <n v="1479232216"/>
    <b v="0"/>
    <n v="74"/>
    <b v="1"/>
    <s v="technology/space exploration"/>
    <n v="3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47.69"/>
    <x v="1"/>
    <s v="US"/>
    <s v="USD"/>
    <n v="1410811740"/>
    <n v="1409341863"/>
    <b v="0"/>
    <n v="1"/>
    <b v="0"/>
    <s v="technology/space exploration"/>
    <n v="3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47"/>
    <x v="2"/>
    <s v="US"/>
    <s v="USD"/>
    <n v="1455142416"/>
    <n v="1452550416"/>
    <b v="0"/>
    <n v="18"/>
    <b v="1"/>
    <s v="technology/makerspaces"/>
    <n v="3"/>
    <x v="3"/>
    <s v="makerspaces"/>
    <x v="3308"/>
    <d v="2016-02-10T22:13:36"/>
    <x v="0"/>
  </r>
  <r>
    <n v="2757"/>
    <s v="C is for Crooked"/>
    <s v="A children's letter book that Lampoons Hillary Clinton"/>
    <n v="1500"/>
    <n v="47"/>
    <x v="1"/>
    <s v="US"/>
    <s v="USD"/>
    <n v="1470498332"/>
    <n v="1469202332"/>
    <b v="0"/>
    <n v="2"/>
    <b v="0"/>
    <s v="publishing/children's books"/>
    <n v="3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45"/>
    <x v="2"/>
    <s v="GB"/>
    <s v="GBP"/>
    <n v="1431164115"/>
    <n v="1428572115"/>
    <b v="0"/>
    <n v="64"/>
    <b v="1"/>
    <s v="theater/plays"/>
    <n v="3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45"/>
    <x v="1"/>
    <s v="GB"/>
    <s v="GBP"/>
    <n v="1403348400"/>
    <n v="1401058295"/>
    <b v="0"/>
    <n v="0"/>
    <b v="0"/>
    <s v="theater/plays"/>
    <n v="3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45"/>
    <x v="1"/>
    <s v="GB"/>
    <s v="GBP"/>
    <n v="1415534400"/>
    <n v="1414538031"/>
    <b v="0"/>
    <n v="4"/>
    <b v="0"/>
    <s v="theater/plays"/>
    <n v="3"/>
    <x v="1"/>
    <s v="plays"/>
    <x v="3312"/>
    <d v="2014-11-09T12:00:00"/>
    <x v="1"/>
  </r>
  <r>
    <n v="2937"/>
    <s v="UCAS"/>
    <s v="UCAS is a new British musical premiering at the Edinburgh Fringe Festival 2014."/>
    <n v="1500"/>
    <n v="45"/>
    <x v="2"/>
    <s v="GB"/>
    <s v="GBP"/>
    <n v="1405249113"/>
    <n v="1402657113"/>
    <b v="0"/>
    <n v="55"/>
    <b v="1"/>
    <s v="theater/musical"/>
    <n v="3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45"/>
    <x v="2"/>
    <s v="US"/>
    <s v="USD"/>
    <n v="1436290233"/>
    <n v="1433698233"/>
    <b v="0"/>
    <n v="39"/>
    <b v="1"/>
    <s v="theater/plays"/>
    <n v="3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45"/>
    <x v="2"/>
    <s v="US"/>
    <s v="USD"/>
    <n v="1424548719"/>
    <n v="1419364719"/>
    <b v="0"/>
    <n v="15"/>
    <b v="1"/>
    <s v="theater/spaces"/>
    <n v="3"/>
    <x v="1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45"/>
    <x v="2"/>
    <s v="US"/>
    <s v="USD"/>
    <n v="1476479447"/>
    <n v="1471295447"/>
    <b v="0"/>
    <n v="29"/>
    <b v="1"/>
    <s v="theater/spaces"/>
    <n v="3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45"/>
    <x v="2"/>
    <s v="GB"/>
    <s v="GBP"/>
    <n v="1444149047"/>
    <n v="1441557047"/>
    <b v="0"/>
    <n v="37"/>
    <b v="1"/>
    <s v="theater/spaces"/>
    <n v="3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45"/>
    <x v="0"/>
    <s v="CA"/>
    <s v="CAD"/>
    <n v="1411748335"/>
    <n v="1406564335"/>
    <b v="0"/>
    <n v="1"/>
    <b v="0"/>
    <s v="theater/spaces"/>
    <n v="3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45"/>
    <x v="3"/>
    <s v="US"/>
    <s v="USD"/>
    <n v="1493838720"/>
    <n v="1489439669"/>
    <b v="0"/>
    <n v="1"/>
    <b v="0"/>
    <s v="theater/plays"/>
    <n v="3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45"/>
    <x v="2"/>
    <s v="US"/>
    <s v="USD"/>
    <n v="1326927600"/>
    <n v="1323221761"/>
    <b v="1"/>
    <n v="52"/>
    <b v="1"/>
    <s v="theater/plays"/>
    <n v="3"/>
    <x v="1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45"/>
    <x v="2"/>
    <s v="GB"/>
    <s v="GBP"/>
    <n v="1405521075"/>
    <n v="1402929075"/>
    <b v="1"/>
    <n v="78"/>
    <b v="1"/>
    <s v="theater/plays"/>
    <n v="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45"/>
    <x v="2"/>
    <s v="US"/>
    <s v="USD"/>
    <n v="1434907966"/>
    <n v="1432315966"/>
    <b v="1"/>
    <n v="20"/>
    <b v="1"/>
    <s v="theater/plays"/>
    <n v="3"/>
    <x v="1"/>
    <s v="plays"/>
    <x v="3322"/>
    <d v="2015-06-21T17:32:46"/>
    <x v="2"/>
  </r>
  <r>
    <n v="3271"/>
    <s v="Saxon Court at Southwark Playhouse"/>
    <s v="A razor sharp satire to darken your Christmas."/>
    <n v="1500"/>
    <n v="45"/>
    <x v="2"/>
    <s v="GB"/>
    <s v="GBP"/>
    <n v="1414927775"/>
    <n v="1412332175"/>
    <b v="1"/>
    <n v="51"/>
    <b v="1"/>
    <s v="theater/plays"/>
    <n v="3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45"/>
    <x v="2"/>
    <s v="GB"/>
    <s v="GBP"/>
    <n v="1448229600"/>
    <n v="1446401372"/>
    <b v="0"/>
    <n v="47"/>
    <b v="1"/>
    <s v="theater/plays"/>
    <n v="3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5"/>
    <x v="2"/>
    <s v="US"/>
    <s v="USD"/>
    <n v="1465527600"/>
    <n v="1462252542"/>
    <b v="0"/>
    <n v="54"/>
    <b v="1"/>
    <s v="theater/plays"/>
    <n v="3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42.25"/>
    <x v="2"/>
    <s v="IE"/>
    <s v="EUR"/>
    <n v="1465135190"/>
    <n v="1463925590"/>
    <b v="0"/>
    <n v="10"/>
    <b v="1"/>
    <s v="theater/plays"/>
    <n v="3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2"/>
    <x v="2"/>
    <s v="GB"/>
    <s v="GBP"/>
    <n v="1427919468"/>
    <n v="1425331068"/>
    <b v="0"/>
    <n v="69"/>
    <b v="1"/>
    <s v="theater/plays"/>
    <n v="3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42"/>
    <x v="2"/>
    <s v="US"/>
    <s v="USD"/>
    <n v="1424910910"/>
    <n v="1424306110"/>
    <b v="0"/>
    <n v="18"/>
    <b v="1"/>
    <s v="theater/plays"/>
    <n v="3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41"/>
    <x v="2"/>
    <s v="GB"/>
    <s v="GBP"/>
    <n v="1468611272"/>
    <n v="1466019272"/>
    <b v="0"/>
    <n v="27"/>
    <b v="1"/>
    <s v="theater/plays"/>
    <n v="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41"/>
    <x v="2"/>
    <s v="US"/>
    <s v="USD"/>
    <n v="1481961600"/>
    <n v="1479283285"/>
    <b v="0"/>
    <n v="26"/>
    <b v="1"/>
    <s v="theater/plays"/>
    <n v="3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41"/>
    <x v="2"/>
    <s v="GB"/>
    <s v="GBP"/>
    <n v="1434625441"/>
    <n v="1432033441"/>
    <b v="0"/>
    <n v="45"/>
    <b v="1"/>
    <s v="theater/plays"/>
    <n v="3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40"/>
    <x v="2"/>
    <s v="US"/>
    <s v="USD"/>
    <n v="1405017345"/>
    <n v="1403721345"/>
    <b v="0"/>
    <n v="22"/>
    <b v="1"/>
    <s v="theater/plays"/>
    <n v="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40"/>
    <x v="2"/>
    <s v="US"/>
    <s v="USD"/>
    <n v="1415234760"/>
    <n v="1413065230"/>
    <b v="0"/>
    <n v="44"/>
    <b v="1"/>
    <s v="theater/plays"/>
    <n v="3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40"/>
    <x v="2"/>
    <s v="US"/>
    <s v="USD"/>
    <n v="1401595140"/>
    <n v="1399286589"/>
    <b v="0"/>
    <n v="28"/>
    <b v="1"/>
    <s v="theater/plays"/>
    <n v="3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40"/>
    <x v="2"/>
    <s v="GB"/>
    <s v="GBP"/>
    <n v="1404314952"/>
    <n v="1401722952"/>
    <b v="0"/>
    <n v="29"/>
    <b v="1"/>
    <s v="theater/plays"/>
    <n v="3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40"/>
    <x v="2"/>
    <s v="GB"/>
    <s v="GBP"/>
    <n v="1403382680"/>
    <n v="1400790680"/>
    <b v="0"/>
    <n v="56"/>
    <b v="1"/>
    <s v="theater/plays"/>
    <n v="3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40"/>
    <x v="2"/>
    <s v="US"/>
    <s v="USD"/>
    <n v="1436562000"/>
    <n v="1434440227"/>
    <b v="0"/>
    <n v="13"/>
    <b v="1"/>
    <s v="theater/plays"/>
    <n v="3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40"/>
    <x v="2"/>
    <s v="US"/>
    <s v="USD"/>
    <n v="1408252260"/>
    <n v="1406580436"/>
    <b v="0"/>
    <n v="29"/>
    <b v="1"/>
    <s v="theater/plays"/>
    <n v="3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40"/>
    <x v="2"/>
    <s v="GB"/>
    <s v="GBP"/>
    <n v="1441995595"/>
    <n v="1439835595"/>
    <b v="0"/>
    <n v="42"/>
    <b v="1"/>
    <s v="theater/plays"/>
    <n v="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40"/>
    <x v="2"/>
    <s v="GB"/>
    <s v="GBP"/>
    <n v="1415385000"/>
    <n v="1413406695"/>
    <b v="0"/>
    <n v="19"/>
    <b v="1"/>
    <s v="theater/plays"/>
    <n v="3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40"/>
    <x v="2"/>
    <s v="US"/>
    <s v="USD"/>
    <n v="1412259660"/>
    <n v="1410461299"/>
    <b v="0"/>
    <n v="33"/>
    <b v="1"/>
    <s v="theater/plays"/>
    <n v="3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40"/>
    <x v="2"/>
    <s v="DE"/>
    <s v="EUR"/>
    <n v="1435255659"/>
    <n v="1432663659"/>
    <b v="0"/>
    <n v="29"/>
    <b v="1"/>
    <s v="theater/plays"/>
    <n v="3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40"/>
    <x v="2"/>
    <s v="US"/>
    <s v="USD"/>
    <n v="1400796420"/>
    <n v="1398342170"/>
    <b v="0"/>
    <n v="25"/>
    <b v="1"/>
    <s v="theater/plays"/>
    <n v="3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40"/>
    <x v="2"/>
    <s v="GB"/>
    <s v="GBP"/>
    <n v="1414701413"/>
    <n v="1412109413"/>
    <b v="0"/>
    <n v="25"/>
    <b v="1"/>
    <s v="theater/plays"/>
    <n v="3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39"/>
    <x v="2"/>
    <s v="GB"/>
    <s v="GBP"/>
    <n v="1462037777"/>
    <n v="1459445777"/>
    <b v="0"/>
    <n v="37"/>
    <b v="1"/>
    <s v="theater/plays"/>
    <n v="3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39"/>
    <x v="2"/>
    <s v="GB"/>
    <s v="GBP"/>
    <n v="1406719110"/>
    <n v="1405509510"/>
    <b v="0"/>
    <n v="45"/>
    <b v="1"/>
    <s v="theater/plays"/>
    <n v="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38"/>
    <x v="2"/>
    <s v="US"/>
    <s v="USD"/>
    <n v="1446759880"/>
    <n v="1444164280"/>
    <b v="0"/>
    <n v="57"/>
    <b v="1"/>
    <s v="theater/plays"/>
    <n v="2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37"/>
    <x v="2"/>
    <s v="GB"/>
    <s v="GBP"/>
    <n v="1459702800"/>
    <n v="1457690386"/>
    <b v="0"/>
    <n v="38"/>
    <b v="1"/>
    <s v="theater/plays"/>
    <n v="2"/>
    <x v="1"/>
    <s v="plays"/>
    <x v="3348"/>
    <d v="2016-04-03T17:00:00"/>
    <x v="0"/>
  </r>
  <r>
    <n v="3658"/>
    <s v="Mr. Marmalade"/>
    <s v="Life is hard when your own imaginary friend can't make time for you."/>
    <n v="1500"/>
    <n v="36"/>
    <x v="2"/>
    <s v="US"/>
    <s v="USD"/>
    <n v="1404273540"/>
    <n v="1400272580"/>
    <b v="0"/>
    <n v="20"/>
    <b v="1"/>
    <s v="theater/plays"/>
    <n v="2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36"/>
    <x v="2"/>
    <s v="US"/>
    <s v="USD"/>
    <n v="1417101683"/>
    <n v="1414506083"/>
    <b v="0"/>
    <n v="31"/>
    <b v="1"/>
    <s v="theater/plays"/>
    <n v="2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36"/>
    <x v="2"/>
    <s v="GB"/>
    <s v="GBP"/>
    <n v="1433422793"/>
    <n v="1430830793"/>
    <b v="0"/>
    <n v="39"/>
    <b v="1"/>
    <s v="theater/plays"/>
    <n v="2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36"/>
    <x v="2"/>
    <s v="US"/>
    <s v="USD"/>
    <n v="1410558949"/>
    <n v="1409262949"/>
    <b v="0"/>
    <n v="13"/>
    <b v="1"/>
    <s v="theater/plays"/>
    <n v="2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35"/>
    <x v="2"/>
    <s v="CA"/>
    <s v="CAD"/>
    <n v="1455231540"/>
    <n v="1452614847"/>
    <b v="0"/>
    <n v="35"/>
    <b v="1"/>
    <s v="theater/plays"/>
    <n v="2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35"/>
    <x v="1"/>
    <s v="US"/>
    <s v="USD"/>
    <n v="1429396200"/>
    <n v="1428539708"/>
    <b v="0"/>
    <n v="0"/>
    <b v="0"/>
    <s v="theater/plays"/>
    <n v="2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35"/>
    <x v="1"/>
    <s v="US"/>
    <s v="USD"/>
    <n v="1432589896"/>
    <n v="1427405896"/>
    <b v="0"/>
    <n v="7"/>
    <b v="0"/>
    <s v="theater/plays"/>
    <n v="2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35"/>
    <x v="1"/>
    <s v="GB"/>
    <s v="GBP"/>
    <n v="1427133600"/>
    <n v="1423847093"/>
    <b v="0"/>
    <n v="1"/>
    <b v="0"/>
    <s v="theater/plays"/>
    <n v="2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35"/>
    <x v="1"/>
    <s v="GB"/>
    <s v="GBP"/>
    <n v="1405461600"/>
    <n v="1403562705"/>
    <b v="0"/>
    <n v="6"/>
    <b v="0"/>
    <s v="theater/plays"/>
    <n v="2"/>
    <x v="1"/>
    <s v="plays"/>
    <x v="3357"/>
    <d v="2014-07-15T22:00:00"/>
    <x v="1"/>
  </r>
  <r>
    <n v="3758"/>
    <s v="Luigi's Ladies"/>
    <s v="LUIGI'S LADIES: an original one-woman musical comedy"/>
    <n v="1500"/>
    <n v="35"/>
    <x v="2"/>
    <s v="US"/>
    <s v="USD"/>
    <n v="1400475600"/>
    <n v="1397819938"/>
    <b v="0"/>
    <n v="26"/>
    <b v="1"/>
    <s v="theater/musical"/>
    <n v="2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35"/>
    <x v="2"/>
    <s v="US"/>
    <s v="USD"/>
    <n v="1464482160"/>
    <n v="1462824832"/>
    <b v="0"/>
    <n v="27"/>
    <b v="1"/>
    <s v="theater/musical"/>
    <n v="2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35"/>
    <x v="1"/>
    <s v="US"/>
    <s v="USD"/>
    <n v="1404664592"/>
    <n v="1399480592"/>
    <b v="0"/>
    <n v="0"/>
    <b v="0"/>
    <s v="theater/musical"/>
    <n v="2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35"/>
    <x v="1"/>
    <s v="US"/>
    <s v="USD"/>
    <n v="1428097739"/>
    <n v="1427492939"/>
    <b v="0"/>
    <n v="9"/>
    <b v="0"/>
    <s v="theater/musical"/>
    <n v="2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35"/>
    <x v="2"/>
    <s v="US"/>
    <s v="USD"/>
    <n v="1426965758"/>
    <n v="1424377358"/>
    <b v="0"/>
    <n v="26"/>
    <b v="1"/>
    <s v="theater/plays"/>
    <n v="2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35"/>
    <x v="2"/>
    <s v="US"/>
    <s v="USD"/>
    <n v="1427860740"/>
    <n v="1424727712"/>
    <b v="0"/>
    <n v="34"/>
    <b v="1"/>
    <s v="theater/plays"/>
    <n v="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34.950000000000003"/>
    <x v="2"/>
    <s v="US"/>
    <s v="USD"/>
    <n v="1405614823"/>
    <n v="1403022823"/>
    <b v="0"/>
    <n v="37"/>
    <b v="1"/>
    <s v="theater/plays"/>
    <n v="2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34"/>
    <x v="0"/>
    <s v="US"/>
    <s v="USD"/>
    <n v="1490809450"/>
    <n v="1485629050"/>
    <b v="0"/>
    <n v="3"/>
    <b v="0"/>
    <s v="theater/musical"/>
    <n v="2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34"/>
    <x v="1"/>
    <s v="US"/>
    <s v="USD"/>
    <n v="1439581080"/>
    <n v="1435709765"/>
    <b v="0"/>
    <n v="0"/>
    <b v="0"/>
    <s v="theater/plays"/>
    <n v="2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34"/>
    <x v="1"/>
    <s v="GB"/>
    <s v="GBP"/>
    <n v="1434063600"/>
    <n v="1430405903"/>
    <b v="0"/>
    <n v="7"/>
    <b v="0"/>
    <s v="theater/plays"/>
    <n v="2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32"/>
    <x v="1"/>
    <s v="GB"/>
    <s v="GBP"/>
    <n v="1435325100"/>
    <n v="1432072893"/>
    <b v="0"/>
    <n v="16"/>
    <b v="0"/>
    <s v="theater/plays"/>
    <n v="2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32"/>
    <x v="1"/>
    <s v="GB"/>
    <s v="GBP"/>
    <n v="1464824309"/>
    <n v="1462232309"/>
    <b v="0"/>
    <n v="1"/>
    <b v="0"/>
    <s v="theater/plays"/>
    <n v="2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32"/>
    <x v="1"/>
    <s v="GB"/>
    <s v="GBP"/>
    <n v="1415404800"/>
    <n v="1412809644"/>
    <b v="0"/>
    <n v="10"/>
    <b v="0"/>
    <s v="theater/plays"/>
    <n v="2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1"/>
    <x v="1"/>
    <s v="US"/>
    <s v="USD"/>
    <n v="1440813413"/>
    <n v="1439517413"/>
    <b v="0"/>
    <n v="4"/>
    <b v="0"/>
    <s v="theater/plays"/>
    <n v="2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31"/>
    <x v="1"/>
    <s v="GB"/>
    <s v="GBP"/>
    <n v="1475877108"/>
    <n v="1473285108"/>
    <b v="0"/>
    <n v="4"/>
    <b v="0"/>
    <s v="theater/plays"/>
    <n v="2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30"/>
    <x v="1"/>
    <s v="US"/>
    <s v="USD"/>
    <n v="1414077391"/>
    <n v="1411485391"/>
    <b v="0"/>
    <n v="1"/>
    <b v="0"/>
    <s v="theater/plays"/>
    <n v="2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30"/>
    <x v="1"/>
    <s v="US"/>
    <s v="USD"/>
    <n v="1467575940"/>
    <n v="1465856639"/>
    <b v="0"/>
    <n v="9"/>
    <b v="0"/>
    <s v="theater/plays"/>
    <n v="2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0"/>
    <x v="1"/>
    <s v="US"/>
    <s v="USD"/>
    <n v="1452234840"/>
    <n v="1450619123"/>
    <b v="0"/>
    <n v="3"/>
    <b v="0"/>
    <s v="theater/plays"/>
    <n v="2"/>
    <x v="1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30"/>
    <x v="2"/>
    <s v="US"/>
    <s v="USD"/>
    <n v="1469329217"/>
    <n v="1466737217"/>
    <b v="0"/>
    <n v="47"/>
    <b v="1"/>
    <s v="music/metal"/>
    <n v="2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30"/>
    <x v="2"/>
    <s v="CA"/>
    <s v="CAD"/>
    <n v="1413547200"/>
    <n v="1411417602"/>
    <b v="0"/>
    <n v="21"/>
    <b v="1"/>
    <s v="film &amp; video/documentary"/>
    <n v="2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30"/>
    <x v="2"/>
    <s v="US"/>
    <s v="USD"/>
    <n v="1395435712"/>
    <n v="1392847312"/>
    <b v="0"/>
    <n v="23"/>
    <b v="1"/>
    <s v="publishing/nonfiction"/>
    <n v="2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30"/>
    <x v="1"/>
    <s v="US"/>
    <s v="USD"/>
    <n v="1326916800"/>
    <n v="1323131689"/>
    <b v="0"/>
    <n v="0"/>
    <b v="0"/>
    <s v="music/jazz"/>
    <n v="2"/>
    <x v="5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30"/>
    <x v="1"/>
    <s v="GB"/>
    <s v="GBP"/>
    <n v="1448722494"/>
    <n v="1446562494"/>
    <b v="0"/>
    <n v="3"/>
    <b v="0"/>
    <s v="theater/plays"/>
    <n v="2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30"/>
    <x v="2"/>
    <s v="GB"/>
    <s v="GBP"/>
    <n v="1442311560"/>
    <n v="1439924246"/>
    <b v="0"/>
    <n v="34"/>
    <b v="1"/>
    <s v="theater/plays"/>
    <n v="2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30"/>
    <x v="2"/>
    <s v="US"/>
    <s v="USD"/>
    <n v="1481432340"/>
    <n v="1476764077"/>
    <b v="0"/>
    <n v="193"/>
    <b v="1"/>
    <s v="technology/hardware"/>
    <n v="2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30"/>
    <x v="2"/>
    <s v="US"/>
    <s v="USD"/>
    <n v="1488333600"/>
    <n v="1487094360"/>
    <b v="0"/>
    <n v="20"/>
    <b v="1"/>
    <s v="theater/spaces"/>
    <n v="2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30"/>
    <x v="2"/>
    <s v="GB"/>
    <s v="GBP"/>
    <n v="1481564080"/>
    <n v="1479144880"/>
    <b v="0"/>
    <n v="27"/>
    <b v="1"/>
    <s v="music/electronic music"/>
    <n v="2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30"/>
    <x v="2"/>
    <s v="GB"/>
    <s v="GBP"/>
    <n v="1398451093"/>
    <n v="1395859093"/>
    <b v="0"/>
    <n v="41"/>
    <b v="1"/>
    <s v="film &amp; video/shorts"/>
    <n v="2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29"/>
    <x v="2"/>
    <s v="GB"/>
    <s v="GBP"/>
    <n v="1394220030"/>
    <n v="1392232830"/>
    <b v="0"/>
    <n v="49"/>
    <b v="1"/>
    <s v="film &amp; video/shorts"/>
    <n v="2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29"/>
    <x v="2"/>
    <s v="US"/>
    <s v="USD"/>
    <n v="1384408740"/>
    <n v="1381445253"/>
    <b v="0"/>
    <n v="26"/>
    <b v="1"/>
    <s v="film &amp; video/shorts"/>
    <n v="2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29"/>
    <x v="2"/>
    <s v="US"/>
    <s v="USD"/>
    <n v="1340641440"/>
    <n v="1339549982"/>
    <b v="0"/>
    <n v="38"/>
    <b v="1"/>
    <s v="music/rock"/>
    <n v="2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29"/>
    <x v="2"/>
    <s v="US"/>
    <s v="USD"/>
    <n v="1486095060"/>
    <n v="1484198170"/>
    <b v="0"/>
    <n v="31"/>
    <b v="1"/>
    <s v="music/rock"/>
    <n v="2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8"/>
    <x v="2"/>
    <s v="US"/>
    <s v="USD"/>
    <n v="1406509200"/>
    <n v="1404769538"/>
    <b v="0"/>
    <n v="26"/>
    <b v="1"/>
    <s v="music/rock"/>
    <n v="2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28"/>
    <x v="2"/>
    <s v="US"/>
    <s v="USD"/>
    <n v="1428068988"/>
    <n v="1425908988"/>
    <b v="0"/>
    <n v="27"/>
    <b v="1"/>
    <s v="theater/plays"/>
    <n v="2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27"/>
    <x v="1"/>
    <s v="US"/>
    <s v="USD"/>
    <n v="1406876400"/>
    <n v="1405024561"/>
    <b v="0"/>
    <n v="10"/>
    <b v="0"/>
    <s v="theater/plays"/>
    <n v="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26.01"/>
    <x v="2"/>
    <s v="US"/>
    <s v="USD"/>
    <n v="1408278144"/>
    <n v="1404822144"/>
    <b v="0"/>
    <n v="19"/>
    <b v="1"/>
    <s v="film &amp; video/television"/>
    <n v="2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26"/>
    <x v="1"/>
    <s v="US"/>
    <s v="USD"/>
    <n v="1445439674"/>
    <n v="1442847674"/>
    <b v="0"/>
    <n v="7"/>
    <b v="0"/>
    <s v="music/faith"/>
    <n v="2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26"/>
    <x v="2"/>
    <s v="AU"/>
    <s v="AUD"/>
    <n v="1430488740"/>
    <n v="1427747906"/>
    <b v="0"/>
    <n v="18"/>
    <b v="1"/>
    <s v="music/classical music"/>
    <n v="2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26"/>
    <x v="2"/>
    <s v="US"/>
    <s v="USD"/>
    <n v="1423724400"/>
    <n v="1421274954"/>
    <b v="0"/>
    <n v="28"/>
    <b v="1"/>
    <s v="theater/plays"/>
    <n v="2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26"/>
    <x v="3"/>
    <s v="US"/>
    <s v="USD"/>
    <n v="1492542819"/>
    <n v="1489090419"/>
    <b v="0"/>
    <n v="1"/>
    <b v="0"/>
    <s v="theater/plays"/>
    <n v="2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26"/>
    <x v="2"/>
    <s v="US"/>
    <s v="USD"/>
    <n v="1354845600"/>
    <n v="1352766300"/>
    <b v="1"/>
    <n v="25"/>
    <b v="1"/>
    <s v="theater/plays"/>
    <n v="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26"/>
    <x v="2"/>
    <s v="US"/>
    <s v="USD"/>
    <n v="1403964574"/>
    <n v="1401372574"/>
    <b v="0"/>
    <n v="20"/>
    <b v="1"/>
    <s v="theater/plays"/>
    <n v="2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26"/>
    <x v="2"/>
    <s v="GB"/>
    <s v="GBP"/>
    <n v="1438543889"/>
    <n v="1436383889"/>
    <b v="0"/>
    <n v="28"/>
    <b v="1"/>
    <s v="theater/musical"/>
    <n v="2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26"/>
    <x v="1"/>
    <s v="US"/>
    <s v="USD"/>
    <n v="1427580426"/>
    <n v="1424992026"/>
    <b v="0"/>
    <n v="12"/>
    <b v="0"/>
    <s v="theater/plays"/>
    <n v="2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6"/>
    <x v="1"/>
    <s v="US"/>
    <s v="USD"/>
    <n v="1411779761"/>
    <n v="1409187761"/>
    <b v="0"/>
    <n v="4"/>
    <b v="0"/>
    <s v="theater/plays"/>
    <n v="2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26"/>
    <x v="1"/>
    <s v="GB"/>
    <s v="GBP"/>
    <n v="1425124800"/>
    <n v="1421596356"/>
    <b v="0"/>
    <n v="13"/>
    <b v="0"/>
    <s v="theater/plays"/>
    <n v="2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6"/>
    <x v="2"/>
    <s v="US"/>
    <s v="USD"/>
    <n v="1373243181"/>
    <n v="1370651181"/>
    <b v="0"/>
    <n v="24"/>
    <b v="1"/>
    <s v="film &amp; video/shorts"/>
    <n v="2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26"/>
    <x v="2"/>
    <s v="US"/>
    <s v="USD"/>
    <n v="1316746837"/>
    <n v="1314154837"/>
    <b v="0"/>
    <n v="21"/>
    <b v="1"/>
    <s v="film &amp; video/shorts"/>
    <n v="2"/>
    <x v="0"/>
    <s v="shorts"/>
    <x v="3405"/>
    <d v="2011-09-23T03:00:37"/>
    <x v="6"/>
  </r>
  <r>
    <n v="131"/>
    <s v="I (Canceled)"/>
    <s v="I"/>
    <n v="1200"/>
    <n v="25"/>
    <x v="0"/>
    <s v="US"/>
    <s v="USD"/>
    <n v="1467763200"/>
    <n v="1466453161"/>
    <b v="0"/>
    <n v="0"/>
    <b v="0"/>
    <s v="film &amp; video/science fiction"/>
    <n v="2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25"/>
    <x v="1"/>
    <s v="GB"/>
    <s v="GBP"/>
    <n v="1428951600"/>
    <n v="1425512843"/>
    <b v="0"/>
    <n v="13"/>
    <b v="0"/>
    <s v="film &amp; video/drama"/>
    <n v="2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25"/>
    <x v="2"/>
    <s v="CA"/>
    <s v="CAD"/>
    <n v="1484110800"/>
    <n v="1482281094"/>
    <b v="0"/>
    <n v="18"/>
    <b v="1"/>
    <s v="theater/plays"/>
    <n v="2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25"/>
    <x v="1"/>
    <s v="CA"/>
    <s v="CAD"/>
    <n v="1408495440"/>
    <n v="1405640302"/>
    <b v="0"/>
    <n v="0"/>
    <b v="0"/>
    <s v="technology/wearables"/>
    <n v="2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25"/>
    <x v="2"/>
    <s v="US"/>
    <s v="USD"/>
    <n v="1383318226"/>
    <n v="1380726226"/>
    <b v="0"/>
    <n v="17"/>
    <b v="1"/>
    <s v="music/rock"/>
    <n v="2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25"/>
    <x v="2"/>
    <s v="ES"/>
    <s v="EUR"/>
    <n v="1448463431"/>
    <n v="1444831031"/>
    <b v="0"/>
    <n v="24"/>
    <b v="1"/>
    <s v="music/metal"/>
    <n v="2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25"/>
    <x v="2"/>
    <s v="GB"/>
    <s v="GBP"/>
    <n v="1429138740"/>
    <n v="1426528418"/>
    <b v="0"/>
    <n v="76"/>
    <b v="1"/>
    <s v="music/metal"/>
    <n v="2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25"/>
    <x v="2"/>
    <s v="GB"/>
    <s v="GBP"/>
    <n v="1465672979"/>
    <n v="1463080979"/>
    <b v="0"/>
    <n v="64"/>
    <b v="1"/>
    <s v="publishing/nonfiction"/>
    <n v="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25"/>
    <x v="1"/>
    <s v="US"/>
    <s v="USD"/>
    <n v="1424014680"/>
    <n v="1418922443"/>
    <b v="0"/>
    <n v="1"/>
    <b v="0"/>
    <s v="publishing/fiction"/>
    <n v="2"/>
    <x v="2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"/>
    <x v="2"/>
    <s v="US"/>
    <s v="USD"/>
    <n v="1273911000"/>
    <n v="1268822909"/>
    <b v="1"/>
    <n v="33"/>
    <b v="1"/>
    <s v="photography/photobooks"/>
    <n v="2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25"/>
    <x v="1"/>
    <s v="US"/>
    <s v="USD"/>
    <n v="1401464101"/>
    <n v="1400600101"/>
    <b v="0"/>
    <n v="0"/>
    <b v="0"/>
    <s v="photography/places"/>
    <n v="2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25"/>
    <x v="1"/>
    <s v="US"/>
    <s v="USD"/>
    <n v="1444433886"/>
    <n v="1441841886"/>
    <b v="0"/>
    <n v="0"/>
    <b v="0"/>
    <s v="photography/places"/>
    <n v="2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25"/>
    <x v="2"/>
    <s v="US"/>
    <s v="USD"/>
    <n v="1388553960"/>
    <n v="1385754986"/>
    <b v="0"/>
    <n v="23"/>
    <b v="1"/>
    <s v="music/rock"/>
    <n v="2"/>
    <x v="5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25"/>
    <x v="2"/>
    <s v="US"/>
    <s v="USD"/>
    <n v="1308011727"/>
    <n v="1306283727"/>
    <b v="0"/>
    <n v="28"/>
    <b v="1"/>
    <s v="music/pop"/>
    <n v="2"/>
    <x v="5"/>
    <s v="pop"/>
    <x v="3419"/>
    <d v="2011-06-14T00:35:27"/>
    <x v="6"/>
  </r>
  <r>
    <n v="1741"/>
    <s v="Caught off Guard"/>
    <s v="A photo journal documenting my experiences and travels across New Zealand"/>
    <n v="1200"/>
    <n v="25"/>
    <x v="2"/>
    <s v="GB"/>
    <s v="GBP"/>
    <n v="1433948671"/>
    <n v="1430060671"/>
    <b v="0"/>
    <n v="52"/>
    <b v="1"/>
    <s v="photography/photobooks"/>
    <n v="2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25"/>
    <x v="2"/>
    <s v="GB"/>
    <s v="GBP"/>
    <n v="1476425082"/>
    <n v="1473833082"/>
    <b v="0"/>
    <n v="90"/>
    <b v="1"/>
    <s v="photography/photobooks"/>
    <n v="2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25"/>
    <x v="2"/>
    <s v="US"/>
    <s v="USD"/>
    <n v="1415832338"/>
    <n v="1413236738"/>
    <b v="0"/>
    <n v="29"/>
    <b v="1"/>
    <s v="music/indie rock"/>
    <n v="2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25"/>
    <x v="2"/>
    <s v="US"/>
    <s v="USD"/>
    <n v="1445921940"/>
    <n v="1444699549"/>
    <b v="0"/>
    <n v="35"/>
    <b v="1"/>
    <s v="music/indie rock"/>
    <n v="2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25"/>
    <x v="2"/>
    <s v="GB"/>
    <s v="GBP"/>
    <n v="1461276000"/>
    <n v="1460055300"/>
    <b v="0"/>
    <n v="88"/>
    <b v="1"/>
    <s v="games/tabletop games"/>
    <n v="2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25"/>
    <x v="2"/>
    <s v="US"/>
    <s v="USD"/>
    <n v="1359240856"/>
    <n v="1356648856"/>
    <b v="0"/>
    <n v="34"/>
    <b v="1"/>
    <s v="music/rock"/>
    <n v="2"/>
    <x v="5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25"/>
    <x v="2"/>
    <s v="US"/>
    <s v="USD"/>
    <n v="1339074857"/>
    <n v="1336482857"/>
    <b v="1"/>
    <n v="50"/>
    <b v="1"/>
    <s v="music/indie rock"/>
    <n v="2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5"/>
    <x v="1"/>
    <s v="GB"/>
    <s v="GBP"/>
    <n v="1459368658"/>
    <n v="1454188258"/>
    <b v="0"/>
    <n v="12"/>
    <b v="0"/>
    <s v="food/food trucks"/>
    <n v="2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25"/>
    <x v="2"/>
    <s v="US"/>
    <s v="USD"/>
    <n v="1297160329"/>
    <n v="1295000329"/>
    <b v="0"/>
    <n v="47"/>
    <b v="1"/>
    <s v="music/indie rock"/>
    <n v="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25"/>
    <x v="1"/>
    <s v="US"/>
    <s v="USD"/>
    <n v="1465790400"/>
    <n v="1462210950"/>
    <b v="0"/>
    <n v="0"/>
    <b v="0"/>
    <s v="theater/plays"/>
    <n v="2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25"/>
    <x v="0"/>
    <s v="US"/>
    <s v="USD"/>
    <n v="1434476849"/>
    <n v="1431884849"/>
    <b v="0"/>
    <n v="11"/>
    <b v="0"/>
    <s v="theater/spaces"/>
    <n v="2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25"/>
    <x v="2"/>
    <s v="GB"/>
    <s v="GBP"/>
    <n v="1403258049"/>
    <n v="1400666049"/>
    <b v="1"/>
    <n v="45"/>
    <b v="1"/>
    <s v="theater/plays"/>
    <n v="2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25"/>
    <x v="2"/>
    <s v="GB"/>
    <s v="GBP"/>
    <n v="1446213612"/>
    <n v="1443621612"/>
    <b v="1"/>
    <n v="21"/>
    <b v="1"/>
    <s v="theater/plays"/>
    <n v="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25"/>
    <x v="2"/>
    <s v="GB"/>
    <s v="GBP"/>
    <n v="1484687436"/>
    <n v="1482095436"/>
    <b v="0"/>
    <n v="30"/>
    <b v="1"/>
    <s v="theater/plays"/>
    <n v="2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25"/>
    <x v="2"/>
    <s v="GB"/>
    <s v="GBP"/>
    <n v="1424556325"/>
    <n v="1421964325"/>
    <b v="0"/>
    <n v="46"/>
    <b v="1"/>
    <s v="theater/plays"/>
    <n v="2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24"/>
    <x v="2"/>
    <s v="US"/>
    <s v="USD"/>
    <n v="1453179540"/>
    <n v="1452030730"/>
    <b v="0"/>
    <n v="18"/>
    <b v="1"/>
    <s v="theater/plays"/>
    <n v="2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24"/>
    <x v="2"/>
    <s v="GB"/>
    <s v="GBP"/>
    <n v="1441042275"/>
    <n v="1438882275"/>
    <b v="0"/>
    <n v="32"/>
    <b v="1"/>
    <s v="theater/plays"/>
    <n v="2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23"/>
    <x v="2"/>
    <s v="US"/>
    <s v="USD"/>
    <n v="1406185200"/>
    <n v="1404337382"/>
    <b v="0"/>
    <n v="38"/>
    <b v="1"/>
    <s v="theater/plays"/>
    <n v="2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23"/>
    <x v="1"/>
    <s v="US"/>
    <s v="USD"/>
    <n v="1404532740"/>
    <n v="1401823952"/>
    <b v="0"/>
    <n v="0"/>
    <b v="0"/>
    <s v="theater/plays"/>
    <n v="2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22"/>
    <x v="2"/>
    <s v="US"/>
    <s v="USD"/>
    <n v="1458057600"/>
    <n v="1455938520"/>
    <b v="0"/>
    <n v="24"/>
    <b v="1"/>
    <s v="theater/musical"/>
    <n v="2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22"/>
    <x v="2"/>
    <s v="US"/>
    <s v="USD"/>
    <n v="1455936335"/>
    <n v="1452048335"/>
    <b v="0"/>
    <n v="9"/>
    <b v="1"/>
    <s v="theater/plays"/>
    <n v="2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21"/>
    <x v="2"/>
    <s v="CA"/>
    <s v="CAD"/>
    <n v="1417460940"/>
    <n v="1416516972"/>
    <b v="0"/>
    <n v="20"/>
    <b v="1"/>
    <s v="theater/plays"/>
    <n v="2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21"/>
    <x v="1"/>
    <s v="US"/>
    <s v="USD"/>
    <n v="1434490914"/>
    <n v="1429306914"/>
    <b v="0"/>
    <n v="0"/>
    <b v="0"/>
    <s v="theater/plays"/>
    <n v="2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1"/>
    <x v="1"/>
    <s v="US"/>
    <s v="USD"/>
    <n v="1411930556"/>
    <n v="1409338556"/>
    <b v="0"/>
    <n v="12"/>
    <b v="0"/>
    <s v="theater/plays"/>
    <n v="2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21"/>
    <x v="1"/>
    <s v="GB"/>
    <s v="GBP"/>
    <n v="1488394800"/>
    <n v="1486681708"/>
    <b v="0"/>
    <n v="14"/>
    <b v="0"/>
    <s v="theater/plays"/>
    <n v="2"/>
    <x v="1"/>
    <s v="plays"/>
    <x v="3445"/>
    <d v="2017-03-01T19:00:00"/>
    <x v="3"/>
  </r>
  <r>
    <n v="528"/>
    <s v="Devastated No Matter What"/>
    <s v="A Festival Backed Production of a Full-Length Play."/>
    <n v="1150"/>
    <n v="21"/>
    <x v="2"/>
    <s v="US"/>
    <s v="USD"/>
    <n v="1434921600"/>
    <n v="1433109907"/>
    <b v="0"/>
    <n v="30"/>
    <b v="1"/>
    <s v="theater/plays"/>
    <n v="2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21"/>
    <x v="1"/>
    <s v="US"/>
    <s v="USD"/>
    <n v="1418504561"/>
    <n v="1417208561"/>
    <b v="0"/>
    <n v="0"/>
    <b v="0"/>
    <s v="food/restaurants"/>
    <n v="2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21"/>
    <x v="1"/>
    <s v="GB"/>
    <s v="GBP"/>
    <n v="1425131108"/>
    <n v="1422539108"/>
    <b v="0"/>
    <n v="0"/>
    <b v="0"/>
    <s v="film &amp; video/drama"/>
    <n v="2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21"/>
    <x v="2"/>
    <s v="GB"/>
    <s v="GBP"/>
    <n v="1394460000"/>
    <n v="1393233855"/>
    <b v="0"/>
    <n v="47"/>
    <b v="1"/>
    <s v="music/metal"/>
    <n v="2"/>
    <x v="5"/>
    <s v="metal"/>
    <x v="3449"/>
    <d v="2014-03-10T14:00:00"/>
    <x v="1"/>
  </r>
  <r>
    <n v="1059"/>
    <s v="Voice Over Artist (Canceled)"/>
    <s v="Turning myself into a vocal artist."/>
    <n v="1100"/>
    <n v="21"/>
    <x v="0"/>
    <s v="US"/>
    <s v="USD"/>
    <n v="1426269456"/>
    <n v="1423681056"/>
    <b v="0"/>
    <n v="0"/>
    <b v="0"/>
    <s v="journalism/audio"/>
    <n v="2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20"/>
    <x v="1"/>
    <s v="US"/>
    <s v="USD"/>
    <n v="1402852087"/>
    <n v="1400260087"/>
    <b v="0"/>
    <n v="0"/>
    <b v="0"/>
    <s v="games/video games"/>
    <n v="2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0"/>
    <x v="2"/>
    <s v="US"/>
    <s v="USD"/>
    <n v="1334784160"/>
    <n v="1332192160"/>
    <b v="0"/>
    <n v="34"/>
    <b v="1"/>
    <s v="music/pop"/>
    <n v="2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20"/>
    <x v="1"/>
    <s v="US"/>
    <s v="USD"/>
    <n v="1291093200"/>
    <n v="1286930435"/>
    <b v="0"/>
    <n v="5"/>
    <b v="0"/>
    <s v="games/video games"/>
    <n v="2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20"/>
    <x v="2"/>
    <s v="US"/>
    <s v="USD"/>
    <n v="1334556624"/>
    <n v="1333001424"/>
    <b v="0"/>
    <n v="34"/>
    <b v="1"/>
    <s v="music/electronic music"/>
    <n v="2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20"/>
    <x v="2"/>
    <s v="US"/>
    <s v="USD"/>
    <n v="1335891603"/>
    <n v="1330711203"/>
    <b v="0"/>
    <n v="19"/>
    <b v="1"/>
    <s v="music/indie rock"/>
    <n v="2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20"/>
    <x v="2"/>
    <s v="GB"/>
    <s v="GBP"/>
    <n v="1399324717"/>
    <n v="1395436717"/>
    <b v="0"/>
    <n v="191"/>
    <b v="1"/>
    <s v="technology/hardware"/>
    <n v="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20"/>
    <x v="2"/>
    <s v="US"/>
    <s v="USD"/>
    <n v="1427860740"/>
    <n v="1426002684"/>
    <b v="0"/>
    <n v="19"/>
    <b v="1"/>
    <s v="theater/plays"/>
    <n v="2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20"/>
    <x v="2"/>
    <s v="CA"/>
    <s v="CAD"/>
    <n v="1409072982"/>
    <n v="1407258582"/>
    <b v="0"/>
    <n v="15"/>
    <b v="1"/>
    <s v="theater/plays"/>
    <n v="2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20"/>
    <x v="2"/>
    <s v="US"/>
    <s v="USD"/>
    <n v="1460730079"/>
    <n v="1458138079"/>
    <b v="0"/>
    <n v="15"/>
    <b v="1"/>
    <s v="theater/musical"/>
    <n v="2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20"/>
    <x v="2"/>
    <s v="US"/>
    <s v="USD"/>
    <n v="1464485339"/>
    <n v="1462325339"/>
    <b v="0"/>
    <n v="42"/>
    <b v="1"/>
    <s v="technology/space exploration"/>
    <n v="2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20"/>
    <x v="2"/>
    <s v="US"/>
    <s v="USD"/>
    <n v="1465347424"/>
    <n v="1462755424"/>
    <b v="0"/>
    <n v="18"/>
    <b v="1"/>
    <s v="theater/plays"/>
    <n v="2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20"/>
    <x v="2"/>
    <s v="US"/>
    <s v="USD"/>
    <n v="1471071540"/>
    <n v="1467720388"/>
    <b v="0"/>
    <n v="30"/>
    <b v="1"/>
    <s v="theater/plays"/>
    <n v="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9"/>
    <x v="1"/>
    <s v="DE"/>
    <s v="EUR"/>
    <n v="1463602935"/>
    <n v="1461874935"/>
    <b v="0"/>
    <n v="1"/>
    <b v="0"/>
    <s v="film &amp; video/animation"/>
    <n v="2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9"/>
    <x v="2"/>
    <s v="US"/>
    <s v="USD"/>
    <n v="1430179200"/>
    <n v="1428130814"/>
    <b v="0"/>
    <n v="28"/>
    <b v="1"/>
    <s v="film &amp; video/television"/>
    <n v="2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8"/>
    <x v="2"/>
    <s v="US"/>
    <s v="USD"/>
    <n v="1341349200"/>
    <n v="1338928537"/>
    <b v="0"/>
    <n v="15"/>
    <b v="1"/>
    <s v="film &amp; video/shorts"/>
    <n v="2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18"/>
    <x v="2"/>
    <s v="US"/>
    <s v="USD"/>
    <n v="1298680630"/>
    <n v="1296088630"/>
    <b v="0"/>
    <n v="47"/>
    <b v="1"/>
    <s v="film &amp; video/shorts"/>
    <n v="2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17"/>
    <x v="1"/>
    <s v="US"/>
    <s v="USD"/>
    <n v="1457056555"/>
    <n v="1454464555"/>
    <b v="0"/>
    <n v="2"/>
    <b v="0"/>
    <s v="film &amp; video/drama"/>
    <n v="2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17"/>
    <x v="1"/>
    <s v="US"/>
    <s v="USD"/>
    <n v="1483748232"/>
    <n v="1481156232"/>
    <b v="0"/>
    <n v="0"/>
    <b v="0"/>
    <s v="film &amp; video/drama"/>
    <n v="2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16"/>
    <x v="1"/>
    <s v="GB"/>
    <s v="GBP"/>
    <n v="1417217166"/>
    <n v="1412029566"/>
    <b v="0"/>
    <n v="0"/>
    <b v="0"/>
    <s v="film &amp; video/drama"/>
    <n v="2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6"/>
    <x v="1"/>
    <s v="US"/>
    <s v="USD"/>
    <n v="1427423940"/>
    <n v="1422383318"/>
    <b v="0"/>
    <n v="2"/>
    <b v="0"/>
    <s v="film &amp; video/drama"/>
    <n v="2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15"/>
    <x v="1"/>
    <s v="US"/>
    <s v="USD"/>
    <n v="1434847859"/>
    <n v="1431391859"/>
    <b v="0"/>
    <n v="5"/>
    <b v="0"/>
    <s v="film &amp; video/drama"/>
    <n v="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15"/>
    <x v="1"/>
    <s v="AU"/>
    <s v="AUD"/>
    <n v="1446984000"/>
    <n v="1445308730"/>
    <b v="0"/>
    <n v="5"/>
    <b v="0"/>
    <s v="film &amp; video/drama"/>
    <n v="2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5"/>
    <x v="2"/>
    <s v="US"/>
    <s v="USD"/>
    <n v="1271994660"/>
    <n v="1264565507"/>
    <b v="1"/>
    <n v="36"/>
    <b v="1"/>
    <s v="film &amp; video/documentary"/>
    <n v="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15"/>
    <x v="2"/>
    <s v="US"/>
    <s v="USD"/>
    <n v="1363806333"/>
    <n v="1362081933"/>
    <b v="1"/>
    <n v="80"/>
    <b v="1"/>
    <s v="film &amp; video/documentary"/>
    <n v="2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5"/>
    <x v="2"/>
    <s v="US"/>
    <s v="USD"/>
    <n v="1319076000"/>
    <n v="1317788623"/>
    <b v="1"/>
    <n v="36"/>
    <b v="1"/>
    <s v="film &amp; video/documentary"/>
    <n v="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15"/>
    <x v="2"/>
    <s v="US"/>
    <s v="USD"/>
    <n v="1362167988"/>
    <n v="1359575988"/>
    <b v="1"/>
    <n v="120"/>
    <b v="1"/>
    <s v="film &amp; video/documentary"/>
    <n v="2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5"/>
    <x v="2"/>
    <s v="US"/>
    <s v="USD"/>
    <n v="1431046372"/>
    <n v="1429318372"/>
    <b v="0"/>
    <n v="14"/>
    <b v="1"/>
    <s v="film &amp; video/documentary"/>
    <n v="2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5"/>
    <x v="2"/>
    <s v="CA"/>
    <s v="CAD"/>
    <n v="1434670397"/>
    <n v="1429486397"/>
    <b v="0"/>
    <n v="7"/>
    <b v="1"/>
    <s v="film &amp; video/documentary"/>
    <n v="2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5"/>
    <x v="2"/>
    <s v="US"/>
    <s v="USD"/>
    <n v="1391851831"/>
    <n v="1389259831"/>
    <b v="0"/>
    <n v="25"/>
    <b v="1"/>
    <s v="film &amp; video/documentary"/>
    <n v="2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15"/>
    <x v="1"/>
    <s v="US"/>
    <s v="USD"/>
    <n v="1378866867"/>
    <n v="1377570867"/>
    <b v="0"/>
    <n v="5"/>
    <b v="0"/>
    <s v="film &amp; video/animation"/>
    <n v="2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15"/>
    <x v="1"/>
    <s v="US"/>
    <s v="USD"/>
    <n v="1375260113"/>
    <n v="1372668113"/>
    <b v="0"/>
    <n v="0"/>
    <b v="0"/>
    <s v="film &amp; video/animation"/>
    <n v="2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15"/>
    <x v="1"/>
    <s v="US"/>
    <s v="USD"/>
    <n v="1329342361"/>
    <n v="1324158361"/>
    <b v="0"/>
    <n v="1"/>
    <b v="0"/>
    <s v="film &amp; video/animation"/>
    <n v="2"/>
    <x v="0"/>
    <s v="animation"/>
    <x v="3482"/>
    <d v="2012-02-15T21:46:01"/>
    <x v="6"/>
  </r>
  <r>
    <n v="490"/>
    <s v="PROJECT IS CANCELLED"/>
    <s v="Cancelled"/>
    <n v="1000"/>
    <n v="15"/>
    <x v="1"/>
    <s v="US"/>
    <s v="USD"/>
    <n v="1345677285"/>
    <n v="1343085285"/>
    <b v="0"/>
    <n v="0"/>
    <b v="0"/>
    <s v="film &amp; video/animation"/>
    <n v="2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5"/>
    <x v="1"/>
    <s v="US"/>
    <s v="USD"/>
    <n v="1426522316"/>
    <n v="1423933916"/>
    <b v="0"/>
    <n v="2"/>
    <b v="0"/>
    <s v="technology/web"/>
    <n v="1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4.5"/>
    <x v="2"/>
    <s v="US"/>
    <s v="USD"/>
    <n v="1304439025"/>
    <n v="1301847025"/>
    <b v="0"/>
    <n v="27"/>
    <b v="1"/>
    <s v="music/rock"/>
    <n v="1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4"/>
    <x v="2"/>
    <s v="US"/>
    <s v="USD"/>
    <n v="1395023719"/>
    <n v="1391571319"/>
    <b v="0"/>
    <n v="10"/>
    <b v="1"/>
    <s v="music/rock"/>
    <n v="1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13"/>
    <x v="2"/>
    <s v="US"/>
    <s v="USD"/>
    <n v="1341633540"/>
    <n v="1338336588"/>
    <b v="0"/>
    <n v="34"/>
    <b v="1"/>
    <s v="music/rock"/>
    <n v="1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3"/>
    <x v="2"/>
    <s v="US"/>
    <s v="USD"/>
    <n v="1373475120"/>
    <n v="1371569202"/>
    <b v="0"/>
    <n v="12"/>
    <b v="1"/>
    <s v="music/rock"/>
    <n v="1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"/>
    <x v="2"/>
    <s v="US"/>
    <s v="USD"/>
    <n v="1306865040"/>
    <n v="1305568201"/>
    <b v="0"/>
    <n v="28"/>
    <b v="1"/>
    <s v="music/rock"/>
    <n v="1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12"/>
    <x v="1"/>
    <s v="US"/>
    <s v="USD"/>
    <n v="1483137311"/>
    <n v="1481322911"/>
    <b v="0"/>
    <n v="21"/>
    <b v="0"/>
    <s v="music/indie rock"/>
    <n v="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12"/>
    <x v="1"/>
    <s v="US"/>
    <s v="USD"/>
    <n v="1338159655"/>
    <n v="1335567655"/>
    <b v="0"/>
    <n v="0"/>
    <b v="0"/>
    <s v="music/indie rock"/>
    <n v="1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11"/>
    <x v="1"/>
    <s v="US"/>
    <s v="USD"/>
    <n v="1314856800"/>
    <n v="1311789885"/>
    <b v="0"/>
    <n v="4"/>
    <b v="0"/>
    <s v="music/indie rock"/>
    <n v="1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1"/>
    <x v="2"/>
    <s v="US"/>
    <s v="USD"/>
    <n v="1431925200"/>
    <n v="1429991062"/>
    <b v="0"/>
    <n v="21"/>
    <b v="1"/>
    <s v="music/electronic music"/>
    <n v="1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1"/>
    <x v="0"/>
    <s v="US"/>
    <s v="USD"/>
    <n v="1472604262"/>
    <n v="1470012262"/>
    <b v="0"/>
    <n v="0"/>
    <b v="0"/>
    <s v="journalism/audio"/>
    <n v="1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11"/>
    <x v="1"/>
    <s v="US"/>
    <s v="USD"/>
    <n v="1336340516"/>
    <n v="1333748516"/>
    <b v="0"/>
    <n v="3"/>
    <b v="0"/>
    <s v="games/video games"/>
    <n v="1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11"/>
    <x v="1"/>
    <s v="GB"/>
    <s v="GBP"/>
    <n v="1408058820"/>
    <n v="1405466820"/>
    <b v="0"/>
    <n v="1"/>
    <b v="0"/>
    <s v="games/video games"/>
    <n v="1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11"/>
    <x v="1"/>
    <s v="DE"/>
    <s v="EUR"/>
    <n v="1451053313"/>
    <n v="1448461313"/>
    <b v="0"/>
    <n v="8"/>
    <b v="0"/>
    <s v="games/video games"/>
    <n v="1"/>
    <x v="4"/>
    <s v="video games"/>
    <x v="3497"/>
    <d v="2015-12-25T14:21:53"/>
    <x v="2"/>
  </r>
  <r>
    <n v="1128"/>
    <s v="Flying Turds"/>
    <s v="#havingfunFTW"/>
    <n v="1000"/>
    <n v="11"/>
    <x v="1"/>
    <s v="GB"/>
    <s v="GBP"/>
    <n v="1407425717"/>
    <n v="1404833717"/>
    <b v="0"/>
    <n v="1"/>
    <b v="0"/>
    <s v="games/mobile games"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11"/>
    <x v="1"/>
    <s v="DE"/>
    <s v="EUR"/>
    <n v="1470527094"/>
    <n v="1467935094"/>
    <b v="0"/>
    <n v="1"/>
    <b v="0"/>
    <s v="games/mobile games"/>
    <n v="1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11"/>
    <x v="1"/>
    <s v="US"/>
    <s v="USD"/>
    <n v="1484239320"/>
    <n v="1482609088"/>
    <b v="0"/>
    <n v="4"/>
    <b v="0"/>
    <s v="food/food trucks"/>
    <n v="1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1"/>
    <x v="2"/>
    <s v="CA"/>
    <s v="CAD"/>
    <n v="1465505261"/>
    <n v="1464209261"/>
    <b v="0"/>
    <n v="6"/>
    <b v="1"/>
    <s v="photography/photobooks"/>
    <n v="1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0"/>
    <x v="0"/>
    <s v="US"/>
    <s v="USD"/>
    <n v="1329864374"/>
    <n v="1328049974"/>
    <b v="0"/>
    <n v="6"/>
    <b v="0"/>
    <s v="music/world music"/>
    <n v="1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0"/>
    <x v="0"/>
    <s v="US"/>
    <s v="USD"/>
    <n v="1312641536"/>
    <n v="1310049536"/>
    <b v="0"/>
    <n v="3"/>
    <b v="0"/>
    <s v="music/world music"/>
    <n v="1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10"/>
    <x v="2"/>
    <s v="US"/>
    <s v="USD"/>
    <n v="1362974400"/>
    <n v="1360948389"/>
    <b v="1"/>
    <n v="22"/>
    <b v="1"/>
    <s v="music/rock"/>
    <n v="1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0"/>
    <x v="2"/>
    <s v="US"/>
    <s v="USD"/>
    <n v="1362960000"/>
    <n v="1359946188"/>
    <b v="0"/>
    <n v="42"/>
    <b v="1"/>
    <s v="publishing/nonfiction"/>
    <n v="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"/>
    <x v="2"/>
    <s v="US"/>
    <s v="USD"/>
    <n v="1378592731"/>
    <n v="1373408731"/>
    <b v="0"/>
    <n v="25"/>
    <b v="1"/>
    <s v="publishing/nonfiction"/>
    <n v="1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10"/>
    <x v="1"/>
    <s v="GB"/>
    <s v="GBP"/>
    <n v="1447451756"/>
    <n v="1444856156"/>
    <b v="0"/>
    <n v="6"/>
    <b v="0"/>
    <s v="publishing/translations"/>
    <n v="1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10"/>
    <x v="1"/>
    <s v="DE"/>
    <s v="EUR"/>
    <n v="1440408120"/>
    <n v="1435224120"/>
    <b v="0"/>
    <n v="0"/>
    <b v="0"/>
    <s v="publishing/translations"/>
    <n v="1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10"/>
    <x v="1"/>
    <s v="ES"/>
    <s v="EUR"/>
    <n v="1459584417"/>
    <n v="1456996017"/>
    <b v="0"/>
    <n v="3"/>
    <b v="0"/>
    <s v="publishing/translations"/>
    <n v="1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10"/>
    <x v="1"/>
    <s v="US"/>
    <s v="USD"/>
    <n v="1427847480"/>
    <n v="1424222024"/>
    <b v="0"/>
    <n v="0"/>
    <b v="0"/>
    <s v="photography/nature"/>
    <n v="1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10"/>
    <x v="1"/>
    <s v="GB"/>
    <s v="GBP"/>
    <n v="1410930399"/>
    <n v="1405746399"/>
    <b v="0"/>
    <n v="11"/>
    <b v="0"/>
    <s v="photography/nature"/>
    <n v="1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10"/>
    <x v="1"/>
    <s v="GB"/>
    <s v="GBP"/>
    <n v="1450521990"/>
    <n v="1447757190"/>
    <b v="0"/>
    <n v="1"/>
    <b v="0"/>
    <s v="photography/places"/>
    <n v="1"/>
    <x v="6"/>
    <s v="places"/>
    <x v="3512"/>
    <d v="2015-12-19T10:46:30"/>
    <x v="2"/>
  </r>
  <r>
    <n v="1582"/>
    <s v="Scenes from New Orleans"/>
    <s v="I create canvas prints of images from in and around New Orleans"/>
    <n v="1000"/>
    <n v="10"/>
    <x v="1"/>
    <s v="US"/>
    <s v="USD"/>
    <n v="1445894400"/>
    <n v="1440961053"/>
    <b v="0"/>
    <n v="3"/>
    <b v="0"/>
    <s v="photography/places"/>
    <n v="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10"/>
    <x v="1"/>
    <s v="US"/>
    <s v="USD"/>
    <n v="1463329260"/>
    <n v="1458147982"/>
    <b v="0"/>
    <n v="10"/>
    <b v="0"/>
    <s v="photography/places"/>
    <n v="1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"/>
    <x v="2"/>
    <s v="US"/>
    <s v="USD"/>
    <n v="1342921202"/>
    <n v="1340329202"/>
    <b v="0"/>
    <n v="26"/>
    <b v="1"/>
    <s v="music/rock"/>
    <n v="1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0"/>
    <x v="2"/>
    <s v="US"/>
    <s v="USD"/>
    <n v="1361606940"/>
    <n v="1361002140"/>
    <b v="0"/>
    <n v="17"/>
    <b v="1"/>
    <s v="music/rock"/>
    <n v="1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0"/>
    <x v="2"/>
    <s v="US"/>
    <s v="USD"/>
    <n v="1357721335"/>
    <n v="1354265335"/>
    <b v="0"/>
    <n v="25"/>
    <b v="1"/>
    <s v="music/rock"/>
    <n v="1"/>
    <x v="5"/>
    <s v="rock"/>
    <x v="3517"/>
    <d v="2013-01-09T08:48:55"/>
    <x v="5"/>
  </r>
  <r>
    <n v="1638"/>
    <s v="Avenues EP 2013"/>
    <s v="Avenues will be going in to the studio to record a new EP with Matt Allison!"/>
    <n v="1000"/>
    <n v="10"/>
    <x v="2"/>
    <s v="US"/>
    <s v="USD"/>
    <n v="1362086700"/>
    <n v="1358180968"/>
    <b v="0"/>
    <n v="27"/>
    <b v="1"/>
    <s v="music/rock"/>
    <n v="1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"/>
    <x v="2"/>
    <s v="US"/>
    <s v="USD"/>
    <n v="1422750707"/>
    <n v="1420158707"/>
    <b v="0"/>
    <n v="32"/>
    <b v="1"/>
    <s v="music/pop"/>
    <n v="1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"/>
    <x v="2"/>
    <s v="US"/>
    <s v="USD"/>
    <n v="1278302400"/>
    <n v="1273961999"/>
    <b v="0"/>
    <n v="23"/>
    <b v="1"/>
    <s v="music/pop"/>
    <n v="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0"/>
    <x v="2"/>
    <s v="US"/>
    <s v="USD"/>
    <n v="1318802580"/>
    <n v="1316194540"/>
    <b v="0"/>
    <n v="34"/>
    <b v="1"/>
    <s v="music/pop"/>
    <n v="1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0"/>
    <x v="2"/>
    <s v="US"/>
    <s v="USD"/>
    <n v="1405188667"/>
    <n v="1402596667"/>
    <b v="0"/>
    <n v="25"/>
    <b v="1"/>
    <s v="music/pop"/>
    <n v="1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10"/>
    <x v="1"/>
    <s v="US"/>
    <s v="USD"/>
    <n v="1434034800"/>
    <n v="1432849552"/>
    <b v="0"/>
    <n v="0"/>
    <b v="0"/>
    <s v="music/faith"/>
    <n v="1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0"/>
    <x v="1"/>
    <s v="US"/>
    <s v="USD"/>
    <n v="1470598345"/>
    <n v="1468006345"/>
    <b v="0"/>
    <n v="2"/>
    <b v="0"/>
    <s v="music/faith"/>
    <n v="1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0"/>
    <x v="1"/>
    <s v="US"/>
    <s v="USD"/>
    <n v="1462391932"/>
    <n v="1457297932"/>
    <b v="0"/>
    <n v="1"/>
    <b v="0"/>
    <s v="music/faith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0"/>
    <x v="2"/>
    <s v="US"/>
    <s v="USD"/>
    <n v="1468536992"/>
    <n v="1463352992"/>
    <b v="0"/>
    <n v="27"/>
    <b v="1"/>
    <s v="photography/photobooks"/>
    <n v="1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"/>
    <x v="2"/>
    <s v="US"/>
    <s v="USD"/>
    <n v="1336866863"/>
    <n v="1335570863"/>
    <b v="0"/>
    <n v="14"/>
    <b v="1"/>
    <s v="music/rock"/>
    <n v="1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"/>
    <x v="2"/>
    <s v="US"/>
    <s v="USD"/>
    <n v="1317438000"/>
    <n v="1314989557"/>
    <b v="0"/>
    <n v="28"/>
    <b v="1"/>
    <s v="music/rock"/>
    <n v="1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10"/>
    <x v="2"/>
    <s v="US"/>
    <s v="USD"/>
    <n v="1475342382"/>
    <n v="1472750382"/>
    <b v="0"/>
    <n v="45"/>
    <b v="1"/>
    <s v="music/rock"/>
    <n v="1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"/>
    <x v="2"/>
    <s v="US"/>
    <s v="USD"/>
    <n v="1466139300"/>
    <n v="1464854398"/>
    <b v="0"/>
    <n v="19"/>
    <b v="1"/>
    <s v="music/rock"/>
    <n v="1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0"/>
    <x v="2"/>
    <s v="US"/>
    <s v="USD"/>
    <n v="1354017600"/>
    <n v="1350967535"/>
    <b v="0"/>
    <n v="26"/>
    <b v="1"/>
    <s v="music/indie rock"/>
    <n v="1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0"/>
    <x v="2"/>
    <s v="US"/>
    <s v="USD"/>
    <n v="1329082983"/>
    <n v="1326404583"/>
    <b v="0"/>
    <n v="20"/>
    <b v="1"/>
    <s v="music/indie rock"/>
    <n v="1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0"/>
    <x v="2"/>
    <s v="US"/>
    <s v="USD"/>
    <n v="1454349600"/>
    <n v="1451277473"/>
    <b v="0"/>
    <n v="21"/>
    <b v="1"/>
    <s v="music/indie rock"/>
    <n v="1"/>
    <x v="5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0"/>
    <x v="1"/>
    <s v="NL"/>
    <s v="EUR"/>
    <n v="1425495447"/>
    <n v="1422903447"/>
    <b v="0"/>
    <n v="3"/>
    <b v="0"/>
    <s v="technology/gadgets"/>
    <n v="1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0"/>
    <x v="2"/>
    <s v="US"/>
    <s v="USD"/>
    <n v="1373203482"/>
    <n v="1368019482"/>
    <b v="0"/>
    <n v="26"/>
    <b v="1"/>
    <s v="music/indie rock"/>
    <n v="1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10"/>
    <x v="1"/>
    <s v="CA"/>
    <s v="CAD"/>
    <n v="1437082736"/>
    <n v="1435354736"/>
    <b v="0"/>
    <n v="3"/>
    <b v="0"/>
    <s v="photography/people"/>
    <n v="1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10"/>
    <x v="2"/>
    <s v="US"/>
    <s v="USD"/>
    <n v="1447286300"/>
    <n v="1444690700"/>
    <b v="0"/>
    <n v="50"/>
    <b v="1"/>
    <s v="technology/hardware"/>
    <n v="1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0"/>
    <x v="2"/>
    <s v="US"/>
    <s v="USD"/>
    <n v="1304628648"/>
    <n v="1302036648"/>
    <b v="0"/>
    <n v="38"/>
    <b v="1"/>
    <s v="music/indie rock"/>
    <n v="1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0"/>
    <x v="2"/>
    <s v="US"/>
    <s v="USD"/>
    <n v="1311538136"/>
    <n v="1308946136"/>
    <b v="0"/>
    <n v="17"/>
    <b v="1"/>
    <s v="music/indie rock"/>
    <n v="1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0"/>
    <x v="1"/>
    <s v="US"/>
    <s v="USD"/>
    <n v="1303628340"/>
    <n v="1300328399"/>
    <b v="0"/>
    <n v="3"/>
    <b v="0"/>
    <s v="games/video games"/>
    <n v="1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0"/>
    <x v="1"/>
    <s v="GB"/>
    <s v="GBP"/>
    <n v="1383959939"/>
    <n v="1381364339"/>
    <b v="0"/>
    <n v="12"/>
    <b v="0"/>
    <s v="games/video games"/>
    <n v="1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"/>
    <x v="2"/>
    <s v="US"/>
    <s v="USD"/>
    <n v="1429365320"/>
    <n v="1426773320"/>
    <b v="0"/>
    <n v="13"/>
    <b v="1"/>
    <s v="music/rock"/>
    <n v="1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0"/>
    <x v="2"/>
    <s v="US"/>
    <s v="USD"/>
    <n v="1428725192"/>
    <n v="1426133192"/>
    <b v="0"/>
    <n v="21"/>
    <b v="1"/>
    <s v="music/rock"/>
    <n v="1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"/>
    <x v="2"/>
    <s v="US"/>
    <s v="USD"/>
    <n v="1333771200"/>
    <n v="1328649026"/>
    <b v="0"/>
    <n v="24"/>
    <b v="1"/>
    <s v="music/electronic music"/>
    <n v="1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"/>
    <x v="2"/>
    <s v="US"/>
    <s v="USD"/>
    <n v="1440004512"/>
    <n v="1437412512"/>
    <b v="0"/>
    <n v="19"/>
    <b v="1"/>
    <s v="music/electronic music"/>
    <n v="1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0"/>
    <x v="2"/>
    <s v="DE"/>
    <s v="EUR"/>
    <n v="1439707236"/>
    <n v="1437115236"/>
    <b v="0"/>
    <n v="144"/>
    <b v="1"/>
    <s v="games/tabletop games"/>
    <n v="1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10"/>
    <x v="2"/>
    <s v="GB"/>
    <s v="GBP"/>
    <n v="1488484300"/>
    <n v="1485892300"/>
    <b v="0"/>
    <n v="163"/>
    <b v="1"/>
    <s v="games/tabletop games"/>
    <n v="1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0"/>
    <x v="2"/>
    <s v="GB"/>
    <s v="GBP"/>
    <n v="1481224736"/>
    <n v="1480360736"/>
    <b v="0"/>
    <n v="206"/>
    <b v="1"/>
    <s v="games/tabletop games"/>
    <n v="1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10"/>
    <x v="2"/>
    <s v="AU"/>
    <s v="AUD"/>
    <n v="1487093020"/>
    <n v="1485278620"/>
    <b v="0"/>
    <n v="210"/>
    <b v="1"/>
    <s v="games/tabletop games"/>
    <n v="1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0"/>
    <x v="2"/>
    <s v="US"/>
    <s v="USD"/>
    <n v="1449506836"/>
    <n v="1446914836"/>
    <b v="0"/>
    <n v="944"/>
    <b v="1"/>
    <s v="games/tabletop games"/>
    <n v="1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0"/>
    <x v="2"/>
    <s v="US"/>
    <s v="USD"/>
    <n v="1423022400"/>
    <n v="1421436099"/>
    <b v="0"/>
    <n v="32"/>
    <b v="1"/>
    <s v="games/tabletop games"/>
    <n v="1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9"/>
    <x v="2"/>
    <s v="US"/>
    <s v="USD"/>
    <n v="1340733600"/>
    <n v="1339098689"/>
    <b v="0"/>
    <n v="25"/>
    <b v="1"/>
    <s v="music/rock"/>
    <n v="1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8"/>
    <x v="2"/>
    <s v="US"/>
    <s v="USD"/>
    <n v="1331697540"/>
    <n v="1328749249"/>
    <b v="0"/>
    <n v="19"/>
    <b v="1"/>
    <s v="music/rock"/>
    <n v="1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"/>
    <x v="3"/>
    <s v="US"/>
    <s v="USD"/>
    <n v="1490830331"/>
    <n v="1488241931"/>
    <b v="0"/>
    <n v="7"/>
    <b v="0"/>
    <s v="food/small batch"/>
    <n v="1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8"/>
    <x v="0"/>
    <s v="CA"/>
    <s v="CAD"/>
    <n v="1466789269"/>
    <n v="1464197269"/>
    <b v="0"/>
    <n v="1"/>
    <b v="0"/>
    <s v="technology/web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8"/>
    <x v="0"/>
    <s v="US"/>
    <s v="USD"/>
    <n v="1472135676"/>
    <n v="1469543676"/>
    <b v="0"/>
    <n v="1"/>
    <b v="0"/>
    <s v="technology/web"/>
    <n v="1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8"/>
    <x v="0"/>
    <s v="US"/>
    <s v="USD"/>
    <n v="1429632822"/>
    <n v="1428596022"/>
    <b v="0"/>
    <n v="0"/>
    <b v="0"/>
    <s v="technology/web"/>
    <n v="1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7"/>
    <x v="0"/>
    <s v="IT"/>
    <s v="EUR"/>
    <n v="1453071600"/>
    <n v="1449596425"/>
    <b v="0"/>
    <n v="0"/>
    <b v="0"/>
    <s v="technology/web"/>
    <n v="1"/>
    <x v="3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7"/>
    <x v="0"/>
    <s v="US"/>
    <s v="USD"/>
    <n v="1415932643"/>
    <n v="1413337043"/>
    <b v="0"/>
    <n v="8"/>
    <b v="0"/>
    <s v="technology/web"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7"/>
    <x v="1"/>
    <s v="US"/>
    <s v="USD"/>
    <n v="1407705187"/>
    <n v="1405113187"/>
    <b v="0"/>
    <n v="0"/>
    <b v="0"/>
    <s v="food/food trucks"/>
    <n v="1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6"/>
    <x v="2"/>
    <s v="US"/>
    <s v="USD"/>
    <n v="1336669200"/>
    <n v="1335473931"/>
    <b v="0"/>
    <n v="43"/>
    <b v="1"/>
    <s v="music/indie rock"/>
    <n v="1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6"/>
    <x v="2"/>
    <s v="US"/>
    <s v="USD"/>
    <n v="1337824055"/>
    <n v="1335232055"/>
    <b v="0"/>
    <n v="36"/>
    <b v="1"/>
    <s v="music/indie rock"/>
    <n v="1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6"/>
    <x v="2"/>
    <s v="US"/>
    <s v="USD"/>
    <n v="1312224383"/>
    <n v="1308336383"/>
    <b v="0"/>
    <n v="25"/>
    <b v="1"/>
    <s v="music/indie rock"/>
    <n v="1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6"/>
    <x v="2"/>
    <s v="US"/>
    <s v="USD"/>
    <n v="1422400387"/>
    <n v="1421190787"/>
    <b v="0"/>
    <n v="20"/>
    <b v="1"/>
    <s v="music/indie rock"/>
    <n v="1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6"/>
    <x v="2"/>
    <s v="US"/>
    <s v="USD"/>
    <n v="1312212855"/>
    <n v="1307028855"/>
    <b v="0"/>
    <n v="11"/>
    <b v="1"/>
    <s v="music/classical music"/>
    <n v="1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6"/>
    <x v="1"/>
    <s v="US"/>
    <s v="USD"/>
    <n v="1426526880"/>
    <n v="1421346480"/>
    <b v="0"/>
    <n v="5"/>
    <b v="0"/>
    <s v="food/food trucks"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6"/>
    <x v="2"/>
    <s v="US"/>
    <s v="USD"/>
    <n v="1445598000"/>
    <n v="1443302004"/>
    <b v="1"/>
    <n v="53"/>
    <b v="1"/>
    <s v="technology/space exploration"/>
    <n v="1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6"/>
    <x v="2"/>
    <s v="US"/>
    <s v="USD"/>
    <n v="1476579600"/>
    <n v="1474641914"/>
    <b v="0"/>
    <n v="50"/>
    <b v="1"/>
    <s v="technology/space exploration"/>
    <n v="1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5"/>
    <x v="2"/>
    <s v="CA"/>
    <s v="CAD"/>
    <n v="1447079520"/>
    <n v="1443449265"/>
    <b v="0"/>
    <n v="28"/>
    <b v="1"/>
    <s v="technology/makerspaces"/>
    <n v="1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5"/>
    <x v="1"/>
    <s v="AU"/>
    <s v="AUD"/>
    <n v="1468658866"/>
    <n v="1464943666"/>
    <b v="0"/>
    <n v="2"/>
    <b v="0"/>
    <s v="publishing/children's books"/>
    <n v="1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5"/>
    <x v="2"/>
    <s v="US"/>
    <s v="USD"/>
    <n v="1424149140"/>
    <n v="1421964718"/>
    <b v="0"/>
    <n v="18"/>
    <b v="1"/>
    <s v="theater/plays"/>
    <n v="1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5"/>
    <x v="2"/>
    <s v="GB"/>
    <s v="GBP"/>
    <n v="1429793446"/>
    <n v="1428583846"/>
    <b v="0"/>
    <n v="61"/>
    <b v="1"/>
    <s v="theater/plays"/>
    <n v="1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5"/>
    <x v="2"/>
    <s v="US"/>
    <s v="USD"/>
    <n v="1405658752"/>
    <n v="1403066752"/>
    <b v="0"/>
    <n v="38"/>
    <b v="1"/>
    <s v="theater/plays"/>
    <n v="1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5"/>
    <x v="2"/>
    <s v="GB"/>
    <s v="GBP"/>
    <n v="1420377366"/>
    <n v="1415193366"/>
    <b v="0"/>
    <n v="31"/>
    <b v="1"/>
    <s v="theater/plays"/>
    <n v="1"/>
    <x v="1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5"/>
    <x v="2"/>
    <s v="GB"/>
    <s v="GBP"/>
    <n v="1411987990"/>
    <n v="1409395990"/>
    <b v="0"/>
    <n v="23"/>
    <b v="1"/>
    <s v="theater/plays"/>
    <n v="1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5"/>
    <x v="2"/>
    <s v="GB"/>
    <s v="GBP"/>
    <n v="1411510135"/>
    <n v="1408918135"/>
    <b v="0"/>
    <n v="35"/>
    <b v="1"/>
    <s v="theater/plays"/>
    <n v="1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5"/>
    <x v="2"/>
    <s v="GB"/>
    <s v="GBP"/>
    <n v="1449273600"/>
    <n v="1446742417"/>
    <b v="0"/>
    <n v="93"/>
    <b v="1"/>
    <s v="theater/plays"/>
    <n v="1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5"/>
    <x v="1"/>
    <s v="GB"/>
    <s v="GBP"/>
    <n v="1450032297"/>
    <n v="1444844697"/>
    <b v="0"/>
    <n v="1"/>
    <b v="0"/>
    <s v="theater/plays"/>
    <n v="1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5"/>
    <x v="1"/>
    <s v="GB"/>
    <s v="GBP"/>
    <n v="1431018719"/>
    <n v="1429290719"/>
    <b v="0"/>
    <n v="14"/>
    <b v="0"/>
    <s v="theater/plays"/>
    <n v="1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5"/>
    <x v="1"/>
    <s v="NL"/>
    <s v="EUR"/>
    <n v="1417778880"/>
    <n v="1415711095"/>
    <b v="0"/>
    <n v="0"/>
    <b v="0"/>
    <s v="theater/plays"/>
    <n v="1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5"/>
    <x v="1"/>
    <s v="GB"/>
    <s v="GBP"/>
    <n v="1458117190"/>
    <n v="1455528790"/>
    <b v="0"/>
    <n v="3"/>
    <b v="0"/>
    <s v="theater/plays"/>
    <n v="1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5"/>
    <x v="2"/>
    <s v="US"/>
    <s v="USD"/>
    <n v="1457135846"/>
    <n v="1454543846"/>
    <b v="0"/>
    <n v="24"/>
    <b v="1"/>
    <s v="theater/musical"/>
    <n v="1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5"/>
    <x v="2"/>
    <s v="US"/>
    <s v="USD"/>
    <n v="1413176340"/>
    <n v="1412091423"/>
    <b v="0"/>
    <n v="34"/>
    <b v="1"/>
    <s v="theater/musical"/>
    <n v="1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5"/>
    <x v="1"/>
    <s v="US"/>
    <s v="USD"/>
    <n v="1447965917"/>
    <n v="1445370317"/>
    <b v="0"/>
    <n v="2"/>
    <b v="0"/>
    <s v="theater/spaces"/>
    <n v="1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5"/>
    <x v="2"/>
    <s v="US"/>
    <s v="USD"/>
    <n v="1425193140"/>
    <n v="1422769906"/>
    <b v="0"/>
    <n v="20"/>
    <b v="1"/>
    <s v="theater/plays"/>
    <n v="1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5"/>
    <x v="2"/>
    <s v="CA"/>
    <s v="CAD"/>
    <n v="1430693460"/>
    <n v="1428087153"/>
    <b v="0"/>
    <n v="17"/>
    <b v="1"/>
    <s v="theater/plays"/>
    <n v="1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5"/>
    <x v="2"/>
    <s v="GB"/>
    <s v="GBP"/>
    <n v="1466412081"/>
    <n v="1463820081"/>
    <b v="0"/>
    <n v="28"/>
    <b v="1"/>
    <s v="theater/spaces"/>
    <n v="1"/>
    <x v="1"/>
    <s v="spaces"/>
    <x v="3587"/>
    <d v="2016-06-20T08:41:21"/>
    <x v="0"/>
  </r>
  <r>
    <n v="2993"/>
    <s v="TRUE WEST: Think, Dog! Productions"/>
    <s v="Help us build the Kitchen from Hell!"/>
    <n v="1000"/>
    <n v="5"/>
    <x v="2"/>
    <s v="US"/>
    <s v="USD"/>
    <n v="1455998867"/>
    <n v="1453406867"/>
    <b v="0"/>
    <n v="22"/>
    <b v="1"/>
    <s v="theater/spaces"/>
    <n v="1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5"/>
    <x v="2"/>
    <s v="US"/>
    <s v="USD"/>
    <n v="1441933459"/>
    <n v="1439341459"/>
    <b v="0"/>
    <n v="25"/>
    <b v="1"/>
    <s v="theater/spaces"/>
    <n v="1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5"/>
    <x v="2"/>
    <s v="US"/>
    <s v="USD"/>
    <n v="1457071397"/>
    <n v="1451887397"/>
    <b v="0"/>
    <n v="27"/>
    <b v="1"/>
    <s v="theater/spaces"/>
    <n v="1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"/>
    <x v="1"/>
    <s v="US"/>
    <s v="USD"/>
    <n v="1418587234"/>
    <n v="1415995234"/>
    <b v="0"/>
    <n v="7"/>
    <b v="0"/>
    <s v="theater/spaces"/>
    <n v="1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5"/>
    <x v="1"/>
    <s v="GB"/>
    <s v="GBP"/>
    <n v="1442440800"/>
    <n v="1440497876"/>
    <b v="0"/>
    <n v="4"/>
    <b v="0"/>
    <s v="theater/spaces"/>
    <n v="1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5"/>
    <x v="1"/>
    <s v="GB"/>
    <s v="GBP"/>
    <n v="1464354720"/>
    <n v="1463648360"/>
    <b v="0"/>
    <n v="1"/>
    <b v="0"/>
    <s v="theater/spaces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5"/>
    <x v="3"/>
    <s v="GB"/>
    <s v="GBP"/>
    <n v="1490631419"/>
    <n v="1488820619"/>
    <b v="0"/>
    <n v="12"/>
    <b v="0"/>
    <s v="theater/plays"/>
    <n v="1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5"/>
    <x v="2"/>
    <s v="GB"/>
    <s v="GBP"/>
    <n v="1405553241"/>
    <n v="1404948441"/>
    <b v="1"/>
    <n v="24"/>
    <b v="1"/>
    <s v="theater/plays"/>
    <n v="1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5"/>
    <x v="1"/>
    <s v="US"/>
    <s v="USD"/>
    <n v="1443224622"/>
    <n v="1440632622"/>
    <b v="0"/>
    <n v="6"/>
    <b v="0"/>
    <s v="theater/musical"/>
    <n v="1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5"/>
    <x v="2"/>
    <s v="US"/>
    <s v="USD"/>
    <n v="1460846347"/>
    <n v="1458254347"/>
    <b v="0"/>
    <n v="28"/>
    <b v="1"/>
    <s v="theater/plays"/>
    <n v="1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5"/>
    <x v="2"/>
    <s v="US"/>
    <s v="USD"/>
    <n v="1462334340"/>
    <n v="1459711917"/>
    <b v="1"/>
    <n v="26"/>
    <b v="1"/>
    <s v="theater/plays"/>
    <n v="0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4"/>
    <x v="2"/>
    <s v="US"/>
    <s v="USD"/>
    <n v="1463275339"/>
    <n v="1460683339"/>
    <b v="0"/>
    <n v="20"/>
    <b v="1"/>
    <s v="theater/plays"/>
    <n v="0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4"/>
    <x v="2"/>
    <s v="GB"/>
    <s v="GBP"/>
    <n v="1474793208"/>
    <n v="1472201208"/>
    <b v="0"/>
    <n v="49"/>
    <b v="1"/>
    <s v="theater/plays"/>
    <n v="0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4"/>
    <x v="2"/>
    <s v="GB"/>
    <s v="GBP"/>
    <n v="1406502000"/>
    <n v="1405583108"/>
    <b v="0"/>
    <n v="26"/>
    <b v="1"/>
    <s v="theater/plays"/>
    <n v="0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4"/>
    <x v="2"/>
    <s v="US"/>
    <s v="USD"/>
    <n v="1465837200"/>
    <n v="1463971172"/>
    <b v="0"/>
    <n v="14"/>
    <b v="1"/>
    <s v="theater/plays"/>
    <n v="0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3"/>
    <x v="2"/>
    <s v="US"/>
    <s v="USD"/>
    <n v="1420088400"/>
    <n v="1416977259"/>
    <b v="0"/>
    <n v="23"/>
    <b v="1"/>
    <s v="theater/plays"/>
    <n v="0"/>
    <x v="1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3"/>
    <x v="2"/>
    <s v="US"/>
    <s v="USD"/>
    <n v="1408942740"/>
    <n v="1407157756"/>
    <b v="0"/>
    <n v="27"/>
    <b v="1"/>
    <s v="theater/plays"/>
    <n v="0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3"/>
    <x v="2"/>
    <s v="US"/>
    <s v="USD"/>
    <n v="1470538800"/>
    <n v="1469112493"/>
    <b v="0"/>
    <n v="19"/>
    <b v="1"/>
    <s v="theater/plays"/>
    <n v="0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3"/>
    <x v="2"/>
    <s v="US"/>
    <s v="USD"/>
    <n v="1410266146"/>
    <n v="1407674146"/>
    <b v="0"/>
    <n v="45"/>
    <b v="1"/>
    <s v="theater/plays"/>
    <n v="0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3"/>
    <x v="2"/>
    <s v="GB"/>
    <s v="GBP"/>
    <n v="1423138800"/>
    <n v="1421092725"/>
    <b v="0"/>
    <n v="25"/>
    <b v="1"/>
    <s v="theater/plays"/>
    <n v="0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3"/>
    <x v="2"/>
    <s v="US"/>
    <s v="USD"/>
    <n v="1458332412"/>
    <n v="1454448012"/>
    <b v="0"/>
    <n v="14"/>
    <b v="1"/>
    <s v="theater/plays"/>
    <n v="0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3"/>
    <x v="2"/>
    <s v="US"/>
    <s v="USD"/>
    <n v="1406087940"/>
    <n v="1404141626"/>
    <b v="0"/>
    <n v="37"/>
    <b v="1"/>
    <s v="theater/plays"/>
    <n v="0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3"/>
    <x v="2"/>
    <s v="US"/>
    <s v="USD"/>
    <n v="1460574924"/>
    <n v="1457982924"/>
    <b v="0"/>
    <n v="27"/>
    <b v="1"/>
    <s v="theater/plays"/>
    <n v="0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3"/>
    <x v="2"/>
    <s v="US"/>
    <s v="USD"/>
    <n v="1457326740"/>
    <n v="1455919438"/>
    <b v="0"/>
    <n v="42"/>
    <b v="1"/>
    <s v="theater/plays"/>
    <n v="0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3"/>
    <x v="2"/>
    <s v="US"/>
    <s v="USD"/>
    <n v="1447959491"/>
    <n v="1445363891"/>
    <b v="0"/>
    <n v="8"/>
    <b v="1"/>
    <s v="theater/plays"/>
    <n v="0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3"/>
    <x v="2"/>
    <s v="GB"/>
    <s v="GBP"/>
    <n v="1429789992"/>
    <n v="1424609592"/>
    <b v="0"/>
    <n v="17"/>
    <b v="1"/>
    <s v="theater/plays"/>
    <n v="0"/>
    <x v="1"/>
    <s v="plays"/>
    <x v="3613"/>
    <d v="2015-04-23T11:53:12"/>
    <x v="2"/>
  </r>
  <r>
    <n v="3531"/>
    <s v="The Reinvention of Lily Johnson"/>
    <s v="A political comedy for a crazy election year"/>
    <n v="1000"/>
    <n v="3"/>
    <x v="2"/>
    <s v="US"/>
    <s v="USD"/>
    <n v="1467301334"/>
    <n v="1464709334"/>
    <b v="0"/>
    <n v="26"/>
    <b v="1"/>
    <s v="theater/plays"/>
    <n v="0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2"/>
    <x v="2"/>
    <s v="GB"/>
    <s v="GBP"/>
    <n v="1441358873"/>
    <n v="1438939673"/>
    <b v="0"/>
    <n v="42"/>
    <b v="1"/>
    <s v="theater/plays"/>
    <n v="0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2"/>
    <x v="2"/>
    <s v="AU"/>
    <s v="AUD"/>
    <n v="1438333080"/>
    <n v="1436408308"/>
    <b v="0"/>
    <n v="24"/>
    <b v="1"/>
    <s v="theater/plays"/>
    <n v="0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2"/>
    <x v="2"/>
    <s v="GB"/>
    <s v="GBP"/>
    <n v="1444060800"/>
    <n v="1440082649"/>
    <b v="0"/>
    <n v="17"/>
    <b v="1"/>
    <s v="theater/plays"/>
    <n v="0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2"/>
    <x v="2"/>
    <s v="GB"/>
    <s v="GBP"/>
    <n v="1433964444"/>
    <n v="1431372444"/>
    <b v="0"/>
    <n v="41"/>
    <b v="1"/>
    <s v="theater/plays"/>
    <n v="0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2"/>
    <x v="2"/>
    <s v="US"/>
    <s v="USD"/>
    <n v="1410975994"/>
    <n v="1408383994"/>
    <b v="0"/>
    <n v="19"/>
    <b v="1"/>
    <s v="theater/plays"/>
    <n v="0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"/>
    <x v="2"/>
    <s v="US"/>
    <s v="USD"/>
    <n v="1459822682"/>
    <n v="1458613082"/>
    <b v="0"/>
    <n v="49"/>
    <b v="1"/>
    <s v="theater/plays"/>
    <n v="0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2"/>
    <x v="2"/>
    <s v="US"/>
    <s v="USD"/>
    <n v="1409720340"/>
    <n v="1408129822"/>
    <b v="0"/>
    <n v="27"/>
    <b v="1"/>
    <s v="theater/plays"/>
    <n v="0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2"/>
    <x v="2"/>
    <s v="GB"/>
    <s v="GBP"/>
    <n v="1439806936"/>
    <n v="1437214936"/>
    <b v="0"/>
    <n v="31"/>
    <b v="1"/>
    <s v="theater/plays"/>
    <n v="0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2"/>
    <x v="2"/>
    <s v="US"/>
    <s v="USD"/>
    <n v="1479592800"/>
    <n v="1476760226"/>
    <b v="0"/>
    <n v="17"/>
    <b v="1"/>
    <s v="theater/plays"/>
    <n v="0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2"/>
    <x v="2"/>
    <s v="US"/>
    <s v="USD"/>
    <n v="1411874580"/>
    <n v="1409030371"/>
    <b v="0"/>
    <n v="21"/>
    <b v="1"/>
    <s v="theater/plays"/>
    <n v="0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2"/>
    <x v="1"/>
    <s v="US"/>
    <s v="USD"/>
    <n v="1431283530"/>
    <n v="1428691530"/>
    <b v="0"/>
    <n v="3"/>
    <b v="0"/>
    <s v="theater/musical"/>
    <n v="0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2"/>
    <x v="1"/>
    <s v="CA"/>
    <s v="CAD"/>
    <n v="1479773838"/>
    <n v="1477178238"/>
    <b v="0"/>
    <n v="1"/>
    <b v="0"/>
    <s v="theater/musical"/>
    <n v="0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2"/>
    <x v="2"/>
    <s v="US"/>
    <s v="USD"/>
    <n v="1437676380"/>
    <n v="1435670452"/>
    <b v="0"/>
    <n v="28"/>
    <b v="1"/>
    <s v="theater/plays"/>
    <n v="0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2"/>
    <x v="2"/>
    <s v="GB"/>
    <s v="GBP"/>
    <n v="1434039137"/>
    <n v="1431447137"/>
    <b v="0"/>
    <n v="17"/>
    <b v="1"/>
    <s v="theater/plays"/>
    <n v="0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2"/>
    <x v="2"/>
    <s v="US"/>
    <s v="USD"/>
    <n v="1452872290"/>
    <n v="1452008290"/>
    <b v="0"/>
    <n v="18"/>
    <b v="1"/>
    <s v="theater/plays"/>
    <n v="0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2"/>
    <x v="2"/>
    <s v="US"/>
    <s v="USD"/>
    <n v="1411084800"/>
    <n v="1410304179"/>
    <b v="0"/>
    <n v="17"/>
    <b v="1"/>
    <s v="theater/plays"/>
    <n v="0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2"/>
    <x v="2"/>
    <s v="US"/>
    <s v="USD"/>
    <n v="1469165160"/>
    <n v="1467335378"/>
    <b v="0"/>
    <n v="23"/>
    <b v="1"/>
    <s v="theater/plays"/>
    <n v="0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"/>
    <x v="2"/>
    <s v="GB"/>
    <s v="GBP"/>
    <n v="1403715546"/>
    <n v="1401123546"/>
    <b v="0"/>
    <n v="35"/>
    <b v="1"/>
    <s v="theater/plays"/>
    <n v="0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"/>
    <x v="1"/>
    <s v="US"/>
    <s v="USD"/>
    <n v="1439828159"/>
    <n v="1437236159"/>
    <b v="0"/>
    <n v="1"/>
    <b v="0"/>
    <s v="theater/plays"/>
    <n v="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"/>
    <x v="2"/>
    <s v="US"/>
    <s v="USD"/>
    <n v="1459641073"/>
    <n v="1454460673"/>
    <b v="0"/>
    <n v="11"/>
    <b v="1"/>
    <s v="theater/musical"/>
    <n v="0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"/>
    <x v="2"/>
    <s v="US"/>
    <s v="USD"/>
    <n v="1463529600"/>
    <n v="1462307652"/>
    <b v="0"/>
    <n v="38"/>
    <b v="1"/>
    <s v="theater/musical"/>
    <n v="0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"/>
    <x v="2"/>
    <s v="CA"/>
    <s v="CAD"/>
    <n v="1468193532"/>
    <n v="1465601532"/>
    <b v="0"/>
    <n v="10"/>
    <b v="1"/>
    <s v="theater/musical"/>
    <n v="0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"/>
    <x v="2"/>
    <s v="GB"/>
    <s v="GBP"/>
    <n v="1429955619"/>
    <n v="1424775219"/>
    <b v="0"/>
    <n v="24"/>
    <b v="1"/>
    <s v="theater/plays"/>
    <n v="0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"/>
    <x v="2"/>
    <s v="GB"/>
    <s v="GBP"/>
    <n v="1440111600"/>
    <n v="1437545657"/>
    <b v="0"/>
    <n v="20"/>
    <b v="1"/>
    <s v="theater/plays"/>
    <n v="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"/>
    <x v="2"/>
    <s v="US"/>
    <s v="USD"/>
    <n v="1437166920"/>
    <n v="1435554104"/>
    <b v="0"/>
    <n v="26"/>
    <b v="1"/>
    <s v="theater/plays"/>
    <n v="0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1"/>
    <x v="1"/>
    <s v="US"/>
    <s v="USD"/>
    <n v="1420081143"/>
    <n v="1417489143"/>
    <b v="1"/>
    <n v="4"/>
    <b v="0"/>
    <s v="theater/plays"/>
    <n v="0"/>
    <x v="1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1"/>
    <x v="1"/>
    <s v="US"/>
    <s v="USD"/>
    <n v="1427408271"/>
    <n v="1424819871"/>
    <b v="0"/>
    <n v="1"/>
    <b v="0"/>
    <s v="theater/plays"/>
    <n v="0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1"/>
    <x v="1"/>
    <s v="US"/>
    <s v="USD"/>
    <n v="1408863600"/>
    <n v="1408203557"/>
    <b v="0"/>
    <n v="0"/>
    <b v="0"/>
    <s v="theater/plays"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1"/>
    <x v="1"/>
    <s v="US"/>
    <s v="USD"/>
    <n v="1425103218"/>
    <n v="1422424818"/>
    <b v="0"/>
    <n v="1"/>
    <b v="0"/>
    <s v="theater/plays"/>
    <n v="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"/>
    <x v="1"/>
    <s v="US"/>
    <s v="USD"/>
    <n v="1414354080"/>
    <n v="1411587606"/>
    <b v="0"/>
    <n v="4"/>
    <b v="0"/>
    <s v="theater/plays"/>
    <n v="0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1"/>
    <x v="1"/>
    <s v="US"/>
    <s v="USD"/>
    <n v="1423186634"/>
    <n v="1418002634"/>
    <b v="0"/>
    <n v="8"/>
    <b v="0"/>
    <s v="theater/plays"/>
    <n v="0"/>
    <x v="1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1"/>
    <x v="1"/>
    <s v="GB"/>
    <s v="GBP"/>
    <n v="1464872848"/>
    <n v="1462280848"/>
    <b v="0"/>
    <n v="11"/>
    <b v="0"/>
    <s v="theater/plays"/>
    <n v="0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1"/>
    <x v="1"/>
    <s v="GB"/>
    <s v="GBP"/>
    <n v="1437606507"/>
    <n v="1435014507"/>
    <b v="0"/>
    <n v="4"/>
    <b v="0"/>
    <s v="theater/plays"/>
    <n v="0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"/>
    <x v="1"/>
    <s v="US"/>
    <s v="USD"/>
    <n v="1425178800"/>
    <n v="1422374420"/>
    <b v="0"/>
    <n v="6"/>
    <b v="0"/>
    <s v="theater/plays"/>
    <n v="0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1"/>
    <x v="1"/>
    <s v="GB"/>
    <s v="GBP"/>
    <n v="1408646111"/>
    <n v="1403462111"/>
    <b v="0"/>
    <n v="2"/>
    <b v="0"/>
    <s v="theater/plays"/>
    <n v="0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1"/>
    <x v="1"/>
    <s v="US"/>
    <s v="USD"/>
    <n v="1448078400"/>
    <n v="1445985299"/>
    <b v="0"/>
    <n v="5"/>
    <b v="0"/>
    <s v="theater/plays"/>
    <n v="0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1"/>
    <x v="1"/>
    <s v="US"/>
    <s v="USD"/>
    <n v="1438959600"/>
    <n v="1437754137"/>
    <b v="0"/>
    <n v="3"/>
    <b v="0"/>
    <s v="theater/plays"/>
    <n v="0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"/>
    <x v="1"/>
    <s v="US"/>
    <s v="USD"/>
    <n v="1440613920"/>
    <n v="1435953566"/>
    <b v="0"/>
    <n v="6"/>
    <b v="0"/>
    <s v="theater/plays"/>
    <n v="0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1"/>
    <x v="2"/>
    <s v="US"/>
    <s v="USD"/>
    <n v="1400467759"/>
    <n v="1398480559"/>
    <b v="0"/>
    <n v="48"/>
    <b v="1"/>
    <s v="film &amp; video/documentary"/>
    <n v="0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"/>
    <x v="2"/>
    <s v="US"/>
    <s v="USD"/>
    <n v="1333921508"/>
    <n v="1331333108"/>
    <b v="0"/>
    <n v="32"/>
    <b v="1"/>
    <s v="music/indie rock"/>
    <n v="0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"/>
    <x v="2"/>
    <s v="US"/>
    <s v="USD"/>
    <n v="1422937620"/>
    <n v="1420606303"/>
    <b v="0"/>
    <n v="27"/>
    <b v="1"/>
    <s v="theater/plays"/>
    <n v="0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"/>
    <x v="2"/>
    <s v="US"/>
    <s v="USD"/>
    <n v="1411012740"/>
    <n v="1409667827"/>
    <b v="0"/>
    <n v="27"/>
    <b v="1"/>
    <s v="theater/plays"/>
    <n v="0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1"/>
    <x v="2"/>
    <s v="US"/>
    <s v="USD"/>
    <n v="1475163921"/>
    <n v="1472571921"/>
    <b v="0"/>
    <n v="25"/>
    <b v="1"/>
    <s v="technology/space exploration"/>
    <n v="0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1"/>
    <x v="0"/>
    <s v="US"/>
    <s v="USD"/>
    <n v="1315747080"/>
    <n v="1314417502"/>
    <b v="0"/>
    <n v="1"/>
    <b v="0"/>
    <s v="music/world music"/>
    <n v="0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1"/>
    <x v="2"/>
    <s v="US"/>
    <s v="USD"/>
    <n v="1304395140"/>
    <n v="1297620584"/>
    <b v="0"/>
    <n v="18"/>
    <b v="1"/>
    <s v="film &amp; video/shorts"/>
    <n v="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1"/>
    <x v="1"/>
    <s v="US"/>
    <s v="USD"/>
    <n v="1277501520"/>
    <n v="1273874306"/>
    <b v="0"/>
    <n v="5"/>
    <b v="0"/>
    <s v="music/jazz"/>
    <n v="0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"/>
    <x v="2"/>
    <s v="AT"/>
    <s v="EUR"/>
    <n v="1489238940"/>
    <n v="1486406253"/>
    <b v="0"/>
    <n v="32"/>
    <b v="1"/>
    <s v="photography/photobooks"/>
    <n v="0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1"/>
    <x v="1"/>
    <s v="IT"/>
    <s v="EUR"/>
    <n v="1461235478"/>
    <n v="1459507478"/>
    <b v="0"/>
    <n v="0"/>
    <b v="0"/>
    <s v="publishing/translations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1"/>
    <x v="2"/>
    <s v="US"/>
    <s v="USD"/>
    <n v="1367902740"/>
    <n v="1366251510"/>
    <b v="0"/>
    <n v="13"/>
    <b v="1"/>
    <s v="music/rock"/>
    <n v="0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"/>
    <x v="2"/>
    <s v="US"/>
    <s v="USD"/>
    <n v="1427319366"/>
    <n v="1424730966"/>
    <b v="0"/>
    <n v="42"/>
    <b v="1"/>
    <s v="music/indie rock"/>
    <n v="0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"/>
    <x v="2"/>
    <s v="US"/>
    <s v="USD"/>
    <n v="1416270292"/>
    <n v="1413674692"/>
    <b v="0"/>
    <n v="26"/>
    <b v="1"/>
    <s v="music/classical music"/>
    <n v="0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"/>
    <x v="2"/>
    <s v="GB"/>
    <s v="GBP"/>
    <n v="1400176386"/>
    <n v="1397584386"/>
    <b v="0"/>
    <n v="36"/>
    <b v="1"/>
    <s v="music/classical music"/>
    <n v="0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"/>
    <x v="2"/>
    <s v="GB"/>
    <s v="GBP"/>
    <n v="1488538892"/>
    <n v="1487329292"/>
    <b v="0"/>
    <n v="25"/>
    <b v="1"/>
    <s v="theater/spaces"/>
    <n v="0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"/>
    <x v="2"/>
    <s v="US"/>
    <s v="USD"/>
    <n v="1404312846"/>
    <n v="1402584846"/>
    <b v="0"/>
    <n v="15"/>
    <b v="1"/>
    <s v="theater/plays"/>
    <n v="0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"/>
    <x v="2"/>
    <s v="US"/>
    <s v="USD"/>
    <n v="1420048208"/>
    <n v="1417456208"/>
    <b v="0"/>
    <n v="12"/>
    <b v="1"/>
    <s v="theater/plays"/>
    <n v="0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"/>
    <x v="2"/>
    <s v="US"/>
    <s v="USD"/>
    <n v="1425185940"/>
    <n v="1421900022"/>
    <b v="0"/>
    <n v="27"/>
    <b v="1"/>
    <s v="theater/plays"/>
    <n v="0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"/>
    <x v="2"/>
    <s v="US"/>
    <s v="USD"/>
    <n v="1437420934"/>
    <n v="1434828934"/>
    <b v="0"/>
    <n v="22"/>
    <b v="1"/>
    <s v="film &amp; video/television"/>
    <n v="0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1"/>
    <x v="1"/>
    <s v="US"/>
    <s v="USD"/>
    <n v="1467312306"/>
    <n v="1462128306"/>
    <b v="0"/>
    <n v="0"/>
    <b v="0"/>
    <s v="technology/wearables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"/>
    <x v="2"/>
    <s v="GB"/>
    <s v="GBP"/>
    <n v="1457914373"/>
    <n v="1456189973"/>
    <b v="0"/>
    <n v="23"/>
    <b v="1"/>
    <s v="theater/plays"/>
    <n v="0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1"/>
    <x v="2"/>
    <s v="US"/>
    <s v="USD"/>
    <n v="1348545540"/>
    <n v="1346345999"/>
    <b v="0"/>
    <n v="27"/>
    <b v="1"/>
    <s v="music/rock"/>
    <n v="0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1"/>
    <x v="2"/>
    <s v="CA"/>
    <s v="CAD"/>
    <n v="1449701284"/>
    <n v="1446241684"/>
    <b v="0"/>
    <n v="21"/>
    <b v="1"/>
    <s v="theater/plays"/>
    <n v="0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1"/>
    <x v="2"/>
    <s v="US"/>
    <s v="USD"/>
    <n v="1461963600"/>
    <n v="1459567371"/>
    <b v="0"/>
    <n v="46"/>
    <b v="1"/>
    <s v="theater/plays"/>
    <n v="0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"/>
    <x v="1"/>
    <s v="NL"/>
    <s v="EUR"/>
    <n v="1422100800"/>
    <n v="1416932133"/>
    <b v="0"/>
    <n v="4"/>
    <b v="0"/>
    <s v="theater/plays"/>
    <n v="0"/>
    <x v="1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"/>
    <x v="1"/>
    <s v="GB"/>
    <s v="GBP"/>
    <n v="1436297180"/>
    <n v="1431113180"/>
    <b v="0"/>
    <n v="5"/>
    <b v="0"/>
    <s v="theater/plays"/>
    <n v="0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1"/>
    <x v="2"/>
    <s v="US"/>
    <s v="USD"/>
    <n v="1417389067"/>
    <n v="1415661067"/>
    <b v="0"/>
    <n v="21"/>
    <b v="1"/>
    <s v="technology/space exploration"/>
    <n v="0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"/>
    <x v="1"/>
    <s v="US"/>
    <s v="USD"/>
    <n v="1408831718"/>
    <n v="1406239718"/>
    <b v="0"/>
    <n v="5"/>
    <b v="0"/>
    <s v="film &amp; video/animation"/>
    <n v="0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"/>
    <x v="2"/>
    <s v="US"/>
    <s v="USD"/>
    <n v="1407788867"/>
    <n v="1405196867"/>
    <b v="0"/>
    <n v="27"/>
    <b v="1"/>
    <s v="technology/wearables"/>
    <n v="0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"/>
    <x v="2"/>
    <s v="US"/>
    <s v="USD"/>
    <n v="1370649674"/>
    <n v="1368057674"/>
    <b v="0"/>
    <n v="25"/>
    <b v="1"/>
    <s v="music/rock"/>
    <n v="0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"/>
    <x v="2"/>
    <s v="US"/>
    <s v="USD"/>
    <n v="1427062852"/>
    <n v="1424474452"/>
    <b v="0"/>
    <n v="33"/>
    <b v="1"/>
    <s v="music/rock"/>
    <n v="0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x v="6"/>
    <s v="places"/>
    <x v="3684"/>
    <d v="2015-07-26T16:00:58"/>
    <x v="2"/>
  </r>
  <r>
    <n v="1611"/>
    <s v="Skelton-Luns CD/7&quot;             No Big Deal."/>
    <s v="Skelton-Luns CD/7&quot; No Big Deal."/>
    <n v="800"/>
    <n v="1"/>
    <x v="2"/>
    <s v="US"/>
    <s v="USD"/>
    <n v="1370390432"/>
    <n v="1368576032"/>
    <b v="0"/>
    <n v="27"/>
    <b v="1"/>
    <s v="music/rock"/>
    <n v="0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1"/>
    <x v="2"/>
    <s v="US"/>
    <s v="USD"/>
    <n v="1352860017"/>
    <n v="1348536417"/>
    <b v="0"/>
    <n v="14"/>
    <b v="1"/>
    <s v="music/rock"/>
    <n v="0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"/>
    <x v="2"/>
    <s v="US"/>
    <s v="USD"/>
    <n v="1258955940"/>
    <n v="1255730520"/>
    <b v="1"/>
    <n v="23"/>
    <b v="1"/>
    <s v="technology/hardware"/>
    <n v="0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"/>
    <x v="2"/>
    <s v="US"/>
    <s v="USD"/>
    <n v="1369958400"/>
    <n v="1367286434"/>
    <b v="0"/>
    <n v="37"/>
    <b v="1"/>
    <s v="music/indie rock"/>
    <n v="0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1"/>
    <x v="2"/>
    <s v="US"/>
    <s v="USD"/>
    <n v="1340904416"/>
    <n v="1339694816"/>
    <b v="0"/>
    <n v="7"/>
    <b v="1"/>
    <s v="music/rock"/>
    <n v="0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1"/>
    <x v="2"/>
    <s v="US"/>
    <s v="USD"/>
    <n v="1321385820"/>
    <n v="1318539484"/>
    <b v="0"/>
    <n v="25"/>
    <b v="1"/>
    <s v="music/classical music"/>
    <n v="0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"/>
    <x v="2"/>
    <s v="US"/>
    <s v="USD"/>
    <n v="1452387096"/>
    <n v="1447203096"/>
    <b v="0"/>
    <n v="11"/>
    <b v="1"/>
    <s v="technology/makerspaces"/>
    <n v="0"/>
    <x v="3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1"/>
    <x v="1"/>
    <s v="GB"/>
    <s v="GBP"/>
    <n v="1401997790"/>
    <n v="1397677790"/>
    <b v="0"/>
    <n v="2"/>
    <b v="0"/>
    <s v="publishing/children's books"/>
    <n v="0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1"/>
    <x v="2"/>
    <s v="GB"/>
    <s v="GBP"/>
    <n v="1404564028"/>
    <n v="1401972028"/>
    <b v="0"/>
    <n v="21"/>
    <b v="1"/>
    <s v="theater/plays"/>
    <n v="0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"/>
    <x v="2"/>
    <s v="GB"/>
    <s v="GBP"/>
    <n v="1422658930"/>
    <n v="1421362930"/>
    <b v="0"/>
    <n v="21"/>
    <b v="1"/>
    <s v="theater/plays"/>
    <n v="0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1"/>
    <x v="2"/>
    <s v="GB"/>
    <s v="GBP"/>
    <n v="1455138000"/>
    <n v="1452448298"/>
    <b v="0"/>
    <n v="47"/>
    <b v="1"/>
    <s v="theater/plays"/>
    <n v="0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"/>
    <x v="2"/>
    <s v="GB"/>
    <s v="GBP"/>
    <n v="1431115500"/>
    <n v="1428733511"/>
    <b v="0"/>
    <n v="58"/>
    <b v="1"/>
    <s v="theater/plays"/>
    <n v="0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1"/>
    <x v="2"/>
    <s v="GB"/>
    <s v="GBP"/>
    <n v="1462697966"/>
    <n v="1460105966"/>
    <b v="0"/>
    <n v="33"/>
    <b v="1"/>
    <s v="theater/plays"/>
    <n v="0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"/>
    <x v="2"/>
    <s v="US"/>
    <s v="USD"/>
    <n v="1468036800"/>
    <n v="1465607738"/>
    <b v="0"/>
    <n v="20"/>
    <b v="1"/>
    <s v="theater/plays"/>
    <n v="0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1"/>
    <x v="2"/>
    <s v="GB"/>
    <s v="GBP"/>
    <n v="1466172000"/>
    <n v="1463418090"/>
    <b v="0"/>
    <n v="27"/>
    <b v="1"/>
    <s v="theater/plays"/>
    <n v="0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1"/>
    <x v="2"/>
    <s v="US"/>
    <s v="USD"/>
    <n v="1466056689"/>
    <n v="1464847089"/>
    <b v="0"/>
    <n v="19"/>
    <b v="1"/>
    <s v="theater/plays"/>
    <n v="0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"/>
    <x v="2"/>
    <s v="US"/>
    <s v="USD"/>
    <n v="1410550484"/>
    <n v="1408995284"/>
    <b v="0"/>
    <n v="16"/>
    <b v="1"/>
    <s v="theater/plays"/>
    <n v="0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"/>
    <x v="2"/>
    <s v="US"/>
    <s v="USD"/>
    <n v="1453411109"/>
    <n v="1450819109"/>
    <b v="0"/>
    <n v="24"/>
    <b v="1"/>
    <s v="theater/plays"/>
    <n v="0"/>
    <x v="1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1"/>
    <x v="2"/>
    <s v="US"/>
    <s v="USD"/>
    <n v="1470197340"/>
    <n v="1467497652"/>
    <b v="0"/>
    <n v="14"/>
    <b v="1"/>
    <s v="theater/plays"/>
    <n v="0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0"/>
    <x v="1"/>
    <s v="US"/>
    <s v="USD"/>
    <n v="1427086740"/>
    <n v="1424488244"/>
    <b v="0"/>
    <n v="7"/>
    <b v="0"/>
    <s v="theater/plays"/>
    <n v="0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1"/>
    <s v="US"/>
    <s v="USD"/>
    <n v="1441037097"/>
    <n v="1438445097"/>
    <b v="0"/>
    <n v="1"/>
    <b v="0"/>
    <s v="theater/plays"/>
    <n v="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0"/>
    <x v="0"/>
    <s v="GB"/>
    <s v="GBP"/>
    <n v="1448761744"/>
    <n v="1446166144"/>
    <b v="0"/>
    <n v="1"/>
    <b v="0"/>
    <s v="technology/web"/>
    <n v="0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0"/>
    <x v="3"/>
    <s v="US"/>
    <s v="USD"/>
    <n v="1491277121"/>
    <n v="1489376321"/>
    <b v="0"/>
    <n v="7"/>
    <b v="0"/>
    <s v="theater/plays"/>
    <n v="0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0"/>
    <x v="2"/>
    <s v="GB"/>
    <s v="GBP"/>
    <n v="1403964324"/>
    <n v="1401372324"/>
    <b v="0"/>
    <n v="20"/>
    <b v="1"/>
    <s v="theater/plays"/>
    <n v="0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0"/>
    <x v="2"/>
    <s v="US"/>
    <s v="USD"/>
    <n v="1342234920"/>
    <n v="1341892127"/>
    <b v="0"/>
    <n v="28"/>
    <b v="1"/>
    <s v="film &amp; video/shorts"/>
    <n v="0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0"/>
    <x v="1"/>
    <s v="US"/>
    <s v="USD"/>
    <n v="1431536015"/>
    <n v="1428944015"/>
    <b v="0"/>
    <n v="12"/>
    <b v="0"/>
    <s v="film &amp; video/animation"/>
    <n v="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0"/>
    <x v="1"/>
    <s v="US"/>
    <s v="USD"/>
    <n v="1306549362"/>
    <n v="1302661362"/>
    <b v="0"/>
    <n v="8"/>
    <b v="0"/>
    <s v="music/indie rock"/>
    <n v="0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0"/>
    <x v="1"/>
    <s v="US"/>
    <s v="USD"/>
    <n v="1318806541"/>
    <n v="1316214541"/>
    <b v="0"/>
    <n v="1"/>
    <b v="0"/>
    <s v="games/video games"/>
    <n v="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0"/>
    <x v="2"/>
    <s v="US"/>
    <s v="USD"/>
    <n v="1488337200"/>
    <n v="1484623726"/>
    <b v="0"/>
    <n v="17"/>
    <b v="1"/>
    <s v="music/rock"/>
    <n v="0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0"/>
    <x v="1"/>
    <s v="GB"/>
    <s v="GBP"/>
    <n v="1463050034"/>
    <n v="1460458034"/>
    <b v="0"/>
    <n v="7"/>
    <b v="0"/>
    <s v="photography/nature"/>
    <n v="0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0"/>
    <x v="1"/>
    <s v="GB"/>
    <s v="GBP"/>
    <n v="1440763920"/>
    <n v="1435656759"/>
    <b v="0"/>
    <n v="3"/>
    <b v="0"/>
    <s v="photography/nature"/>
    <n v="0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0"/>
    <x v="2"/>
    <s v="GB"/>
    <s v="GBP"/>
    <n v="1377621089"/>
    <n v="1372437089"/>
    <b v="0"/>
    <n v="18"/>
    <b v="1"/>
    <s v="music/rock"/>
    <n v="0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0"/>
    <x v="2"/>
    <s v="US"/>
    <s v="USD"/>
    <n v="1391706084"/>
    <n v="1389891684"/>
    <b v="0"/>
    <n v="19"/>
    <b v="1"/>
    <s v="music/rock"/>
    <n v="0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0"/>
    <x v="2"/>
    <s v="US"/>
    <s v="USD"/>
    <n v="1338830395"/>
    <n v="1336238395"/>
    <b v="0"/>
    <n v="25"/>
    <b v="1"/>
    <s v="music/indie rock"/>
    <n v="0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0"/>
    <x v="2"/>
    <s v="GB"/>
    <s v="GBP"/>
    <n v="1487102427"/>
    <n v="1486065627"/>
    <b v="0"/>
    <n v="25"/>
    <b v="1"/>
    <s v="games/tabletop games"/>
    <n v="0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0"/>
    <x v="2"/>
    <s v="US"/>
    <s v="USD"/>
    <n v="1338579789"/>
    <n v="1335987789"/>
    <b v="0"/>
    <n v="27"/>
    <b v="1"/>
    <s v="music/electronic music"/>
    <n v="0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0"/>
    <x v="2"/>
    <s v="US"/>
    <s v="USD"/>
    <n v="1452744686"/>
    <n v="1447560686"/>
    <b v="0"/>
    <n v="12"/>
    <b v="1"/>
    <s v="music/rock"/>
    <n v="0"/>
    <x v="5"/>
    <s v="rock"/>
    <x v="3723"/>
    <d v="2016-01-14T04:11:26"/>
    <x v="2"/>
  </r>
  <r>
    <n v="2477"/>
    <s v="Debut Album"/>
    <s v="Releasing my first album in August, and I need your help in order to get it done!"/>
    <n v="750"/>
    <n v="0"/>
    <x v="2"/>
    <s v="US"/>
    <s v="USD"/>
    <n v="1344789345"/>
    <n v="1340901345"/>
    <b v="0"/>
    <n v="41"/>
    <b v="1"/>
    <s v="music/indie rock"/>
    <n v="0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0"/>
    <x v="2"/>
    <s v="GB"/>
    <s v="GBP"/>
    <n v="1378494000"/>
    <n v="1375880598"/>
    <b v="0"/>
    <n v="269"/>
    <b v="1"/>
    <s v="technology/hardware"/>
    <n v="0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0"/>
    <x v="2"/>
    <s v="GB"/>
    <s v="GBP"/>
    <n v="1363204800"/>
    <n v="1360551250"/>
    <b v="0"/>
    <n v="339"/>
    <b v="1"/>
    <s v="technology/hardware"/>
    <n v="0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0"/>
    <x v="1"/>
    <s v="US"/>
    <s v="USD"/>
    <n v="1462112318"/>
    <n v="1459520318"/>
    <b v="0"/>
    <n v="4"/>
    <b v="0"/>
    <s v="theater/plays"/>
    <n v="0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0"/>
    <x v="1"/>
    <s v="US"/>
    <s v="USD"/>
    <n v="1423345339"/>
    <n v="1418161339"/>
    <b v="0"/>
    <n v="2"/>
    <b v="0"/>
    <s v="theater/plays"/>
    <n v="0"/>
    <x v="1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0"/>
    <x v="2"/>
    <s v="CA"/>
    <s v="CAD"/>
    <n v="1410761280"/>
    <n v="1408604363"/>
    <b v="0"/>
    <n v="9"/>
    <b v="1"/>
    <s v="theater/musical"/>
    <n v="0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0"/>
    <x v="2"/>
    <s v="US"/>
    <s v="USD"/>
    <n v="1413784740"/>
    <n v="1412954547"/>
    <b v="0"/>
    <n v="16"/>
    <b v="1"/>
    <s v="theater/plays"/>
    <n v="0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0"/>
    <x v="1"/>
    <s v="US"/>
    <s v="USD"/>
    <n v="1427890925"/>
    <n v="1426681325"/>
    <b v="0"/>
    <n v="10"/>
    <b v="0"/>
    <s v="theater/spaces"/>
    <n v="0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0"/>
    <x v="2"/>
    <s v="US"/>
    <s v="USD"/>
    <n v="1304395140"/>
    <n v="1302493760"/>
    <b v="1"/>
    <n v="21"/>
    <b v="1"/>
    <s v="theater/plays"/>
    <n v="0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0"/>
    <x v="2"/>
    <s v="GB"/>
    <s v="GBP"/>
    <n v="1438467894"/>
    <n v="1436307894"/>
    <b v="0"/>
    <n v="30"/>
    <b v="1"/>
    <s v="theater/plays"/>
    <n v="0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0"/>
    <x v="2"/>
    <s v="CA"/>
    <s v="CAD"/>
    <n v="1402938394"/>
    <n v="1400691994"/>
    <b v="0"/>
    <n v="8"/>
    <b v="1"/>
    <s v="theater/plays"/>
    <n v="0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0"/>
    <x v="2"/>
    <s v="US"/>
    <s v="USD"/>
    <n v="1441167586"/>
    <n v="1438575586"/>
    <b v="0"/>
    <n v="23"/>
    <b v="1"/>
    <s v="theater/plays"/>
    <n v="0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0"/>
    <x v="1"/>
    <s v="US"/>
    <s v="USD"/>
    <n v="1406603696"/>
    <n v="1405307696"/>
    <b v="0"/>
    <n v="4"/>
    <b v="0"/>
    <s v="theater/plays"/>
    <n v="0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1"/>
    <s v="US"/>
    <s v="USD"/>
    <n v="1425337200"/>
    <n v="1421432810"/>
    <b v="0"/>
    <n v="6"/>
    <b v="0"/>
    <s v="theater/plays"/>
    <n v="0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0"/>
    <x v="2"/>
    <s v="US"/>
    <s v="USD"/>
    <n v="1356392857"/>
    <n v="1352504857"/>
    <b v="0"/>
    <n v="34"/>
    <b v="1"/>
    <s v="music/classical music"/>
    <n v="0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0"/>
    <x v="2"/>
    <s v="GB"/>
    <s v="GBP"/>
    <n v="1488240000"/>
    <n v="1486996729"/>
    <b v="0"/>
    <n v="51"/>
    <b v="1"/>
    <s v="theater/plays"/>
    <n v="0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0"/>
    <x v="2"/>
    <s v="US"/>
    <s v="USD"/>
    <n v="1303147459"/>
    <n v="1297880659"/>
    <b v="0"/>
    <n v="22"/>
    <b v="1"/>
    <s v="publishing/nonfiction"/>
    <n v="0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0"/>
    <x v="2"/>
    <s v="US"/>
    <s v="USD"/>
    <n v="1345918302"/>
    <n v="1343326302"/>
    <b v="0"/>
    <n v="14"/>
    <b v="1"/>
    <s v="music/rock"/>
    <n v="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0"/>
    <x v="1"/>
    <s v="US"/>
    <s v="USD"/>
    <n v="1447020620"/>
    <n v="1444425020"/>
    <b v="0"/>
    <n v="1"/>
    <b v="0"/>
    <s v="photography/nature"/>
    <n v="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0"/>
    <x v="2"/>
    <s v="US"/>
    <s v="USD"/>
    <n v="1351095976"/>
    <n v="1348503976"/>
    <b v="0"/>
    <n v="33"/>
    <b v="1"/>
    <s v="music/rock"/>
    <n v="0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0"/>
    <x v="2"/>
    <s v="US"/>
    <s v="USD"/>
    <n v="1469059986"/>
    <n v="1468455186"/>
    <b v="0"/>
    <n v="26"/>
    <b v="1"/>
    <s v="music/rock"/>
    <n v="0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0"/>
    <x v="2"/>
    <s v="US"/>
    <s v="USD"/>
    <n v="1348420548"/>
    <n v="1345828548"/>
    <b v="0"/>
    <n v="48"/>
    <b v="1"/>
    <s v="music/indie rock"/>
    <n v="0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0"/>
    <x v="2"/>
    <s v="US"/>
    <s v="USD"/>
    <n v="1380599940"/>
    <n v="1377252857"/>
    <b v="0"/>
    <n v="13"/>
    <b v="1"/>
    <s v="music/classical music"/>
    <n v="0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0"/>
    <x v="2"/>
    <s v="US"/>
    <s v="USD"/>
    <n v="1402095600"/>
    <n v="1400675841"/>
    <b v="0"/>
    <n v="20"/>
    <b v="1"/>
    <s v="theater/plays"/>
    <n v="0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0"/>
    <x v="2"/>
    <s v="GB"/>
    <s v="GBP"/>
    <n v="1434039186"/>
    <n v="1430151186"/>
    <b v="0"/>
    <n v="6"/>
    <b v="1"/>
    <s v="theater/spaces"/>
    <n v="0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0"/>
    <x v="2"/>
    <s v="GB"/>
    <s v="GBP"/>
    <n v="1474886229"/>
    <n v="1472294229"/>
    <b v="0"/>
    <n v="27"/>
    <b v="1"/>
    <s v="theater/plays"/>
    <n v="0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0"/>
    <x v="2"/>
    <s v="GB"/>
    <s v="GBP"/>
    <n v="1460553480"/>
    <n v="1458770384"/>
    <b v="0"/>
    <n v="23"/>
    <b v="1"/>
    <s v="theater/plays"/>
    <n v="0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0"/>
    <x v="2"/>
    <s v="GB"/>
    <s v="GBP"/>
    <n v="1455408000"/>
    <n v="1454638202"/>
    <b v="0"/>
    <n v="34"/>
    <b v="1"/>
    <s v="theater/plays"/>
    <n v="0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0"/>
    <x v="2"/>
    <s v="GB"/>
    <s v="GBP"/>
    <n v="1406825159"/>
    <n v="1404233159"/>
    <b v="0"/>
    <n v="21"/>
    <b v="1"/>
    <s v="theater/plays"/>
    <n v="0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0"/>
    <x v="2"/>
    <s v="US"/>
    <s v="USD"/>
    <n v="1422075540"/>
    <n v="1419979544"/>
    <b v="0"/>
    <n v="18"/>
    <b v="1"/>
    <s v="theater/plays"/>
    <n v="0"/>
    <x v="1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0"/>
    <x v="1"/>
    <s v="DE"/>
    <s v="EUR"/>
    <n v="1448902800"/>
    <n v="1445369727"/>
    <b v="0"/>
    <n v="2"/>
    <b v="0"/>
    <s v="theater/musical"/>
    <n v="0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0"/>
    <x v="2"/>
    <s v="US"/>
    <s v="USD"/>
    <n v="1404444286"/>
    <n v="1403234686"/>
    <b v="0"/>
    <n v="39"/>
    <b v="1"/>
    <s v="theater/plays"/>
    <n v="0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0"/>
    <x v="1"/>
    <s v="US"/>
    <s v="USD"/>
    <n v="1447311540"/>
    <n v="1445358903"/>
    <b v="0"/>
    <n v="4"/>
    <b v="0"/>
    <s v="theater/plays"/>
    <n v="0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0"/>
    <x v="1"/>
    <s v="US"/>
    <s v="USD"/>
    <n v="1464099900"/>
    <n v="1462585315"/>
    <b v="0"/>
    <n v="2"/>
    <b v="0"/>
    <s v="theater/plays"/>
    <n v="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0"/>
    <x v="2"/>
    <s v="CA"/>
    <s v="CAD"/>
    <n v="1416211140"/>
    <n v="1413016216"/>
    <b v="0"/>
    <n v="28"/>
    <b v="1"/>
    <s v="theater/plays"/>
    <n v="0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0"/>
    <x v="1"/>
    <s v="US"/>
    <s v="USD"/>
    <n v="1414814340"/>
    <n v="1413519073"/>
    <b v="0"/>
    <n v="2"/>
    <b v="0"/>
    <s v="technology/gadgets"/>
    <n v="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0"/>
    <x v="2"/>
    <s v="US"/>
    <s v="USD"/>
    <n v="1309980790"/>
    <n v="1304623990"/>
    <b v="0"/>
    <n v="19"/>
    <b v="1"/>
    <s v="publishing/nonfiction"/>
    <n v="0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0"/>
    <x v="1"/>
    <s v="US"/>
    <s v="USD"/>
    <n v="1423424329"/>
    <n v="1421696329"/>
    <b v="0"/>
    <n v="7"/>
    <b v="0"/>
    <s v="film &amp; video/drama"/>
    <n v="0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0"/>
    <x v="0"/>
    <s v="US"/>
    <s v="USD"/>
    <n v="1410516000"/>
    <n v="1406824948"/>
    <b v="0"/>
    <n v="1"/>
    <b v="0"/>
    <s v="journalism/audio"/>
    <n v="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0"/>
    <x v="2"/>
    <s v="US"/>
    <s v="USD"/>
    <n v="1383062083"/>
    <n v="1380556483"/>
    <b v="1"/>
    <n v="34"/>
    <b v="1"/>
    <s v="music/rock"/>
    <n v="0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0"/>
    <x v="2"/>
    <s v="US"/>
    <s v="USD"/>
    <n v="1308110340"/>
    <n v="1304770233"/>
    <b v="0"/>
    <n v="31"/>
    <b v="1"/>
    <s v="music/indie rock"/>
    <n v="0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0"/>
    <x v="2"/>
    <s v="GB"/>
    <s v="GBP"/>
    <n v="1419259679"/>
    <n v="1416667679"/>
    <b v="0"/>
    <n v="79"/>
    <b v="1"/>
    <s v="games/tabletop games"/>
    <n v="0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0"/>
    <x v="2"/>
    <s v="US"/>
    <s v="USD"/>
    <n v="1434159780"/>
    <n v="1431412196"/>
    <b v="0"/>
    <n v="15"/>
    <b v="1"/>
    <s v="theater/plays"/>
    <n v="0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0"/>
    <x v="2"/>
    <s v="US"/>
    <s v="USD"/>
    <n v="1429636927"/>
    <n v="1427304127"/>
    <b v="0"/>
    <n v="16"/>
    <b v="1"/>
    <s v="theater/plays"/>
    <n v="0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0"/>
    <x v="2"/>
    <s v="FR"/>
    <s v="EUR"/>
    <n v="1446062040"/>
    <n v="1445109822"/>
    <b v="0"/>
    <n v="14"/>
    <b v="1"/>
    <s v="theater/plays"/>
    <n v="0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0"/>
    <x v="2"/>
    <s v="US"/>
    <s v="USD"/>
    <n v="1452299761"/>
    <n v="1447115761"/>
    <b v="0"/>
    <n v="14"/>
    <b v="1"/>
    <s v="film &amp; video/television"/>
    <n v="0"/>
    <x v="0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0"/>
    <x v="2"/>
    <s v="GB"/>
    <s v="GBP"/>
    <n v="1422637200"/>
    <n v="1419271458"/>
    <b v="0"/>
    <n v="22"/>
    <b v="1"/>
    <s v="film &amp; video/television"/>
    <n v="0"/>
    <x v="0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0"/>
    <x v="2"/>
    <s v="GB"/>
    <s v="GBP"/>
    <n v="1393162791"/>
    <n v="1390570791"/>
    <b v="0"/>
    <n v="36"/>
    <b v="1"/>
    <s v="film &amp; video/shorts"/>
    <n v="0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0"/>
    <x v="2"/>
    <s v="US"/>
    <s v="USD"/>
    <n v="1346950900"/>
    <n v="1345741300"/>
    <b v="0"/>
    <n v="22"/>
    <b v="1"/>
    <s v="film &amp; video/documentary"/>
    <n v="0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0"/>
    <x v="2"/>
    <s v="US"/>
    <s v="USD"/>
    <n v="1439246991"/>
    <n v="1437950991"/>
    <b v="0"/>
    <n v="13"/>
    <b v="1"/>
    <s v="film &amp; video/documentary"/>
    <n v="0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0"/>
    <x v="2"/>
    <s v="US"/>
    <s v="USD"/>
    <n v="1362146280"/>
    <n v="1357604752"/>
    <b v="0"/>
    <n v="33"/>
    <b v="1"/>
    <s v="music/rock"/>
    <n v="0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0"/>
    <x v="1"/>
    <s v="US"/>
    <s v="USD"/>
    <n v="1311309721"/>
    <n v="1307421721"/>
    <b v="0"/>
    <n v="5"/>
    <b v="0"/>
    <s v="games/video games"/>
    <n v="0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0"/>
    <x v="2"/>
    <s v="US"/>
    <s v="USD"/>
    <n v="1365367938"/>
    <n v="1361483538"/>
    <b v="1"/>
    <n v="25"/>
    <b v="1"/>
    <s v="publishing/radio &amp; podcasts"/>
    <n v="0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0"/>
    <x v="2"/>
    <s v="US"/>
    <s v="USD"/>
    <n v="1332029335"/>
    <n v="1326848935"/>
    <b v="0"/>
    <n v="30"/>
    <b v="1"/>
    <s v="music/rock"/>
    <n v="0"/>
    <x v="5"/>
    <s v="rock"/>
    <x v="3782"/>
    <d v="2012-03-18T00:08:55"/>
    <x v="5"/>
  </r>
  <r>
    <n v="1927"/>
    <s v="GBS Detroit Presents Hampshire"/>
    <s v="Hampshire is headed to GBS Detroit."/>
    <n v="600"/>
    <n v="0"/>
    <x v="2"/>
    <s v="US"/>
    <s v="USD"/>
    <n v="1331182740"/>
    <n v="1329856839"/>
    <b v="0"/>
    <n v="11"/>
    <b v="1"/>
    <s v="music/indie rock"/>
    <n v="0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0"/>
    <x v="2"/>
    <s v="US"/>
    <s v="USD"/>
    <n v="1339732740"/>
    <n v="1338346281"/>
    <b v="0"/>
    <n v="29"/>
    <b v="1"/>
    <s v="music/indie rock"/>
    <n v="0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0"/>
    <x v="2"/>
    <s v="US"/>
    <s v="USD"/>
    <n v="1462564182"/>
    <n v="1459972182"/>
    <b v="0"/>
    <n v="3"/>
    <b v="1"/>
    <s v="technology/hardware"/>
    <n v="0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0"/>
    <x v="2"/>
    <s v="US"/>
    <s v="USD"/>
    <n v="1351223940"/>
    <n v="1349892735"/>
    <b v="0"/>
    <n v="14"/>
    <b v="1"/>
    <s v="music/indie rock"/>
    <n v="0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0"/>
    <x v="2"/>
    <s v="US"/>
    <s v="USD"/>
    <n v="1341028740"/>
    <n v="1339704141"/>
    <b v="0"/>
    <n v="27"/>
    <b v="1"/>
    <s v="music/indie rock"/>
    <n v="0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0"/>
    <x v="2"/>
    <s v="US"/>
    <s v="USD"/>
    <n v="1391713248"/>
    <n v="1389121248"/>
    <b v="0"/>
    <n v="24"/>
    <b v="1"/>
    <s v="music/electronic music"/>
    <n v="0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0"/>
    <x v="2"/>
    <s v="US"/>
    <s v="USD"/>
    <n v="1401385800"/>
    <n v="1399563390"/>
    <b v="1"/>
    <n v="94"/>
    <b v="1"/>
    <s v="food/small batch"/>
    <n v="0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0"/>
    <x v="2"/>
    <s v="US"/>
    <s v="USD"/>
    <n v="1451430000"/>
    <n v="1448914500"/>
    <b v="0"/>
    <n v="15"/>
    <b v="1"/>
    <s v="food/small batch"/>
    <n v="0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0"/>
    <x v="2"/>
    <s v="US"/>
    <s v="USD"/>
    <n v="1339840740"/>
    <n v="1335397188"/>
    <b v="0"/>
    <n v="27"/>
    <b v="1"/>
    <s v="music/indie rock"/>
    <n v="0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0"/>
    <x v="2"/>
    <s v="US"/>
    <s v="USD"/>
    <n v="1340476375"/>
    <n v="1337884375"/>
    <b v="0"/>
    <n v="29"/>
    <b v="1"/>
    <s v="music/indie rock"/>
    <n v="0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0"/>
    <x v="2"/>
    <s v="GB"/>
    <s v="GBP"/>
    <n v="1425136462"/>
    <n v="1421680462"/>
    <b v="0"/>
    <n v="33"/>
    <b v="1"/>
    <s v="theater/plays"/>
    <n v="0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0"/>
    <x v="1"/>
    <s v="US"/>
    <s v="USD"/>
    <n v="1454110440"/>
    <n v="1451607071"/>
    <b v="0"/>
    <n v="5"/>
    <b v="0"/>
    <s v="theater/plays"/>
    <n v="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0"/>
    <x v="1"/>
    <s v="US"/>
    <s v="USD"/>
    <n v="1407250329"/>
    <n v="1404658329"/>
    <b v="0"/>
    <n v="6"/>
    <b v="0"/>
    <s v="theater/plays"/>
    <n v="0"/>
    <x v="1"/>
    <s v="plays"/>
    <x v="3795"/>
    <d v="2014-08-05T14:52:09"/>
    <x v="1"/>
  </r>
  <r>
    <n v="3007"/>
    <s v="Bethlem"/>
    <s v="Consuite for 2015 CoreCon.  An adventure into insanity."/>
    <n v="600"/>
    <n v="0"/>
    <x v="2"/>
    <s v="US"/>
    <s v="USD"/>
    <n v="1429938683"/>
    <n v="1428124283"/>
    <b v="0"/>
    <n v="20"/>
    <b v="1"/>
    <s v="theater/spaces"/>
    <n v="0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0"/>
    <x v="2"/>
    <s v="US"/>
    <s v="USD"/>
    <n v="1462420960"/>
    <n v="1459828960"/>
    <b v="0"/>
    <n v="9"/>
    <b v="1"/>
    <s v="theater/spaces"/>
    <n v="0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0"/>
    <x v="2"/>
    <s v="GB"/>
    <s v="GBP"/>
    <n v="1434459554"/>
    <n v="1431867554"/>
    <b v="0"/>
    <n v="24"/>
    <b v="1"/>
    <s v="theater/plays"/>
    <n v="0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0"/>
    <x v="2"/>
    <s v="US"/>
    <s v="USD"/>
    <n v="1473358122"/>
    <n v="1471543722"/>
    <b v="0"/>
    <n v="13"/>
    <b v="1"/>
    <s v="theater/plays"/>
    <n v="0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0"/>
    <x v="2"/>
    <s v="US"/>
    <s v="USD"/>
    <n v="1430029680"/>
    <n v="1427741583"/>
    <b v="0"/>
    <n v="27"/>
    <b v="1"/>
    <s v="theater/plays"/>
    <n v="0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0"/>
    <x v="2"/>
    <s v="GB"/>
    <s v="GBP"/>
    <n v="1430993394"/>
    <n v="1428401394"/>
    <b v="0"/>
    <n v="26"/>
    <b v="1"/>
    <s v="theater/plays"/>
    <n v="0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0"/>
    <x v="1"/>
    <s v="US"/>
    <s v="USD"/>
    <n v="1427168099"/>
    <n v="1424579699"/>
    <b v="0"/>
    <n v="3"/>
    <b v="0"/>
    <s v="theater/plays"/>
    <n v="0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0"/>
    <x v="1"/>
    <s v="US"/>
    <s v="USD"/>
    <n v="1428642000"/>
    <n v="1426050982"/>
    <b v="0"/>
    <n v="4"/>
    <b v="0"/>
    <s v="theater/plays"/>
    <n v="0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0"/>
    <x v="2"/>
    <s v="US"/>
    <s v="USD"/>
    <n v="1334610000"/>
    <n v="1332435685"/>
    <b v="0"/>
    <n v="15"/>
    <b v="1"/>
    <s v="publishing/nonfiction"/>
    <n v="0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0"/>
    <x v="1"/>
    <s v="GB"/>
    <s v="GBP"/>
    <n v="1488546319"/>
    <n v="1483362319"/>
    <b v="0"/>
    <n v="5"/>
    <b v="0"/>
    <s v="music/jazz"/>
    <n v="0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0"/>
    <x v="2"/>
    <s v="US"/>
    <s v="USD"/>
    <n v="1331621940"/>
    <n v="1329671572"/>
    <b v="0"/>
    <n v="33"/>
    <b v="1"/>
    <s v="music/electronic music"/>
    <n v="0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0"/>
    <x v="1"/>
    <s v="AT"/>
    <s v="EUR"/>
    <n v="1483535180"/>
    <n v="1480943180"/>
    <b v="0"/>
    <n v="1"/>
    <b v="0"/>
    <s v="theater/plays"/>
    <n v="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0"/>
    <x v="2"/>
    <s v="GB"/>
    <s v="GBP"/>
    <n v="1409490480"/>
    <n v="1407400306"/>
    <b v="0"/>
    <n v="21"/>
    <b v="1"/>
    <s v="theater/plays"/>
    <n v="0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0"/>
    <x v="2"/>
    <s v="GB"/>
    <s v="GBP"/>
    <n v="1406470645"/>
    <n v="1403878645"/>
    <b v="0"/>
    <n v="27"/>
    <b v="1"/>
    <s v="theater/plays"/>
    <n v="0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0"/>
    <x v="2"/>
    <s v="GB"/>
    <s v="GBP"/>
    <n v="1450137600"/>
    <n v="1448924882"/>
    <b v="0"/>
    <n v="20"/>
    <b v="1"/>
    <s v="theater/plays"/>
    <n v="0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0"/>
    <x v="2"/>
    <s v="GB"/>
    <s v="GBP"/>
    <n v="1460753307"/>
    <n v="1458161307"/>
    <b v="0"/>
    <n v="28"/>
    <b v="1"/>
    <s v="theater/musical"/>
    <n v="0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0"/>
    <x v="1"/>
    <s v="CA"/>
    <s v="CAD"/>
    <n v="1461530721"/>
    <n v="1460666721"/>
    <b v="0"/>
    <n v="1"/>
    <b v="0"/>
    <s v="publishing/children's books"/>
    <n v="0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0"/>
    <x v="1"/>
    <s v="US"/>
    <s v="USD"/>
    <n v="1403837574"/>
    <n v="1402455174"/>
    <b v="0"/>
    <n v="8"/>
    <b v="0"/>
    <s v="film &amp; video/animation"/>
    <n v="0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0"/>
    <x v="2"/>
    <s v="GB"/>
    <s v="GBP"/>
    <n v="1455555083"/>
    <n v="1454691083"/>
    <b v="0"/>
    <n v="35"/>
    <b v="1"/>
    <s v="film &amp; video/television"/>
    <n v="0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0"/>
    <x v="2"/>
    <s v="US"/>
    <s v="USD"/>
    <n v="1460860144"/>
    <n v="1458268144"/>
    <b v="0"/>
    <n v="20"/>
    <b v="1"/>
    <s v="film &amp; video/television"/>
    <n v="0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0"/>
    <x v="2"/>
    <s v="US"/>
    <s v="USD"/>
    <n v="1315171845"/>
    <n v="1309987845"/>
    <b v="0"/>
    <n v="17"/>
    <b v="1"/>
    <s v="film &amp; video/shorts"/>
    <n v="0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0"/>
    <x v="2"/>
    <s v="FR"/>
    <s v="EUR"/>
    <n v="1453376495"/>
    <n v="1450784495"/>
    <b v="0"/>
    <n v="29"/>
    <b v="1"/>
    <s v="film &amp; video/shorts"/>
    <n v="0"/>
    <x v="0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0"/>
    <x v="2"/>
    <s v="US"/>
    <s v="USD"/>
    <n v="1305483086"/>
    <n v="1302891086"/>
    <b v="0"/>
    <n v="7"/>
    <b v="1"/>
    <s v="film &amp; video/shorts"/>
    <n v="0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0"/>
    <x v="2"/>
    <s v="US"/>
    <s v="USD"/>
    <n v="1310454499"/>
    <n v="1307862499"/>
    <b v="0"/>
    <n v="16"/>
    <b v="1"/>
    <s v="film &amp; video/shorts"/>
    <n v="0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0"/>
    <x v="2"/>
    <s v="US"/>
    <s v="USD"/>
    <n v="1301792400"/>
    <n v="1299775266"/>
    <b v="0"/>
    <n v="10"/>
    <b v="1"/>
    <s v="film &amp; video/shorts"/>
    <n v="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0"/>
    <x v="0"/>
    <s v="CA"/>
    <s v="CAD"/>
    <n v="1486165880"/>
    <n v="1480981880"/>
    <b v="0"/>
    <n v="6"/>
    <b v="0"/>
    <s v="film &amp; video/science fiction"/>
    <n v="0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0"/>
    <x v="0"/>
    <s v="US"/>
    <s v="USD"/>
    <n v="1436738772"/>
    <n v="1435874772"/>
    <b v="0"/>
    <n v="1"/>
    <b v="0"/>
    <s v="film &amp; video/science fiction"/>
    <n v="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0"/>
    <x v="2"/>
    <s v="US"/>
    <s v="USD"/>
    <n v="1393694280"/>
    <n v="1390088311"/>
    <b v="0"/>
    <n v="14"/>
    <b v="1"/>
    <s v="film &amp; video/documentary"/>
    <n v="0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0"/>
    <x v="2"/>
    <s v="GB"/>
    <s v="GBP"/>
    <n v="1469220144"/>
    <n v="1466628144"/>
    <b v="0"/>
    <n v="15"/>
    <b v="1"/>
    <s v="film &amp; video/documentary"/>
    <n v="0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0"/>
    <x v="2"/>
    <s v="GB"/>
    <s v="GBP"/>
    <n v="1467681107"/>
    <n v="1465866707"/>
    <b v="0"/>
    <n v="20"/>
    <b v="1"/>
    <s v="theater/plays"/>
    <n v="0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0"/>
    <x v="1"/>
    <s v="US"/>
    <s v="USD"/>
    <n v="1467647160"/>
    <n v="1465055160"/>
    <b v="0"/>
    <n v="2"/>
    <b v="0"/>
    <s v="technology/web"/>
    <n v="0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0"/>
    <x v="1"/>
    <s v="GB"/>
    <s v="GBP"/>
    <n v="1428333345"/>
    <n v="1425744945"/>
    <b v="0"/>
    <n v="7"/>
    <b v="0"/>
    <s v="technology/web"/>
    <n v="0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0"/>
    <x v="1"/>
    <s v="US"/>
    <s v="USD"/>
    <n v="1393181018"/>
    <n v="1390589018"/>
    <b v="0"/>
    <n v="9"/>
    <b v="0"/>
    <s v="publishing/fiction"/>
    <n v="0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0"/>
    <x v="1"/>
    <s v="US"/>
    <s v="USD"/>
    <n v="1398876680"/>
    <n v="1396284680"/>
    <b v="0"/>
    <n v="1"/>
    <b v="0"/>
    <s v="publishing/fiction"/>
    <n v="0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0"/>
    <x v="2"/>
    <s v="US"/>
    <s v="USD"/>
    <n v="1362060915"/>
    <n v="1359468915"/>
    <b v="0"/>
    <n v="29"/>
    <b v="1"/>
    <s v="music/rock"/>
    <n v="0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0"/>
    <x v="2"/>
    <s v="GB"/>
    <s v="GBP"/>
    <n v="1468437240"/>
    <n v="1463253240"/>
    <b v="0"/>
    <n v="16"/>
    <b v="1"/>
    <s v="music/rock"/>
    <n v="0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0"/>
    <x v="1"/>
    <s v="US"/>
    <s v="USD"/>
    <n v="1473972813"/>
    <n v="1471812813"/>
    <b v="0"/>
    <n v="7"/>
    <b v="0"/>
    <s v="music/indie rock"/>
    <n v="0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0"/>
    <x v="2"/>
    <s v="US"/>
    <s v="USD"/>
    <n v="1481615940"/>
    <n v="1479436646"/>
    <b v="0"/>
    <n v="30"/>
    <b v="1"/>
    <s v="music/electronic music"/>
    <n v="0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0"/>
    <x v="1"/>
    <s v="US"/>
    <s v="USD"/>
    <n v="1387657931"/>
    <n v="1385065931"/>
    <b v="0"/>
    <n v="10"/>
    <b v="0"/>
    <s v="games/video games"/>
    <n v="0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0"/>
    <x v="2"/>
    <s v="US"/>
    <s v="USD"/>
    <n v="1409500725"/>
    <n v="1406908725"/>
    <b v="0"/>
    <n v="13"/>
    <b v="1"/>
    <s v="photography/photobooks"/>
    <n v="0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0"/>
    <x v="2"/>
    <s v="GB"/>
    <s v="GBP"/>
    <n v="1445252400"/>
    <n v="1443696797"/>
    <b v="0"/>
    <n v="22"/>
    <b v="1"/>
    <s v="theater/plays"/>
    <n v="0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0"/>
    <x v="2"/>
    <s v="US"/>
    <s v="USD"/>
    <n v="1342115132"/>
    <n v="1339523132"/>
    <b v="0"/>
    <n v="16"/>
    <b v="1"/>
    <s v="music/rock"/>
    <n v="0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0"/>
    <x v="2"/>
    <s v="GB"/>
    <s v="GBP"/>
    <n v="1471087957"/>
    <n v="1468495957"/>
    <b v="0"/>
    <n v="34"/>
    <b v="1"/>
    <s v="music/rock"/>
    <n v="0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0"/>
    <x v="2"/>
    <s v="US"/>
    <s v="USD"/>
    <n v="1440219540"/>
    <n v="1436369818"/>
    <b v="0"/>
    <n v="13"/>
    <b v="1"/>
    <s v="music/rock"/>
    <n v="0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0"/>
    <x v="1"/>
    <s v="US"/>
    <s v="USD"/>
    <n v="1483423467"/>
    <n v="1480831467"/>
    <b v="0"/>
    <n v="1"/>
    <b v="0"/>
    <s v="publishing/translations"/>
    <n v="0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0"/>
    <x v="1"/>
    <s v="CA"/>
    <s v="CAD"/>
    <n v="1435708500"/>
    <n v="1434412500"/>
    <b v="0"/>
    <n v="1"/>
    <b v="0"/>
    <s v="photography/nature"/>
    <n v="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0"/>
    <x v="1"/>
    <s v="US"/>
    <s v="USD"/>
    <n v="1446524159"/>
    <n v="1443928559"/>
    <b v="0"/>
    <n v="6"/>
    <b v="0"/>
    <s v="photography/nature"/>
    <n v="0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0"/>
    <x v="2"/>
    <s v="US"/>
    <s v="USD"/>
    <n v="1357160384"/>
    <n v="1354568384"/>
    <b v="0"/>
    <n v="11"/>
    <b v="1"/>
    <s v="music/rock"/>
    <n v="0"/>
    <x v="5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0"/>
    <x v="2"/>
    <s v="US"/>
    <s v="USD"/>
    <n v="1262302740"/>
    <n v="1257444140"/>
    <b v="0"/>
    <n v="15"/>
    <b v="1"/>
    <s v="music/rock"/>
    <n v="0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0"/>
    <x v="2"/>
    <s v="GB"/>
    <s v="GBP"/>
    <n v="1387281600"/>
    <n v="1384811721"/>
    <b v="0"/>
    <n v="45"/>
    <b v="1"/>
    <s v="music/pop"/>
    <n v="0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0"/>
    <x v="2"/>
    <s v="GB"/>
    <s v="GBP"/>
    <n v="1459439471"/>
    <n v="1456851071"/>
    <b v="0"/>
    <n v="11"/>
    <b v="1"/>
    <s v="music/rock"/>
    <n v="0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0"/>
    <x v="2"/>
    <s v="US"/>
    <s v="USD"/>
    <n v="1307459881"/>
    <n v="1304867881"/>
    <b v="0"/>
    <n v="26"/>
    <b v="1"/>
    <s v="music/indie rock"/>
    <n v="0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0"/>
    <x v="1"/>
    <s v="US"/>
    <s v="USD"/>
    <n v="1409620222"/>
    <n v="1407892222"/>
    <b v="0"/>
    <n v="4"/>
    <b v="0"/>
    <s v="technology/gadgets"/>
    <n v="0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0"/>
    <x v="1"/>
    <s v="US"/>
    <s v="USD"/>
    <n v="1432069249"/>
    <n v="1429477249"/>
    <b v="0"/>
    <n v="8"/>
    <b v="0"/>
    <s v="technology/gadgets"/>
    <n v="0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0"/>
    <x v="2"/>
    <s v="US"/>
    <s v="USD"/>
    <n v="1278111600"/>
    <n v="1276830052"/>
    <b v="1"/>
    <n v="17"/>
    <b v="1"/>
    <s v="technology/hardware"/>
    <n v="0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0"/>
    <x v="1"/>
    <s v="US"/>
    <s v="USD"/>
    <n v="1268636340"/>
    <n v="1263982307"/>
    <b v="0"/>
    <n v="5"/>
    <b v="0"/>
    <s v="games/video games"/>
    <n v="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0"/>
    <x v="1"/>
    <s v="US"/>
    <s v="USD"/>
    <n v="1436677091"/>
    <n v="1434085091"/>
    <b v="0"/>
    <n v="3"/>
    <b v="0"/>
    <s v="games/video games"/>
    <n v="0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0"/>
    <x v="2"/>
    <s v="GB"/>
    <s v="GBP"/>
    <n v="1397516400"/>
    <n v="1396524644"/>
    <b v="0"/>
    <n v="15"/>
    <b v="1"/>
    <s v="music/electronic music"/>
    <n v="0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0"/>
    <x v="2"/>
    <s v="US"/>
    <s v="USD"/>
    <n v="1327776847"/>
    <n v="1325184847"/>
    <b v="0"/>
    <n v="30"/>
    <b v="1"/>
    <s v="games/tabletop games"/>
    <n v="0"/>
    <x v="4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0"/>
    <x v="2"/>
    <s v="US"/>
    <s v="USD"/>
    <n v="1485271968"/>
    <n v="1484667168"/>
    <b v="0"/>
    <n v="197"/>
    <b v="1"/>
    <s v="games/tabletop games"/>
    <n v="0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0"/>
    <x v="1"/>
    <s v="US"/>
    <s v="USD"/>
    <n v="1426091036"/>
    <n v="1423502636"/>
    <b v="0"/>
    <n v="1"/>
    <b v="0"/>
    <s v="food/food trucks"/>
    <n v="0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0"/>
    <x v="2"/>
    <s v="US"/>
    <s v="USD"/>
    <n v="1327535392"/>
    <n v="1324079392"/>
    <b v="0"/>
    <n v="17"/>
    <b v="1"/>
    <s v="music/indie rock"/>
    <n v="0"/>
    <x v="5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0"/>
    <x v="2"/>
    <s v="US"/>
    <s v="USD"/>
    <n v="1340429276"/>
    <n v="1335245276"/>
    <b v="0"/>
    <n v="16"/>
    <b v="1"/>
    <s v="music/indie rock"/>
    <n v="0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0"/>
    <x v="2"/>
    <s v="US"/>
    <s v="USD"/>
    <n v="1295142660"/>
    <n v="1293739714"/>
    <b v="0"/>
    <n v="10"/>
    <b v="1"/>
    <s v="music/indie rock"/>
    <n v="0"/>
    <x v="5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0"/>
    <x v="2"/>
    <s v="US"/>
    <s v="USD"/>
    <n v="1347508740"/>
    <n v="1346276349"/>
    <b v="1"/>
    <n v="151"/>
    <b v="1"/>
    <s v="technology/space exploration"/>
    <n v="0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0"/>
    <x v="2"/>
    <s v="US"/>
    <s v="USD"/>
    <n v="1413838751"/>
    <n v="1411246751"/>
    <b v="1"/>
    <n v="159"/>
    <b v="1"/>
    <s v="technology/space exploration"/>
    <n v="0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0"/>
    <x v="2"/>
    <s v="US"/>
    <s v="USD"/>
    <n v="1476277875"/>
    <n v="1474895475"/>
    <b v="0"/>
    <n v="26"/>
    <b v="1"/>
    <s v="technology/space exploration"/>
    <n v="0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0"/>
    <x v="1"/>
    <s v="US"/>
    <s v="USD"/>
    <n v="1339816200"/>
    <n v="1337095997"/>
    <b v="0"/>
    <n v="4"/>
    <b v="0"/>
    <s v="publishing/children's books"/>
    <n v="0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0"/>
    <x v="1"/>
    <s v="IE"/>
    <s v="EUR"/>
    <n v="1428519527"/>
    <n v="1425927527"/>
    <b v="0"/>
    <n v="15"/>
    <b v="0"/>
    <s v="publishing/children's books"/>
    <n v="0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0"/>
    <x v="2"/>
    <s v="AU"/>
    <s v="AUD"/>
    <n v="1412938800"/>
    <n v="1411019409"/>
    <b v="0"/>
    <n v="13"/>
    <b v="1"/>
    <s v="theater/plays"/>
    <n v="0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0"/>
    <x v="1"/>
    <s v="GB"/>
    <s v="GBP"/>
    <n v="1461406600"/>
    <n v="1458814600"/>
    <b v="0"/>
    <n v="1"/>
    <b v="0"/>
    <s v="theater/plays"/>
    <n v="0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0"/>
    <x v="1"/>
    <s v="US"/>
    <s v="USD"/>
    <n v="1403470800"/>
    <n v="1403356792"/>
    <b v="0"/>
    <n v="4"/>
    <b v="0"/>
    <s v="theater/plays"/>
    <n v="0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0"/>
    <x v="2"/>
    <s v="GB"/>
    <s v="GBP"/>
    <n v="1431982727"/>
    <n v="1428094727"/>
    <b v="0"/>
    <n v="6"/>
    <b v="1"/>
    <s v="theater/musical"/>
    <n v="0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0"/>
    <x v="2"/>
    <s v="US"/>
    <s v="USD"/>
    <n v="1485885600"/>
    <n v="1484682670"/>
    <b v="0"/>
    <n v="8"/>
    <b v="1"/>
    <s v="theater/spaces"/>
    <n v="0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0"/>
    <x v="2"/>
    <s v="US"/>
    <s v="USD"/>
    <n v="1285995540"/>
    <n v="1279574773"/>
    <b v="0"/>
    <n v="32"/>
    <b v="1"/>
    <s v="theater/spaces"/>
    <n v="0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0"/>
    <x v="2"/>
    <s v="US"/>
    <s v="USD"/>
    <n v="1461762960"/>
    <n v="1457999054"/>
    <b v="0"/>
    <n v="20"/>
    <b v="1"/>
    <s v="theater/spaces"/>
    <n v="0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0"/>
    <x v="3"/>
    <s v="GB"/>
    <s v="GBP"/>
    <n v="1490358834"/>
    <n v="1487770434"/>
    <b v="0"/>
    <n v="16"/>
    <b v="0"/>
    <s v="theater/plays"/>
    <n v="0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0"/>
    <x v="3"/>
    <s v="GB"/>
    <s v="GBP"/>
    <n v="1491001140"/>
    <n v="1487847954"/>
    <b v="0"/>
    <n v="22"/>
    <b v="0"/>
    <s v="theater/plays"/>
    <n v="0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0"/>
    <x v="3"/>
    <s v="NL"/>
    <s v="EUR"/>
    <n v="1492372800"/>
    <n v="1488823488"/>
    <b v="0"/>
    <n v="8"/>
    <b v="0"/>
    <s v="theater/plays"/>
    <n v="0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0"/>
    <x v="2"/>
    <s v="GB"/>
    <s v="GBP"/>
    <n v="1402848000"/>
    <n v="1400570787"/>
    <b v="1"/>
    <n v="15"/>
    <b v="1"/>
    <s v="theater/plays"/>
    <n v="0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0"/>
    <x v="2"/>
    <s v="GB"/>
    <s v="GBP"/>
    <n v="1487580602"/>
    <n v="1485161402"/>
    <b v="0"/>
    <n v="25"/>
    <b v="1"/>
    <s v="theater/plays"/>
    <n v="0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0"/>
    <x v="2"/>
    <s v="US"/>
    <s v="USD"/>
    <n v="1442462340"/>
    <n v="1439743900"/>
    <b v="0"/>
    <n v="14"/>
    <b v="1"/>
    <s v="theater/plays"/>
    <n v="0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0"/>
    <x v="2"/>
    <s v="GB"/>
    <s v="GBP"/>
    <n v="1422712986"/>
    <n v="1418824986"/>
    <b v="0"/>
    <n v="16"/>
    <b v="1"/>
    <s v="theater/plays"/>
    <n v="0"/>
    <x v="1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0"/>
    <x v="2"/>
    <s v="US"/>
    <s v="USD"/>
    <n v="1413431940"/>
    <n v="1412216665"/>
    <b v="0"/>
    <n v="15"/>
    <b v="1"/>
    <s v="theater/plays"/>
    <n v="0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0"/>
    <x v="2"/>
    <s v="US"/>
    <s v="USD"/>
    <n v="1429317420"/>
    <n v="1424226768"/>
    <b v="0"/>
    <n v="13"/>
    <b v="1"/>
    <s v="theater/plays"/>
    <n v="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0"/>
    <x v="2"/>
    <s v="GB"/>
    <s v="GBP"/>
    <n v="1462230000"/>
    <n v="1461061350"/>
    <b v="0"/>
    <n v="44"/>
    <b v="1"/>
    <s v="theater/plays"/>
    <n v="0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0"/>
    <x v="2"/>
    <s v="US"/>
    <s v="USD"/>
    <n v="1425704100"/>
    <n v="1424484717"/>
    <b v="0"/>
    <n v="20"/>
    <b v="1"/>
    <s v="theater/plays"/>
    <n v="0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0"/>
    <x v="2"/>
    <s v="US"/>
    <s v="USD"/>
    <n v="1431481037"/>
    <n v="1428889037"/>
    <b v="0"/>
    <n v="18"/>
    <b v="1"/>
    <s v="theater/plays"/>
    <n v="0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0"/>
    <x v="2"/>
    <s v="US"/>
    <s v="USD"/>
    <n v="1407536880"/>
    <n v="1404997548"/>
    <b v="0"/>
    <n v="18"/>
    <b v="1"/>
    <s v="theater/plays"/>
    <n v="0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0"/>
    <x v="2"/>
    <s v="GB"/>
    <s v="GBP"/>
    <n v="1462565855"/>
    <n v="1458245855"/>
    <b v="0"/>
    <n v="12"/>
    <b v="1"/>
    <s v="theater/plays"/>
    <n v="0"/>
    <x v="1"/>
    <s v="plays"/>
    <x v="3898"/>
    <d v="2016-05-06T20:17:35"/>
    <x v="0"/>
  </r>
  <r>
    <n v="3395"/>
    <s v="MIRAMAR"/>
    <s v="Miramar is a a darkly funny play exploring what it is we call â€˜homeâ€™."/>
    <n v="500"/>
    <n v="0"/>
    <x v="2"/>
    <s v="GB"/>
    <s v="GBP"/>
    <n v="1433009400"/>
    <n v="1431795944"/>
    <b v="0"/>
    <n v="38"/>
    <b v="1"/>
    <s v="theater/plays"/>
    <n v="0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0"/>
    <x v="2"/>
    <s v="US"/>
    <s v="USD"/>
    <n v="1434542702"/>
    <n v="1432814702"/>
    <b v="0"/>
    <n v="3"/>
    <b v="1"/>
    <s v="theater/plays"/>
    <n v="0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0"/>
    <x v="2"/>
    <s v="US"/>
    <s v="USD"/>
    <n v="1405727304"/>
    <n v="1403135304"/>
    <b v="0"/>
    <n v="18"/>
    <b v="1"/>
    <s v="theater/plays"/>
    <n v="0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0"/>
    <x v="2"/>
    <s v="GB"/>
    <s v="GBP"/>
    <n v="1469998680"/>
    <n v="1466710358"/>
    <b v="0"/>
    <n v="21"/>
    <b v="1"/>
    <s v="theater/plays"/>
    <n v="0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0"/>
    <x v="2"/>
    <s v="US"/>
    <s v="USD"/>
    <n v="1425099540"/>
    <n v="1424280938"/>
    <b v="0"/>
    <n v="14"/>
    <b v="1"/>
    <s v="theater/plays"/>
    <n v="0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0"/>
    <x v="2"/>
    <s v="GB"/>
    <s v="GBP"/>
    <n v="1427990071"/>
    <n v="1422809671"/>
    <b v="0"/>
    <n v="39"/>
    <b v="1"/>
    <s v="theater/plays"/>
    <n v="0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0"/>
    <x v="2"/>
    <s v="GB"/>
    <s v="GBP"/>
    <n v="1463743860"/>
    <n v="1461151860"/>
    <b v="0"/>
    <n v="36"/>
    <b v="1"/>
    <s v="theater/plays"/>
    <n v="0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0"/>
    <x v="2"/>
    <s v="GB"/>
    <s v="GBP"/>
    <n v="1408106352"/>
    <n v="1406896752"/>
    <b v="0"/>
    <n v="19"/>
    <b v="1"/>
    <s v="theater/plays"/>
    <n v="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0"/>
    <x v="2"/>
    <s v="US"/>
    <s v="USD"/>
    <n v="1477710000"/>
    <n v="1475248279"/>
    <b v="0"/>
    <n v="12"/>
    <b v="1"/>
    <s v="theater/plays"/>
    <n v="0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0"/>
    <x v="2"/>
    <s v="GB"/>
    <s v="GBP"/>
    <n v="1409515200"/>
    <n v="1405971690"/>
    <b v="0"/>
    <n v="30"/>
    <b v="1"/>
    <s v="theater/plays"/>
    <n v="0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0"/>
    <x v="2"/>
    <s v="US"/>
    <s v="USD"/>
    <n v="1431928784"/>
    <n v="1430114384"/>
    <b v="0"/>
    <n v="10"/>
    <b v="1"/>
    <s v="theater/plays"/>
    <n v="0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0"/>
    <x v="2"/>
    <s v="US"/>
    <s v="USD"/>
    <n v="1422853140"/>
    <n v="1421439552"/>
    <b v="0"/>
    <n v="10"/>
    <b v="1"/>
    <s v="theater/plays"/>
    <n v="0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0"/>
    <x v="2"/>
    <s v="US"/>
    <s v="USD"/>
    <n v="1439136000"/>
    <n v="1438188106"/>
    <b v="0"/>
    <n v="7"/>
    <b v="1"/>
    <s v="theater/plays"/>
    <n v="0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0"/>
    <x v="2"/>
    <s v="US"/>
    <s v="USD"/>
    <n v="1436749200"/>
    <n v="1434997018"/>
    <b v="0"/>
    <n v="18"/>
    <b v="1"/>
    <s v="theater/plays"/>
    <n v="0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0"/>
    <x v="2"/>
    <s v="US"/>
    <s v="USD"/>
    <n v="1447269367"/>
    <n v="1444673767"/>
    <b v="0"/>
    <n v="8"/>
    <b v="1"/>
    <s v="theater/plays"/>
    <n v="0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0"/>
    <x v="2"/>
    <s v="GB"/>
    <s v="GBP"/>
    <n v="1470078000"/>
    <n v="1467648456"/>
    <b v="0"/>
    <n v="25"/>
    <b v="1"/>
    <s v="theater/plays"/>
    <n v="0"/>
    <x v="1"/>
    <s v="plays"/>
    <x v="3914"/>
    <d v="2016-08-01T19:00:00"/>
    <x v="0"/>
  </r>
  <r>
    <n v="3572"/>
    <s v="Monster"/>
    <s v="A darkly comic one woman show by Abram Rooney as part of The Camden Fringe 2015."/>
    <n v="500"/>
    <n v="0"/>
    <x v="2"/>
    <s v="GB"/>
    <s v="GBP"/>
    <n v="1434894082"/>
    <n v="1432302082"/>
    <b v="0"/>
    <n v="9"/>
    <b v="1"/>
    <s v="theater/plays"/>
    <n v="0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0"/>
    <x v="2"/>
    <s v="GB"/>
    <s v="GBP"/>
    <n v="1459444656"/>
    <n v="1456856256"/>
    <b v="0"/>
    <n v="14"/>
    <b v="1"/>
    <s v="theater/plays"/>
    <n v="0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0"/>
    <x v="2"/>
    <s v="GB"/>
    <s v="GBP"/>
    <n v="1467054000"/>
    <n v="1463144254"/>
    <b v="0"/>
    <n v="28"/>
    <b v="1"/>
    <s v="theater/plays"/>
    <n v="0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0"/>
    <x v="2"/>
    <s v="US"/>
    <s v="USD"/>
    <n v="1440892800"/>
    <n v="1438715077"/>
    <b v="0"/>
    <n v="17"/>
    <b v="1"/>
    <s v="theater/plays"/>
    <n v="0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0"/>
    <x v="1"/>
    <s v="GB"/>
    <s v="GBP"/>
    <n v="1416781749"/>
    <n v="1415053749"/>
    <b v="0"/>
    <n v="1"/>
    <b v="0"/>
    <s v="theater/musical"/>
    <n v="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0"/>
    <x v="1"/>
    <s v="GB"/>
    <s v="GBP"/>
    <n v="1475258327"/>
    <n v="1471370327"/>
    <b v="0"/>
    <n v="2"/>
    <b v="0"/>
    <s v="theater/musical"/>
    <n v="0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0"/>
    <x v="2"/>
    <s v="GB"/>
    <s v="GBP"/>
    <n v="1454412584"/>
    <n v="1452598184"/>
    <b v="0"/>
    <n v="17"/>
    <b v="1"/>
    <s v="theater/plays"/>
    <n v="0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0"/>
    <x v="2"/>
    <s v="US"/>
    <s v="USD"/>
    <n v="1407686340"/>
    <n v="1404833442"/>
    <b v="0"/>
    <n v="9"/>
    <b v="1"/>
    <s v="theater/plays"/>
    <n v="0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0"/>
    <x v="2"/>
    <s v="US"/>
    <s v="USD"/>
    <n v="1412092800"/>
    <n v="1409493800"/>
    <b v="0"/>
    <n v="18"/>
    <b v="1"/>
    <s v="theater/plays"/>
    <n v="0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0"/>
    <x v="2"/>
    <s v="US"/>
    <s v="USD"/>
    <n v="1402848000"/>
    <n v="1400606573"/>
    <b v="0"/>
    <n v="21"/>
    <b v="1"/>
    <s v="theater/plays"/>
    <n v="0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0"/>
    <x v="2"/>
    <s v="GB"/>
    <s v="GBP"/>
    <n v="1425057075"/>
    <n v="1422465075"/>
    <b v="0"/>
    <n v="46"/>
    <b v="1"/>
    <s v="theater/plays"/>
    <n v="0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0"/>
    <x v="2"/>
    <s v="US"/>
    <s v="USD"/>
    <n v="1461902340"/>
    <n v="1459220588"/>
    <b v="0"/>
    <n v="7"/>
    <b v="1"/>
    <s v="theater/musical"/>
    <n v="0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2"/>
    <s v="GB"/>
    <s v="GBP"/>
    <n v="1476651600"/>
    <n v="1473189335"/>
    <b v="0"/>
    <n v="15"/>
    <b v="1"/>
    <s v="theater/musical"/>
    <n v="0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0"/>
    <x v="2"/>
    <s v="GB"/>
    <s v="GBP"/>
    <n v="1439247600"/>
    <n v="1434625937"/>
    <b v="0"/>
    <n v="3"/>
    <b v="1"/>
    <s v="theater/musical"/>
    <n v="0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0"/>
    <x v="2"/>
    <s v="US"/>
    <s v="USD"/>
    <n v="1472676371"/>
    <n v="1470948371"/>
    <b v="0"/>
    <n v="8"/>
    <b v="1"/>
    <s v="theater/plays"/>
    <n v="0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2"/>
    <s v="US"/>
    <s v="USD"/>
    <n v="1415222545"/>
    <n v="1413404545"/>
    <b v="0"/>
    <n v="9"/>
    <b v="1"/>
    <s v="theater/plays"/>
    <n v="0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0"/>
    <x v="0"/>
    <s v="US"/>
    <s v="USD"/>
    <n v="1487550399"/>
    <n v="1484958399"/>
    <b v="0"/>
    <n v="1"/>
    <b v="0"/>
    <s v="theater/musical"/>
    <n v="0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0"/>
    <x v="1"/>
    <s v="US"/>
    <s v="USD"/>
    <n v="1433086082"/>
    <n v="1430494082"/>
    <b v="0"/>
    <n v="1"/>
    <b v="0"/>
    <s v="theater/plays"/>
    <n v="0"/>
    <x v="1"/>
    <s v="plays"/>
    <x v="3933"/>
    <d v="2015-05-31T15:28:02"/>
    <x v="2"/>
  </r>
  <r>
    <n v="4004"/>
    <s v="South Florida Tours"/>
    <s v="Help Launch The Queen Into South Florida!"/>
    <n v="500"/>
    <n v="0"/>
    <x v="1"/>
    <s v="US"/>
    <s v="USD"/>
    <n v="1412740457"/>
    <n v="1410148457"/>
    <b v="0"/>
    <n v="1"/>
    <b v="0"/>
    <s v="theater/plays"/>
    <n v="0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0"/>
    <x v="1"/>
    <s v="GB"/>
    <s v="GBP"/>
    <n v="1410987400"/>
    <n v="1408395400"/>
    <b v="0"/>
    <n v="7"/>
    <b v="0"/>
    <s v="theater/plays"/>
    <n v="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0"/>
    <x v="1"/>
    <s v="US"/>
    <s v="USD"/>
    <n v="1448949540"/>
    <n v="1446048367"/>
    <b v="0"/>
    <n v="5"/>
    <b v="0"/>
    <s v="theater/plays"/>
    <n v="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1"/>
    <s v="GB"/>
    <s v="GBP"/>
    <n v="1416081600"/>
    <n v="1413477228"/>
    <b v="0"/>
    <n v="2"/>
    <b v="0"/>
    <s v="theater/plays"/>
    <n v="0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0"/>
    <x v="1"/>
    <s v="US"/>
    <s v="USD"/>
    <n v="1463343673"/>
    <n v="1460751673"/>
    <b v="0"/>
    <n v="6"/>
    <b v="0"/>
    <s v="theater/plays"/>
    <n v="0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0"/>
    <x v="2"/>
    <s v="GB"/>
    <s v="GBP"/>
    <n v="1432499376"/>
    <n v="1429648176"/>
    <b v="0"/>
    <n v="10"/>
    <b v="1"/>
    <s v="technology/hardware"/>
    <n v="0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0"/>
    <x v="2"/>
    <s v="GB"/>
    <s v="GBP"/>
    <n v="1479811846"/>
    <n v="1478602246"/>
    <b v="0"/>
    <n v="50"/>
    <b v="1"/>
    <s v="games/tabletop games"/>
    <n v="0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0"/>
    <x v="2"/>
    <s v="US"/>
    <s v="USD"/>
    <n v="1334250165"/>
    <n v="1331658165"/>
    <b v="0"/>
    <n v="13"/>
    <b v="1"/>
    <s v="music/indie rock"/>
    <n v="0"/>
    <x v="5"/>
    <s v="indie rock"/>
    <x v="3943"/>
    <d v="2012-04-12T17:02:45"/>
    <x v="5"/>
  </r>
  <r>
    <n v="115"/>
    <s v="The World's Greatest Lover"/>
    <s v="Never judge a book (or a lover) by their cover."/>
    <n v="450"/>
    <n v="0"/>
    <x v="2"/>
    <s v="US"/>
    <s v="USD"/>
    <n v="1328377444"/>
    <n v="1326217444"/>
    <b v="0"/>
    <n v="22"/>
    <b v="1"/>
    <s v="film &amp; video/shorts"/>
    <n v="0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0"/>
    <x v="1"/>
    <s v="US"/>
    <s v="USD"/>
    <n v="1427155726"/>
    <n v="1425690526"/>
    <b v="0"/>
    <n v="7"/>
    <b v="0"/>
    <s v="film &amp; video/drama"/>
    <n v="0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0"/>
    <x v="1"/>
    <s v="US"/>
    <s v="USD"/>
    <n v="1408657826"/>
    <n v="1407621026"/>
    <b v="0"/>
    <n v="2"/>
    <b v="0"/>
    <s v="photography/photobooks"/>
    <n v="0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0"/>
    <x v="2"/>
    <s v="US"/>
    <s v="USD"/>
    <n v="1487393940"/>
    <n v="1484115418"/>
    <b v="0"/>
    <n v="11"/>
    <b v="1"/>
    <s v="theater/plays"/>
    <n v="0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0"/>
    <x v="2"/>
    <s v="US"/>
    <s v="USD"/>
    <n v="1446451200"/>
    <n v="1445539113"/>
    <b v="0"/>
    <n v="9"/>
    <b v="1"/>
    <s v="music/electronic music"/>
    <n v="0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0"/>
    <x v="0"/>
    <s v="US"/>
    <s v="USD"/>
    <n v="1418315470"/>
    <n v="1415723470"/>
    <b v="0"/>
    <n v="2"/>
    <b v="0"/>
    <s v="technology/web"/>
    <n v="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0"/>
    <x v="2"/>
    <s v="US"/>
    <s v="USD"/>
    <n v="1337569140"/>
    <n v="1332991717"/>
    <b v="0"/>
    <n v="26"/>
    <b v="1"/>
    <s v="film &amp; video/shorts"/>
    <n v="0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0"/>
    <x v="2"/>
    <s v="US"/>
    <s v="USD"/>
    <n v="1310440482"/>
    <n v="1307848482"/>
    <b v="0"/>
    <n v="8"/>
    <b v="1"/>
    <s v="film &amp; video/shorts"/>
    <n v="0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x v="3"/>
    <s v="web"/>
    <x v="3955"/>
    <d v="2015-12-09T19:26:43"/>
    <x v="2"/>
  </r>
  <r>
    <n v="819"/>
    <s v="Winter Tour"/>
    <s v="We are touring the Southeast in support of our new EP"/>
    <n v="400"/>
    <n v="0"/>
    <x v="2"/>
    <s v="US"/>
    <s v="USD"/>
    <n v="1387601040"/>
    <n v="1386806254"/>
    <b v="0"/>
    <n v="14"/>
    <b v="1"/>
    <s v="music/rock"/>
    <n v="0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0"/>
    <x v="1"/>
    <s v="US"/>
    <s v="USD"/>
    <n v="1333557975"/>
    <n v="1330969575"/>
    <b v="0"/>
    <n v="7"/>
    <b v="0"/>
    <s v="games/video games"/>
    <n v="0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0"/>
    <x v="2"/>
    <s v="US"/>
    <s v="USD"/>
    <n v="1438183889"/>
    <n v="1435591889"/>
    <b v="0"/>
    <n v="14"/>
    <b v="1"/>
    <s v="music/rock"/>
    <n v="0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0"/>
    <x v="2"/>
    <s v="US"/>
    <s v="USD"/>
    <n v="1280800740"/>
    <n v="1279603955"/>
    <b v="0"/>
    <n v="17"/>
    <b v="1"/>
    <s v="music/rock"/>
    <n v="0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0"/>
    <x v="2"/>
    <s v="US"/>
    <s v="USD"/>
    <n v="1362211140"/>
    <n v="1359421403"/>
    <b v="0"/>
    <n v="25"/>
    <b v="1"/>
    <s v="music/rock"/>
    <n v="0"/>
    <x v="5"/>
    <s v="rock"/>
    <x v="3960"/>
    <d v="2013-03-02T07:59:00"/>
    <x v="4"/>
  </r>
  <r>
    <n v="2161"/>
    <s v="CallMeGhost DEBUT ALBUM preorder!"/>
    <s v="We're trying to fund hard copies of our debut album!"/>
    <n v="400"/>
    <n v="0"/>
    <x v="2"/>
    <s v="US"/>
    <s v="USD"/>
    <n v="1443040059"/>
    <n v="1440448059"/>
    <b v="0"/>
    <n v="13"/>
    <b v="1"/>
    <s v="music/rock"/>
    <n v="0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0"/>
    <x v="2"/>
    <s v="US"/>
    <s v="USD"/>
    <n v="1266210000"/>
    <n v="1263474049"/>
    <b v="1"/>
    <n v="22"/>
    <b v="1"/>
    <s v="music/indie rock"/>
    <n v="0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0"/>
    <x v="2"/>
    <s v="US"/>
    <s v="USD"/>
    <n v="1472621760"/>
    <n v="1472110513"/>
    <b v="0"/>
    <n v="9"/>
    <b v="1"/>
    <s v="food/small batch"/>
    <n v="0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0"/>
    <x v="2"/>
    <s v="GB"/>
    <s v="GBP"/>
    <n v="1440245273"/>
    <n v="1438085273"/>
    <b v="0"/>
    <n v="18"/>
    <b v="1"/>
    <s v="theater/plays"/>
    <n v="0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0"/>
    <x v="1"/>
    <s v="US"/>
    <s v="USD"/>
    <n v="1426294201"/>
    <n v="1423705801"/>
    <b v="0"/>
    <n v="5"/>
    <b v="0"/>
    <s v="theater/plays"/>
    <n v="0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0"/>
    <x v="2"/>
    <s v="GB"/>
    <s v="GBP"/>
    <n v="1428256277"/>
    <n v="1425235877"/>
    <b v="0"/>
    <n v="15"/>
    <b v="1"/>
    <s v="theater/plays"/>
    <n v="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0"/>
    <x v="2"/>
    <s v="US"/>
    <s v="USD"/>
    <n v="1480140000"/>
    <n v="1479186575"/>
    <b v="0"/>
    <n v="13"/>
    <b v="1"/>
    <s v="theater/plays"/>
    <n v="0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0"/>
    <x v="1"/>
    <s v="GB"/>
    <s v="GBP"/>
    <n v="1400278290"/>
    <n v="1399414290"/>
    <b v="0"/>
    <n v="13"/>
    <b v="0"/>
    <s v="theater/plays"/>
    <n v="0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0"/>
    <x v="2"/>
    <s v="US"/>
    <s v="USD"/>
    <n v="1420099140"/>
    <n v="1418766740"/>
    <b v="0"/>
    <n v="8"/>
    <b v="1"/>
    <s v="film &amp; video/television"/>
    <n v="0"/>
    <x v="0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0"/>
    <x v="2"/>
    <s v="US"/>
    <s v="USD"/>
    <n v="1330214841"/>
    <n v="1327622841"/>
    <b v="0"/>
    <n v="21"/>
    <b v="1"/>
    <s v="film &amp; video/shorts"/>
    <n v="0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0"/>
    <x v="2"/>
    <s v="US"/>
    <s v="USD"/>
    <n v="1344358860"/>
    <n v="1343682681"/>
    <b v="0"/>
    <n v="19"/>
    <b v="1"/>
    <s v="music/rock"/>
    <n v="0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0"/>
    <x v="2"/>
    <s v="GB"/>
    <s v="GBP"/>
    <n v="1465709400"/>
    <n v="1462695073"/>
    <b v="0"/>
    <n v="34"/>
    <b v="1"/>
    <s v="music/rock"/>
    <n v="0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0"/>
    <x v="3"/>
    <s v="US"/>
    <s v="USD"/>
    <n v="1490331623"/>
    <n v="1487743223"/>
    <b v="0"/>
    <n v="15"/>
    <b v="0"/>
    <s v="music/faith"/>
    <n v="0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0"/>
    <x v="2"/>
    <s v="US"/>
    <s v="USD"/>
    <n v="1299243427"/>
    <n v="1296651427"/>
    <b v="0"/>
    <n v="20"/>
    <b v="1"/>
    <s v="music/rock"/>
    <n v="0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0"/>
    <x v="2"/>
    <s v="US"/>
    <s v="USD"/>
    <n v="1440266422"/>
    <n v="1436810422"/>
    <b v="0"/>
    <n v="19"/>
    <b v="1"/>
    <s v="music/rock"/>
    <n v="0"/>
    <x v="5"/>
    <s v="rock"/>
    <x v="3975"/>
    <d v="2015-08-22T18:00:22"/>
    <x v="2"/>
  </r>
  <r>
    <n v="3309"/>
    <s v="Collision Course"/>
    <s v="Two unlikely friends, a garage, tinned beans &amp; the end of the world."/>
    <n v="350"/>
    <n v="0"/>
    <x v="2"/>
    <s v="GB"/>
    <s v="GBP"/>
    <n v="1476632178"/>
    <n v="1473953778"/>
    <b v="0"/>
    <n v="31"/>
    <b v="1"/>
    <s v="theater/plays"/>
    <n v="0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0"/>
    <x v="2"/>
    <s v="GB"/>
    <s v="GBP"/>
    <n v="1456876740"/>
    <n v="1455063886"/>
    <b v="0"/>
    <n v="17"/>
    <b v="1"/>
    <s v="theater/plays"/>
    <n v="0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0"/>
    <x v="2"/>
    <s v="US"/>
    <s v="USD"/>
    <n v="1411980020"/>
    <n v="1409388020"/>
    <b v="0"/>
    <n v="13"/>
    <b v="1"/>
    <s v="theater/plays"/>
    <n v="0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0"/>
    <x v="2"/>
    <s v="GB"/>
    <s v="GBP"/>
    <n v="1435352400"/>
    <n v="1431718575"/>
    <b v="0"/>
    <n v="22"/>
    <b v="1"/>
    <s v="theater/plays"/>
    <n v="0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0"/>
    <x v="2"/>
    <s v="US"/>
    <s v="USD"/>
    <n v="1440820740"/>
    <n v="1439567660"/>
    <b v="0"/>
    <n v="6"/>
    <b v="1"/>
    <s v="theater/plays"/>
    <n v="0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2"/>
    <s v="US"/>
    <s v="USD"/>
    <n v="1436587140"/>
    <n v="1434113406"/>
    <b v="0"/>
    <n v="10"/>
    <b v="1"/>
    <s v="theater/musical"/>
    <n v="0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0"/>
    <x v="2"/>
    <s v="US"/>
    <s v="USD"/>
    <n v="1421358895"/>
    <n v="1418766895"/>
    <b v="0"/>
    <n v="14"/>
    <b v="1"/>
    <s v="technology/space exploration"/>
    <n v="0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0"/>
    <x v="2"/>
    <s v="GB"/>
    <s v="GBP"/>
    <n v="1448922600"/>
    <n v="1446352529"/>
    <b v="0"/>
    <n v="14"/>
    <b v="1"/>
    <s v="theater/plays"/>
    <n v="0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0"/>
    <x v="2"/>
    <s v="GB"/>
    <s v="GBP"/>
    <n v="1457906400"/>
    <n v="1457115427"/>
    <b v="0"/>
    <n v="31"/>
    <b v="1"/>
    <s v="theater/plays"/>
    <n v="0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0"/>
    <x v="2"/>
    <s v="US"/>
    <s v="USD"/>
    <n v="1325007358"/>
    <n v="1319819758"/>
    <b v="0"/>
    <n v="15"/>
    <b v="1"/>
    <s v="film &amp; video/shorts"/>
    <n v="0"/>
    <x v="0"/>
    <s v="shorts"/>
    <x v="3985"/>
    <d v="2011-12-27T17:35:58"/>
    <x v="6"/>
  </r>
  <r>
    <n v="372"/>
    <s v="Wild Equus"/>
    <s v="A short documentary exploring the uses of 'Natural Horsemanship' across Europe"/>
    <n v="300"/>
    <n v="0"/>
    <x v="2"/>
    <s v="GB"/>
    <s v="GBP"/>
    <n v="1459872000"/>
    <n v="1456408244"/>
    <b v="0"/>
    <n v="9"/>
    <b v="1"/>
    <s v="film &amp; video/documentary"/>
    <n v="0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0"/>
    <x v="2"/>
    <s v="US"/>
    <s v="USD"/>
    <n v="1329248940"/>
    <n v="1326972107"/>
    <b v="0"/>
    <n v="11"/>
    <b v="1"/>
    <s v="music/rock"/>
    <n v="0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0"/>
    <x v="2"/>
    <s v="US"/>
    <s v="USD"/>
    <n v="1429038033"/>
    <n v="1426446033"/>
    <b v="0"/>
    <n v="16"/>
    <b v="1"/>
    <s v="music/metal"/>
    <n v="0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0"/>
    <x v="2"/>
    <s v="US"/>
    <s v="USD"/>
    <n v="1424116709"/>
    <n v="1421524709"/>
    <b v="0"/>
    <n v="10"/>
    <b v="1"/>
    <s v="music/metal"/>
    <n v="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0"/>
    <x v="1"/>
    <s v="CA"/>
    <s v="CAD"/>
    <n v="1455232937"/>
    <n v="1453936937"/>
    <b v="0"/>
    <n v="4"/>
    <b v="0"/>
    <s v="games/video games"/>
    <n v="0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0"/>
    <x v="2"/>
    <s v="US"/>
    <s v="USD"/>
    <n v="1405366359"/>
    <n v="1402342359"/>
    <b v="0"/>
    <n v="7"/>
    <b v="1"/>
    <s v="publishing/nonfiction"/>
    <n v="0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0"/>
    <x v="2"/>
    <s v="CA"/>
    <s v="CAD"/>
    <n v="1391194860"/>
    <n v="1388084862"/>
    <b v="0"/>
    <n v="11"/>
    <b v="1"/>
    <s v="music/rock"/>
    <n v="0"/>
    <x v="5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0"/>
    <x v="2"/>
    <s v="US"/>
    <s v="USD"/>
    <n v="1350505059"/>
    <n v="1347913059"/>
    <b v="0"/>
    <n v="8"/>
    <b v="1"/>
    <s v="music/rock"/>
    <n v="0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0"/>
    <x v="2"/>
    <s v="US"/>
    <s v="USD"/>
    <n v="1366064193"/>
    <n v="1364854593"/>
    <b v="0"/>
    <n v="11"/>
    <b v="1"/>
    <s v="music/indie rock"/>
    <n v="0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0"/>
    <x v="2"/>
    <s v="US"/>
    <s v="USD"/>
    <n v="1437674545"/>
    <n v="1436464945"/>
    <b v="0"/>
    <n v="14"/>
    <b v="1"/>
    <s v="music/electronic music"/>
    <n v="0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0"/>
    <x v="2"/>
    <s v="US"/>
    <s v="USD"/>
    <n v="1311576600"/>
    <n v="1306219897"/>
    <b v="0"/>
    <n v="11"/>
    <b v="1"/>
    <s v="music/rock"/>
    <n v="0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0"/>
    <x v="2"/>
    <s v="US"/>
    <s v="USD"/>
    <n v="1296953209"/>
    <n v="1295657209"/>
    <b v="0"/>
    <n v="14"/>
    <b v="1"/>
    <s v="music/rock"/>
    <n v="0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0"/>
    <x v="2"/>
    <s v="US"/>
    <s v="USD"/>
    <n v="1461177950"/>
    <n v="1458758750"/>
    <b v="0"/>
    <n v="16"/>
    <b v="1"/>
    <s v="food/small batch"/>
    <n v="0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0"/>
    <x v="2"/>
    <s v="US"/>
    <s v="USD"/>
    <n v="1343440800"/>
    <n v="1342545994"/>
    <b v="0"/>
    <n v="16"/>
    <b v="1"/>
    <s v="music/indie rock"/>
    <n v="0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0"/>
    <x v="2"/>
    <s v="US"/>
    <s v="USD"/>
    <n v="1335113976"/>
    <n v="1332521976"/>
    <b v="0"/>
    <n v="30"/>
    <b v="1"/>
    <s v="music/indie rock"/>
    <n v="0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0"/>
    <x v="2"/>
    <s v="GB"/>
    <s v="GBP"/>
    <n v="1424378748"/>
    <n v="1421786748"/>
    <b v="0"/>
    <n v="49"/>
    <b v="1"/>
    <s v="technology/space exploration"/>
    <n v="0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0"/>
    <x v="2"/>
    <s v="US"/>
    <s v="USD"/>
    <n v="1426117552"/>
    <n v="1423529152"/>
    <b v="0"/>
    <n v="17"/>
    <b v="1"/>
    <s v="technology/hardware"/>
    <n v="0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0"/>
    <x v="2"/>
    <s v="US"/>
    <s v="USD"/>
    <n v="1422068400"/>
    <n v="1420774779"/>
    <b v="0"/>
    <n v="10"/>
    <b v="1"/>
    <s v="theater/musical"/>
    <n v="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0"/>
    <x v="2"/>
    <s v="GB"/>
    <s v="GBP"/>
    <n v="1412335772"/>
    <n v="1409743772"/>
    <b v="0"/>
    <n v="59"/>
    <b v="1"/>
    <s v="theater/spaces"/>
    <n v="0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0"/>
    <x v="2"/>
    <s v="ES"/>
    <s v="EUR"/>
    <n v="1450911540"/>
    <n v="1448536516"/>
    <b v="0"/>
    <n v="25"/>
    <b v="1"/>
    <s v="theater/spaces"/>
    <n v="0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0"/>
    <x v="2"/>
    <s v="GB"/>
    <s v="GBP"/>
    <n v="1412706375"/>
    <n v="1410114375"/>
    <b v="1"/>
    <n v="18"/>
    <b v="1"/>
    <s v="theater/plays"/>
    <n v="0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0"/>
    <x v="2"/>
    <s v="AU"/>
    <s v="AUD"/>
    <n v="1465394340"/>
    <n v="1464677986"/>
    <b v="0"/>
    <n v="20"/>
    <b v="1"/>
    <s v="theater/plays"/>
    <n v="0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0"/>
    <x v="2"/>
    <s v="GB"/>
    <s v="GBP"/>
    <n v="1471130956"/>
    <n v="1465946956"/>
    <b v="0"/>
    <n v="14"/>
    <b v="1"/>
    <s v="theater/plays"/>
    <n v="0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0"/>
    <x v="2"/>
    <s v="GB"/>
    <s v="GBP"/>
    <n v="1414972800"/>
    <n v="1412629704"/>
    <b v="0"/>
    <n v="17"/>
    <b v="1"/>
    <s v="theater/plays"/>
    <n v="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0"/>
    <x v="2"/>
    <s v="US"/>
    <s v="USD"/>
    <n v="1414378800"/>
    <n v="1412836990"/>
    <b v="0"/>
    <n v="6"/>
    <b v="1"/>
    <s v="theater/plays"/>
    <n v="0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0"/>
    <x v="2"/>
    <s v="GB"/>
    <s v="GBP"/>
    <n v="1466899491"/>
    <n v="1464307491"/>
    <b v="0"/>
    <n v="8"/>
    <b v="1"/>
    <s v="theater/plays"/>
    <n v="0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0"/>
    <x v="2"/>
    <s v="CA"/>
    <s v="CAD"/>
    <n v="1472097540"/>
    <n v="1471188502"/>
    <b v="0"/>
    <n v="17"/>
    <b v="1"/>
    <s v="theater/plays"/>
    <n v="0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2"/>
    <s v="GB"/>
    <s v="GBP"/>
    <n v="1464712394"/>
    <n v="1459528394"/>
    <b v="0"/>
    <n v="27"/>
    <b v="1"/>
    <s v="theater/plays"/>
    <n v="0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2"/>
    <s v="GB"/>
    <s v="GBP"/>
    <n v="1455831000"/>
    <n v="1454366467"/>
    <b v="0"/>
    <n v="15"/>
    <b v="1"/>
    <s v="theater/plays"/>
    <n v="0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0"/>
    <x v="2"/>
    <s v="GB"/>
    <s v="GBP"/>
    <n v="1436110717"/>
    <n v="1433518717"/>
    <b v="0"/>
    <n v="20"/>
    <b v="1"/>
    <s v="theater/plays"/>
    <n v="0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1"/>
    <s v="GB"/>
    <s v="GBP"/>
    <n v="1469113351"/>
    <n v="1463929351"/>
    <b v="0"/>
    <n v="6"/>
    <b v="0"/>
    <s v="theater/plays"/>
    <n v="0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0"/>
    <x v="2"/>
    <s v="GB"/>
    <s v="GBP"/>
    <n v="1396890822"/>
    <n v="1395162822"/>
    <b v="0"/>
    <n v="12"/>
    <b v="1"/>
    <s v="film &amp; video/shorts"/>
    <n v="0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0"/>
    <x v="2"/>
    <s v="US"/>
    <s v="USD"/>
    <n v="1354756714"/>
    <n v="1353547114"/>
    <b v="0"/>
    <n v="18"/>
    <b v="1"/>
    <s v="publishing/nonfiction"/>
    <n v="0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0"/>
    <x v="2"/>
    <s v="DE"/>
    <s v="EUR"/>
    <n v="1477422000"/>
    <n v="1472282956"/>
    <b v="0"/>
    <n v="28"/>
    <b v="1"/>
    <s v="music/metal"/>
    <n v="0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0"/>
    <x v="2"/>
    <s v="GB"/>
    <s v="GBP"/>
    <n v="1434120856"/>
    <n v="1428936856"/>
    <b v="0"/>
    <n v="25"/>
    <b v="1"/>
    <s v="theater/plays"/>
    <n v="0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0"/>
    <x v="1"/>
    <s v="US"/>
    <s v="USD"/>
    <n v="1390921827"/>
    <n v="1389193827"/>
    <b v="0"/>
    <n v="2"/>
    <b v="0"/>
    <s v="games/video games"/>
    <n v="0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0"/>
    <x v="3"/>
    <s v="US"/>
    <s v="USD"/>
    <n v="1490033247"/>
    <n v="1489428447"/>
    <b v="0"/>
    <n v="4"/>
    <b v="0"/>
    <s v="food/small batch"/>
    <n v="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0"/>
    <x v="2"/>
    <s v="US"/>
    <s v="USD"/>
    <n v="1293937200"/>
    <n v="1291257298"/>
    <b v="0"/>
    <n v="13"/>
    <b v="1"/>
    <s v="music/classical music"/>
    <n v="0"/>
    <x v="5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0"/>
    <x v="2"/>
    <s v="CA"/>
    <s v="CAD"/>
    <n v="1470595109"/>
    <n v="1468003109"/>
    <b v="0"/>
    <n v="14"/>
    <b v="1"/>
    <s v="theater/plays"/>
    <n v="0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0"/>
    <x v="1"/>
    <s v="AU"/>
    <s v="AUD"/>
    <n v="1443103848"/>
    <n v="1441894248"/>
    <b v="0"/>
    <n v="3"/>
    <b v="0"/>
    <s v="theater/plays"/>
    <n v="0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0"/>
    <x v="2"/>
    <s v="GB"/>
    <s v="GBP"/>
    <n v="1459845246"/>
    <n v="1457429646"/>
    <b v="0"/>
    <n v="9"/>
    <b v="1"/>
    <s v="theater/plays"/>
    <n v="0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0"/>
    <x v="2"/>
    <s v="GB"/>
    <s v="GBP"/>
    <n v="1455832800"/>
    <n v="1452338929"/>
    <b v="0"/>
    <n v="24"/>
    <b v="1"/>
    <s v="theater/plays"/>
    <n v="0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0"/>
    <x v="2"/>
    <s v="US"/>
    <s v="USD"/>
    <n v="1429912341"/>
    <n v="1427320341"/>
    <b v="0"/>
    <n v="10"/>
    <b v="1"/>
    <s v="theater/plays"/>
    <n v="0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0"/>
    <x v="2"/>
    <s v="US"/>
    <s v="USD"/>
    <n v="1433016672"/>
    <n v="1430424672"/>
    <b v="0"/>
    <n v="8"/>
    <b v="1"/>
    <s v="theater/plays"/>
    <n v="0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0"/>
    <x v="2"/>
    <s v="US"/>
    <s v="USD"/>
    <n v="1436551200"/>
    <n v="1435181628"/>
    <b v="0"/>
    <n v="17"/>
    <b v="1"/>
    <s v="theater/plays"/>
    <n v="0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0"/>
    <x v="2"/>
    <s v="US"/>
    <s v="USD"/>
    <n v="1468618680"/>
    <n v="1465345902"/>
    <b v="0"/>
    <n v="9"/>
    <b v="1"/>
    <s v="theater/plays"/>
    <n v="0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0"/>
    <x v="2"/>
    <s v="US"/>
    <s v="USD"/>
    <n v="1428780159"/>
    <n v="1426188159"/>
    <b v="0"/>
    <n v="8"/>
    <b v="1"/>
    <s v="theater/plays"/>
    <n v="0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0"/>
    <x v="2"/>
    <s v="GB"/>
    <s v="GBP"/>
    <n v="1455390126"/>
    <n v="1452798126"/>
    <b v="0"/>
    <n v="15"/>
    <b v="1"/>
    <s v="theater/plays"/>
    <n v="0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0"/>
    <x v="2"/>
    <s v="GB"/>
    <s v="GBP"/>
    <n v="1419368925"/>
    <n v="1417208925"/>
    <b v="0"/>
    <n v="22"/>
    <b v="1"/>
    <s v="theater/plays"/>
    <n v="0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0"/>
    <x v="2"/>
    <s v="GB"/>
    <s v="GBP"/>
    <n v="1464692400"/>
    <n v="1461769373"/>
    <b v="0"/>
    <n v="19"/>
    <b v="1"/>
    <s v="theater/plays"/>
    <n v="0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0"/>
    <x v="2"/>
    <s v="US"/>
    <s v="USD"/>
    <n v="1426187582"/>
    <n v="1423599182"/>
    <b v="0"/>
    <n v="10"/>
    <b v="1"/>
    <s v="theater/plays"/>
    <n v="0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0"/>
    <x v="2"/>
    <s v="GB"/>
    <s v="GBP"/>
    <n v="1470058860"/>
    <n v="1469026903"/>
    <b v="0"/>
    <n v="7"/>
    <b v="1"/>
    <s v="theater/plays"/>
    <n v="0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0"/>
    <x v="1"/>
    <s v="GB"/>
    <s v="GBP"/>
    <n v="1422450278"/>
    <n v="1419858278"/>
    <b v="0"/>
    <n v="4"/>
    <b v="0"/>
    <s v="theater/plays"/>
    <n v="0"/>
    <x v="1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0"/>
    <x v="2"/>
    <s v="GB"/>
    <s v="GBP"/>
    <n v="1482321030"/>
    <n v="1477133430"/>
    <b v="0"/>
    <n v="9"/>
    <b v="1"/>
    <s v="theater/plays"/>
    <n v="0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0"/>
    <x v="2"/>
    <s v="GB"/>
    <s v="GBP"/>
    <n v="1433113200"/>
    <n v="1431951611"/>
    <b v="0"/>
    <n v="12"/>
    <b v="1"/>
    <s v="theater/plays"/>
    <n v="0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0"/>
    <x v="2"/>
    <s v="GB"/>
    <s v="GBP"/>
    <n v="1424604600"/>
    <n v="1423320389"/>
    <b v="0"/>
    <n v="13"/>
    <b v="1"/>
    <s v="film &amp; video/shorts"/>
    <n v="0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0"/>
    <x v="1"/>
    <s v="GB"/>
    <s v="GBP"/>
    <n v="1460313672"/>
    <n v="1457725272"/>
    <b v="0"/>
    <n v="2"/>
    <b v="0"/>
    <s v="games/video games"/>
    <n v="0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0"/>
    <x v="2"/>
    <s v="US"/>
    <s v="USD"/>
    <n v="1455523140"/>
    <n v="1453925727"/>
    <b v="0"/>
    <n v="5"/>
    <b v="1"/>
    <s v="publishing/nonfiction"/>
    <n v="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0"/>
    <x v="2"/>
    <s v="GB"/>
    <s v="GBP"/>
    <n v="1479846507"/>
    <n v="1479241707"/>
    <b v="0"/>
    <n v="17"/>
    <b v="1"/>
    <s v="games/tabletop games"/>
    <n v="0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0"/>
    <x v="2"/>
    <s v="GB"/>
    <s v="GBP"/>
    <n v="1456444800"/>
    <n v="1454337589"/>
    <b v="0"/>
    <n v="20"/>
    <b v="1"/>
    <s v="theater/plays"/>
    <n v="0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0"/>
    <x v="1"/>
    <s v="US"/>
    <s v="USD"/>
    <n v="1442635140"/>
    <n v="1442243484"/>
    <b v="0"/>
    <n v="1"/>
    <b v="0"/>
    <s v="theater/plays"/>
    <n v="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0"/>
    <x v="1"/>
    <s v="GB"/>
    <s v="GBP"/>
    <n v="1433930302"/>
    <n v="1432115902"/>
    <b v="0"/>
    <n v="9"/>
    <b v="0"/>
    <s v="theater/musical"/>
    <n v="0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0"/>
    <x v="2"/>
    <s v="US"/>
    <s v="USD"/>
    <n v="1449089965"/>
    <n v="1446670765"/>
    <b v="0"/>
    <n v="9"/>
    <b v="1"/>
    <s v="theater/plays"/>
    <n v="0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0"/>
    <x v="2"/>
    <s v="US"/>
    <s v="USD"/>
    <n v="1460935800"/>
    <n v="1459999656"/>
    <b v="0"/>
    <n v="9"/>
    <b v="1"/>
    <s v="theater/plays"/>
    <n v="0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0"/>
    <x v="2"/>
    <s v="GB"/>
    <s v="GBP"/>
    <n v="1430348400"/>
    <n v="1428436410"/>
    <b v="0"/>
    <n v="11"/>
    <b v="1"/>
    <s v="theater/plays"/>
    <n v="0"/>
    <x v="1"/>
    <s v="plays"/>
    <x v="4059"/>
    <d v="2015-04-29T23:00:00"/>
    <x v="2"/>
  </r>
  <r>
    <n v="3719"/>
    <s v="Corium"/>
    <s v="A new piece of physical theatre about love, regret and longing."/>
    <n v="200"/>
    <n v="0"/>
    <x v="2"/>
    <s v="GB"/>
    <s v="GBP"/>
    <n v="1434994266"/>
    <n v="1432402266"/>
    <b v="0"/>
    <n v="4"/>
    <b v="1"/>
    <s v="theater/plays"/>
    <n v="0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0"/>
    <x v="2"/>
    <s v="GB"/>
    <s v="GBP"/>
    <n v="1461278208"/>
    <n v="1459463808"/>
    <b v="0"/>
    <n v="8"/>
    <b v="1"/>
    <s v="theater/plays"/>
    <n v="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1"/>
    <s v="GB"/>
    <s v="GBP"/>
    <n v="1423913220"/>
    <n v="1421339077"/>
    <b v="0"/>
    <n v="4"/>
    <b v="0"/>
    <s v="theater/plays"/>
    <n v="0"/>
    <x v="1"/>
    <s v="plays"/>
    <x v="4062"/>
    <d v="2015-02-14T11:27:00"/>
    <x v="2"/>
  </r>
  <r>
    <n v="1062"/>
    <s v="RETURNING AT A LATER DATE"/>
    <s v="SEE US ON PATREON www.badgirlartwork.com"/>
    <n v="199"/>
    <n v="0"/>
    <x v="0"/>
    <s v="US"/>
    <s v="USD"/>
    <n v="1468351341"/>
    <n v="1467746541"/>
    <b v="0"/>
    <n v="4"/>
    <b v="0"/>
    <s v="journalism/audio"/>
    <n v="0"/>
    <x v="8"/>
    <s v="audio"/>
    <x v="4063"/>
    <d v="2016-07-12T19:22:21"/>
    <x v="0"/>
  </r>
  <r>
    <n v="3122"/>
    <s v="be back soon (Canceled)"/>
    <s v="cancelled until further notice"/>
    <n v="199"/>
    <n v="0"/>
    <x v="0"/>
    <s v="US"/>
    <s v="USD"/>
    <n v="1478733732"/>
    <n v="1478298132"/>
    <b v="0"/>
    <n v="2"/>
    <b v="0"/>
    <s v="theater/spaces"/>
    <n v="0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0"/>
    <x v="2"/>
    <s v="US"/>
    <s v="USD"/>
    <n v="1488473351"/>
    <n v="1488214151"/>
    <b v="0"/>
    <n v="7"/>
    <b v="1"/>
    <s v="music/rock"/>
    <n v="0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0"/>
    <x v="2"/>
    <s v="US"/>
    <s v="USD"/>
    <n v="1347672937"/>
    <n v="1346463337"/>
    <b v="0"/>
    <n v="8"/>
    <b v="1"/>
    <s v="music/rock"/>
    <n v="0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0"/>
    <x v="2"/>
    <s v="DE"/>
    <s v="EUR"/>
    <n v="1478723208"/>
    <n v="1476559608"/>
    <b v="0"/>
    <n v="52"/>
    <b v="1"/>
    <s v="technology/space exploration"/>
    <n v="0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0"/>
    <x v="2"/>
    <s v="US"/>
    <s v="USD"/>
    <n v="1448571261"/>
    <n v="1445975661"/>
    <b v="0"/>
    <n v="45"/>
    <b v="1"/>
    <s v="technology/space exploration"/>
    <n v="0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0"/>
    <x v="2"/>
    <s v="GB"/>
    <s v="GBP"/>
    <n v="1478046661"/>
    <n v="1476837061"/>
    <b v="0"/>
    <n v="12"/>
    <b v="1"/>
    <s v="theater/plays"/>
    <n v="0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0"/>
    <x v="2"/>
    <s v="GB"/>
    <s v="GBP"/>
    <n v="1450612740"/>
    <n v="1448040425"/>
    <b v="0"/>
    <n v="17"/>
    <b v="1"/>
    <s v="theater/plays"/>
    <n v="0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0"/>
    <x v="1"/>
    <s v="GB"/>
    <s v="GBP"/>
    <n v="1432831089"/>
    <n v="1430239089"/>
    <b v="0"/>
    <n v="2"/>
    <b v="0"/>
    <s v="theater/plays"/>
    <n v="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0"/>
    <x v="1"/>
    <s v="US"/>
    <s v="USD"/>
    <n v="1406753639"/>
    <n v="1404161639"/>
    <b v="0"/>
    <n v="3"/>
    <b v="0"/>
    <s v="theater/plays"/>
    <n v="0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0"/>
    <x v="1"/>
    <s v="US"/>
    <s v="USD"/>
    <n v="1447542000"/>
    <n v="1446179553"/>
    <b v="0"/>
    <n v="2"/>
    <b v="0"/>
    <s v="theater/plays"/>
    <n v="0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0"/>
    <x v="2"/>
    <s v="US"/>
    <s v="USD"/>
    <n v="1317099540"/>
    <n v="1313612532"/>
    <b v="0"/>
    <n v="13"/>
    <b v="1"/>
    <s v="music/indie rock"/>
    <n v="0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0"/>
    <x v="1"/>
    <s v="US"/>
    <s v="USD"/>
    <n v="1467129686"/>
    <n v="1464969686"/>
    <b v="0"/>
    <n v="3"/>
    <b v="0"/>
    <s v="publishing/translations"/>
    <n v="0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0"/>
    <x v="2"/>
    <s v="GB"/>
    <s v="GBP"/>
    <n v="1358367565"/>
    <n v="1357157965"/>
    <b v="0"/>
    <n v="28"/>
    <b v="1"/>
    <s v="music/electronic music"/>
    <n v="0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0"/>
    <x v="2"/>
    <s v="GB"/>
    <s v="GBP"/>
    <n v="1449257348"/>
    <n v="1444069748"/>
    <b v="0"/>
    <n v="15"/>
    <b v="1"/>
    <s v="theater/plays"/>
    <n v="0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0"/>
    <x v="2"/>
    <s v="GB"/>
    <s v="GBP"/>
    <n v="1486814978"/>
    <n v="1484222978"/>
    <b v="0"/>
    <n v="15"/>
    <b v="1"/>
    <s v="photography/photobooks"/>
    <n v="0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0"/>
    <x v="2"/>
    <s v="GB"/>
    <s v="GBP"/>
    <n v="1442065060"/>
    <n v="1437745060"/>
    <b v="0"/>
    <n v="3"/>
    <b v="1"/>
    <s v="photography/photobooks"/>
    <n v="0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0"/>
    <x v="2"/>
    <s v="US"/>
    <s v="USD"/>
    <n v="1457739245"/>
    <n v="1455147245"/>
    <b v="0"/>
    <n v="25"/>
    <b v="1"/>
    <s v="photography/photobooks"/>
    <n v="0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0"/>
    <x v="1"/>
    <s v="GB"/>
    <s v="GBP"/>
    <n v="1427992582"/>
    <n v="1425404182"/>
    <b v="0"/>
    <n v="2"/>
    <b v="0"/>
    <s v="games/video games"/>
    <n v="0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0"/>
    <x v="2"/>
    <s v="US"/>
    <s v="USD"/>
    <n v="1483645647"/>
    <n v="1481053647"/>
    <b v="0"/>
    <n v="28"/>
    <b v="1"/>
    <s v="games/tabletop games"/>
    <n v="0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0"/>
    <x v="2"/>
    <s v="GB"/>
    <s v="GBP"/>
    <n v="1427842740"/>
    <n v="1425428206"/>
    <b v="0"/>
    <n v="14"/>
    <b v="1"/>
    <s v="theater/plays"/>
    <n v="0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0"/>
    <x v="2"/>
    <s v="US"/>
    <s v="USD"/>
    <n v="1411679804"/>
    <n v="1409087804"/>
    <b v="0"/>
    <n v="3"/>
    <b v="1"/>
    <s v="theater/musical"/>
    <n v="0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0"/>
    <x v="2"/>
    <s v="GB"/>
    <s v="GBP"/>
    <n v="1462914000"/>
    <n v="1460914253"/>
    <b v="0"/>
    <n v="15"/>
    <b v="1"/>
    <s v="theater/plays"/>
    <n v="0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0"/>
    <x v="2"/>
    <s v="US"/>
    <s v="USD"/>
    <n v="1480947054"/>
    <n v="1475759454"/>
    <b v="0"/>
    <n v="5"/>
    <b v="1"/>
    <s v="theater/plays"/>
    <n v="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0"/>
    <x v="1"/>
    <s v="US"/>
    <s v="USD"/>
    <n v="1407689102"/>
    <n v="1405097102"/>
    <b v="0"/>
    <n v="1"/>
    <b v="0"/>
    <s v="theater/plays"/>
    <n v="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0"/>
    <x v="2"/>
    <s v="US"/>
    <s v="USD"/>
    <n v="1464371211"/>
    <n v="1463161611"/>
    <b v="0"/>
    <n v="3"/>
    <b v="1"/>
    <s v="theater/plays"/>
    <n v="0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0"/>
    <x v="2"/>
    <s v="IT"/>
    <s v="EUR"/>
    <n v="1462053540"/>
    <n v="1459355950"/>
    <b v="0"/>
    <n v="36"/>
    <b v="1"/>
    <s v="music/pop"/>
    <n v="0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0"/>
    <x v="2"/>
    <s v="FR"/>
    <s v="EUR"/>
    <n v="1480028400"/>
    <n v="1478685915"/>
    <b v="0"/>
    <n v="2"/>
    <b v="1"/>
    <s v="technology/wearables"/>
    <n v="0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0"/>
    <x v="2"/>
    <s v="GB"/>
    <s v="GBP"/>
    <n v="1457870400"/>
    <n v="1456421530"/>
    <b v="0"/>
    <n v="14"/>
    <b v="1"/>
    <s v="theater/plays"/>
    <n v="0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0"/>
    <x v="2"/>
    <s v="FR"/>
    <s v="EUR"/>
    <n v="1472751121"/>
    <n v="1471887121"/>
    <b v="0"/>
    <n v="35"/>
    <b v="1"/>
    <s v="film &amp; video/shorts"/>
    <n v="0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0"/>
    <x v="2"/>
    <s v="GB"/>
    <s v="GBP"/>
    <n v="1457031600"/>
    <n v="1455640559"/>
    <b v="0"/>
    <n v="3"/>
    <b v="1"/>
    <s v="theater/plays"/>
    <n v="0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0"/>
    <x v="2"/>
    <s v="GB"/>
    <s v="GBP"/>
    <n v="1463353200"/>
    <n v="1462285182"/>
    <b v="0"/>
    <n v="3"/>
    <b v="1"/>
    <s v="theater/plays"/>
    <n v="0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0"/>
    <x v="2"/>
    <s v="GB"/>
    <s v="GBP"/>
    <n v="1380449461"/>
    <n v="1375265461"/>
    <b v="0"/>
    <n v="13"/>
    <b v="1"/>
    <s v="publishing/nonfiction"/>
    <n v="0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0"/>
    <x v="2"/>
    <s v="US"/>
    <s v="USD"/>
    <n v="1433815200"/>
    <n v="1431886706"/>
    <b v="0"/>
    <n v="5"/>
    <b v="1"/>
    <s v="music/rock"/>
    <n v="0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0"/>
    <x v="2"/>
    <s v="US"/>
    <s v="USD"/>
    <n v="1444071361"/>
    <n v="1441479361"/>
    <b v="0"/>
    <n v="4"/>
    <b v="1"/>
    <s v="photography/photobooks"/>
    <n v="0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0"/>
    <x v="2"/>
    <s v="US"/>
    <s v="USD"/>
    <n v="1375151566"/>
    <n v="1373337166"/>
    <b v="0"/>
    <n v="4"/>
    <b v="1"/>
    <s v="music/classical music"/>
    <n v="0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0"/>
    <x v="2"/>
    <s v="US"/>
    <s v="USD"/>
    <n v="1453748434"/>
    <n v="1452193234"/>
    <b v="0"/>
    <n v="1"/>
    <b v="1"/>
    <s v="film &amp; video/television"/>
    <n v="0"/>
    <x v="0"/>
    <s v="television"/>
    <x v="4105"/>
    <d v="2016-01-25T19:00:34"/>
    <x v="0"/>
  </r>
  <r>
    <n v="847"/>
    <s v="CENTROPYMUSIC"/>
    <s v="MUSIC WITH MEANING!  MUSIC THAT MATTERS!!!"/>
    <n v="10"/>
    <n v="0"/>
    <x v="2"/>
    <s v="US"/>
    <s v="USD"/>
    <n v="1436555376"/>
    <n v="1433963376"/>
    <b v="0"/>
    <n v="1"/>
    <b v="1"/>
    <s v="music/metal"/>
    <n v="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0"/>
    <x v="2"/>
    <s v="US"/>
    <s v="USD"/>
    <n v="1409770107"/>
    <n v="1407178107"/>
    <b v="1"/>
    <n v="711"/>
    <b v="1"/>
    <s v="music/rock"/>
    <n v="0"/>
    <x v="5"/>
    <s v="rock"/>
    <x v="4107"/>
    <d v="2014-09-03T18:48:27"/>
    <x v="1"/>
  </r>
  <r>
    <n v="3600"/>
    <s v="Pariah"/>
    <s v="The First Play From The Man Who Brought You The Black James Bond!"/>
    <n v="10"/>
    <n v="0"/>
    <x v="2"/>
    <s v="US"/>
    <s v="USD"/>
    <n v="1476390164"/>
    <n v="1473970964"/>
    <b v="0"/>
    <n v="4"/>
    <b v="1"/>
    <s v="theater/plays"/>
    <n v="0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0"/>
    <x v="2"/>
    <s v="US"/>
    <s v="USD"/>
    <n v="1431719379"/>
    <n v="1429127379"/>
    <b v="0"/>
    <n v="1"/>
    <b v="1"/>
    <s v="music/electronic music"/>
    <n v="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0"/>
    <x v="2"/>
    <s v="US"/>
    <s v="USD"/>
    <n v="1489374000"/>
    <n v="1488823290"/>
    <b v="0"/>
    <n v="2035"/>
    <b v="1"/>
    <s v="games/tabletop games"/>
    <n v="0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0"/>
    <x v="2"/>
    <s v="US"/>
    <s v="USD"/>
    <n v="1476395940"/>
    <n v="1473782592"/>
    <b v="0"/>
    <n v="163"/>
    <b v="1"/>
    <s v="technology/hardware"/>
    <n v="0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0"/>
    <x v="2"/>
    <s v="GB"/>
    <s v="GBP"/>
    <n v="1459180229"/>
    <n v="1457023829"/>
    <b v="0"/>
    <n v="3"/>
    <b v="1"/>
    <s v="theater/plays"/>
    <e v="#DIV/0!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CCB34-FF2B-4EA0-AB71-71515FD28FB3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formats count="1">
    <format dxfId="0">
      <pivotArea dataOnly="0" outline="0" fieldPosition="0">
        <references count="1">
          <reference field="5" count="1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AA920-D92A-43A1-88EA-6D63842C78FB}">
  <sheetPr codeName="Sheet2"/>
  <dimension ref="A1:T4115"/>
  <sheetViews>
    <sheetView tabSelected="1" topLeftCell="B55" zoomScale="60" zoomScaleNormal="60" workbookViewId="0">
      <selection activeCell="B1" sqref="B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4.5703125" style="5" customWidth="1"/>
    <col min="5" max="5" width="24.5703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2.5703125" customWidth="1"/>
    <col min="15" max="15" width="24.5703125" bestFit="1" customWidth="1"/>
    <col min="16" max="16" width="23.7109375" customWidth="1"/>
    <col min="17" max="17" width="24.85546875" bestFit="1" customWidth="1"/>
    <col min="18" max="18" width="34.28515625" style="13" customWidth="1"/>
    <col min="19" max="19" width="29.28515625" style="13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8357</v>
      </c>
      <c r="Q1" s="1" t="s">
        <v>8358</v>
      </c>
      <c r="R1" s="12" t="s">
        <v>8364</v>
      </c>
      <c r="S1" s="12" t="s">
        <v>8365</v>
      </c>
      <c r="T1" s="1" t="s">
        <v>8366</v>
      </c>
    </row>
    <row r="2" spans="1:20" ht="45" x14ac:dyDescent="0.25">
      <c r="A2">
        <v>122</v>
      </c>
      <c r="B2" s="9" t="s">
        <v>124</v>
      </c>
      <c r="C2" s="3" t="s">
        <v>4233</v>
      </c>
      <c r="D2" s="5">
        <v>100000000</v>
      </c>
      <c r="E2" s="7">
        <v>2344134.67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">
        <f t="shared" ref="O2:O65" si="0">ROUND(E3/D3*100,0)</f>
        <v>4</v>
      </c>
      <c r="P2" t="s">
        <v>8307</v>
      </c>
      <c r="Q2" t="s">
        <v>8308</v>
      </c>
      <c r="R2" s="13">
        <f t="shared" ref="R2:R22" si="1">((J2/60)/60/24+DATE(1970,1,1))</f>
        <v>42593.431793981479</v>
      </c>
      <c r="S2" s="13">
        <f>(((I2/60)/60/24+DATE(1970,1,1)))</f>
        <v>42653.431793981479</v>
      </c>
      <c r="T2">
        <f>YEAR(R2)</f>
        <v>2016</v>
      </c>
    </row>
    <row r="3" spans="1:20" ht="45" x14ac:dyDescent="0.25">
      <c r="A3">
        <v>2960</v>
      </c>
      <c r="B3" s="9" t="s">
        <v>2960</v>
      </c>
      <c r="C3" s="3" t="s">
        <v>7070</v>
      </c>
      <c r="D3" s="5">
        <v>30000000</v>
      </c>
      <c r="E3" s="7">
        <v>1076751.05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">
        <f t="shared" si="0"/>
        <v>4</v>
      </c>
      <c r="P3" t="s">
        <v>8309</v>
      </c>
      <c r="Q3" t="s">
        <v>8310</v>
      </c>
      <c r="R3" s="13">
        <f t="shared" si="1"/>
        <v>41863.757210648146</v>
      </c>
      <c r="S3" s="13">
        <f t="shared" ref="S3:S66" si="2">(((I3/60)/60/24+DATE(1970,1,1)))</f>
        <v>41893.757210648146</v>
      </c>
      <c r="T3">
        <f t="shared" ref="T3:T66" si="3">YEAR(R3)</f>
        <v>2014</v>
      </c>
    </row>
    <row r="4" spans="1:20" ht="45" x14ac:dyDescent="0.25">
      <c r="A4">
        <v>1460</v>
      </c>
      <c r="B4" s="9" t="s">
        <v>1461</v>
      </c>
      <c r="C4" s="3" t="s">
        <v>5570</v>
      </c>
      <c r="D4" s="5">
        <v>25000000</v>
      </c>
      <c r="E4" s="7">
        <v>1052110.8700000001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">
        <f t="shared" si="0"/>
        <v>10</v>
      </c>
      <c r="P4" t="s">
        <v>8311</v>
      </c>
      <c r="Q4" t="s">
        <v>8312</v>
      </c>
      <c r="R4" s="13">
        <f t="shared" si="1"/>
        <v>41915.896967592591</v>
      </c>
      <c r="S4" s="13">
        <f t="shared" si="2"/>
        <v>41973.989583333328</v>
      </c>
      <c r="T4">
        <f t="shared" si="3"/>
        <v>2014</v>
      </c>
    </row>
    <row r="5" spans="1:20" ht="60" x14ac:dyDescent="0.25">
      <c r="A5">
        <v>492</v>
      </c>
      <c r="B5" s="9" t="s">
        <v>493</v>
      </c>
      <c r="C5" s="3" t="s">
        <v>4602</v>
      </c>
      <c r="D5" s="5">
        <v>10000000</v>
      </c>
      <c r="E5" s="7">
        <v>972594.99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">
        <f t="shared" si="0"/>
        <v>10</v>
      </c>
      <c r="P5" t="s">
        <v>8307</v>
      </c>
      <c r="Q5" t="s">
        <v>8313</v>
      </c>
      <c r="R5" s="13">
        <f t="shared" si="1"/>
        <v>42596.03506944445</v>
      </c>
      <c r="S5" s="13">
        <f t="shared" si="2"/>
        <v>42656.03506944445</v>
      </c>
      <c r="T5">
        <f t="shared" si="3"/>
        <v>2016</v>
      </c>
    </row>
    <row r="6" spans="1:20" ht="60" x14ac:dyDescent="0.25">
      <c r="A6">
        <v>2678</v>
      </c>
      <c r="B6" s="9" t="s">
        <v>2678</v>
      </c>
      <c r="C6" s="3" t="s">
        <v>6788</v>
      </c>
      <c r="D6" s="5">
        <v>8000000</v>
      </c>
      <c r="E6" s="7">
        <v>800211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">
        <f t="shared" si="0"/>
        <v>13</v>
      </c>
      <c r="P6" t="s">
        <v>8314</v>
      </c>
      <c r="Q6" t="s">
        <v>8315</v>
      </c>
      <c r="R6" s="13">
        <f t="shared" si="1"/>
        <v>42241.798206018517</v>
      </c>
      <c r="S6" s="13">
        <f t="shared" si="2"/>
        <v>42271.798206018517</v>
      </c>
      <c r="T6">
        <f t="shared" si="3"/>
        <v>2015</v>
      </c>
    </row>
    <row r="7" spans="1:20" ht="60" x14ac:dyDescent="0.25">
      <c r="A7">
        <v>224</v>
      </c>
      <c r="B7" s="9" t="s">
        <v>226</v>
      </c>
      <c r="C7" s="3" t="s">
        <v>4334</v>
      </c>
      <c r="D7" s="5">
        <v>6000000</v>
      </c>
      <c r="E7" s="7">
        <v>791862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">
        <f t="shared" si="0"/>
        <v>12</v>
      </c>
      <c r="P7" t="s">
        <v>8307</v>
      </c>
      <c r="Q7" t="s">
        <v>8316</v>
      </c>
      <c r="R7" s="13">
        <f t="shared" si="1"/>
        <v>42135.235254629632</v>
      </c>
      <c r="S7" s="13">
        <f t="shared" si="2"/>
        <v>42195.235254629632</v>
      </c>
      <c r="T7">
        <f t="shared" si="3"/>
        <v>2015</v>
      </c>
    </row>
    <row r="8" spans="1:20" ht="60" x14ac:dyDescent="0.25">
      <c r="A8">
        <v>2950</v>
      </c>
      <c r="B8" s="9" t="s">
        <v>2950</v>
      </c>
      <c r="C8" s="3" t="s">
        <v>7060</v>
      </c>
      <c r="D8" s="5">
        <v>5000000</v>
      </c>
      <c r="E8" s="7">
        <v>590807.11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">
        <f t="shared" si="0"/>
        <v>17</v>
      </c>
      <c r="P8" t="s">
        <v>8309</v>
      </c>
      <c r="Q8" t="s">
        <v>8310</v>
      </c>
      <c r="R8" s="13">
        <f t="shared" si="1"/>
        <v>42362.36518518519</v>
      </c>
      <c r="S8" s="13">
        <f t="shared" si="2"/>
        <v>42392.36518518519</v>
      </c>
      <c r="T8">
        <f t="shared" si="3"/>
        <v>2015</v>
      </c>
    </row>
    <row r="9" spans="1:20" ht="45" x14ac:dyDescent="0.25">
      <c r="A9">
        <v>3196</v>
      </c>
      <c r="B9" s="9" t="s">
        <v>3196</v>
      </c>
      <c r="C9" s="3" t="s">
        <v>7306</v>
      </c>
      <c r="D9" s="5">
        <v>3000000</v>
      </c>
      <c r="E9" s="7">
        <v>513422.57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">
        <f t="shared" si="0"/>
        <v>18</v>
      </c>
      <c r="P9" t="s">
        <v>8309</v>
      </c>
      <c r="Q9" t="s">
        <v>8317</v>
      </c>
      <c r="R9" s="13">
        <f t="shared" si="1"/>
        <v>42157.598090277781</v>
      </c>
      <c r="S9" s="13">
        <f t="shared" si="2"/>
        <v>42217.583333333328</v>
      </c>
      <c r="T9">
        <f t="shared" si="3"/>
        <v>2015</v>
      </c>
    </row>
    <row r="10" spans="1:20" ht="45" x14ac:dyDescent="0.25">
      <c r="A10">
        <v>3073</v>
      </c>
      <c r="B10" s="9" t="s">
        <v>3073</v>
      </c>
      <c r="C10" s="3" t="s">
        <v>7183</v>
      </c>
      <c r="D10" s="5">
        <v>2800000</v>
      </c>
      <c r="E10" s="7">
        <v>508525.01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">
        <f t="shared" si="0"/>
        <v>20</v>
      </c>
      <c r="P10" t="s">
        <v>8309</v>
      </c>
      <c r="Q10" t="s">
        <v>8310</v>
      </c>
      <c r="R10" s="13">
        <f t="shared" si="1"/>
        <v>42111.684027777781</v>
      </c>
      <c r="S10" s="13">
        <f t="shared" si="2"/>
        <v>42169.804861111115</v>
      </c>
      <c r="T10">
        <f t="shared" si="3"/>
        <v>2015</v>
      </c>
    </row>
    <row r="11" spans="1:20" ht="30" x14ac:dyDescent="0.25">
      <c r="A11">
        <v>619</v>
      </c>
      <c r="B11" s="9" t="s">
        <v>620</v>
      </c>
      <c r="C11" s="3" t="s">
        <v>4729</v>
      </c>
      <c r="D11" s="5">
        <v>2500000</v>
      </c>
      <c r="E11" s="7">
        <v>500784.27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">
        <f t="shared" si="0"/>
        <v>24</v>
      </c>
      <c r="P11" t="s">
        <v>8314</v>
      </c>
      <c r="Q11" t="s">
        <v>8318</v>
      </c>
      <c r="R11" s="13">
        <f t="shared" si="1"/>
        <v>41908.650347222225</v>
      </c>
      <c r="S11" s="13">
        <f t="shared" si="2"/>
        <v>41968.692013888889</v>
      </c>
      <c r="T11">
        <f t="shared" si="3"/>
        <v>2014</v>
      </c>
    </row>
    <row r="12" spans="1:20" ht="60" x14ac:dyDescent="0.25">
      <c r="A12">
        <v>163</v>
      </c>
      <c r="B12" s="9" t="s">
        <v>165</v>
      </c>
      <c r="C12" s="3" t="s">
        <v>4273</v>
      </c>
      <c r="D12" s="5">
        <v>2000000</v>
      </c>
      <c r="E12" s="7">
        <v>471567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">
        <f t="shared" si="0"/>
        <v>20</v>
      </c>
      <c r="P12" t="s">
        <v>8307</v>
      </c>
      <c r="Q12" t="s">
        <v>8316</v>
      </c>
      <c r="R12" s="13">
        <f t="shared" si="1"/>
        <v>42243.961273148147</v>
      </c>
      <c r="S12" s="13">
        <f t="shared" si="2"/>
        <v>42278</v>
      </c>
      <c r="T12">
        <f t="shared" si="3"/>
        <v>2015</v>
      </c>
    </row>
    <row r="13" spans="1:20" ht="45" x14ac:dyDescent="0.25">
      <c r="A13">
        <v>195</v>
      </c>
      <c r="B13" s="9" t="s">
        <v>197</v>
      </c>
      <c r="C13" s="3" t="s">
        <v>4305</v>
      </c>
      <c r="D13" s="5">
        <v>2000000</v>
      </c>
      <c r="E13" s="7">
        <v>409782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">
        <f t="shared" si="0"/>
        <v>20</v>
      </c>
      <c r="P13" t="s">
        <v>8307</v>
      </c>
      <c r="Q13" t="s">
        <v>8316</v>
      </c>
      <c r="R13" s="13">
        <f t="shared" si="1"/>
        <v>42135.67050925926</v>
      </c>
      <c r="S13" s="13">
        <f t="shared" si="2"/>
        <v>42195.67050925926</v>
      </c>
      <c r="T13">
        <f t="shared" si="3"/>
        <v>2015</v>
      </c>
    </row>
    <row r="14" spans="1:20" ht="60" x14ac:dyDescent="0.25">
      <c r="A14">
        <v>3080</v>
      </c>
      <c r="B14" s="9" t="s">
        <v>3080</v>
      </c>
      <c r="C14" s="3" t="s">
        <v>7190</v>
      </c>
      <c r="D14" s="5">
        <v>2000000</v>
      </c>
      <c r="E14" s="7">
        <v>396659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">
        <f t="shared" si="0"/>
        <v>23</v>
      </c>
      <c r="P14" t="s">
        <v>8309</v>
      </c>
      <c r="Q14" t="s">
        <v>8310</v>
      </c>
      <c r="R14" s="13">
        <f t="shared" si="1"/>
        <v>41940.028287037036</v>
      </c>
      <c r="S14" s="13">
        <f t="shared" si="2"/>
        <v>42000.0699537037</v>
      </c>
      <c r="T14">
        <f t="shared" si="3"/>
        <v>2014</v>
      </c>
    </row>
    <row r="15" spans="1:20" ht="60" x14ac:dyDescent="0.25">
      <c r="A15">
        <v>223</v>
      </c>
      <c r="B15" s="9" t="s">
        <v>225</v>
      </c>
      <c r="C15" s="3" t="s">
        <v>4333</v>
      </c>
      <c r="D15" s="5">
        <v>1500000</v>
      </c>
      <c r="E15" s="7">
        <v>349474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">
        <f t="shared" si="0"/>
        <v>23</v>
      </c>
      <c r="P15" t="s">
        <v>8307</v>
      </c>
      <c r="Q15" t="s">
        <v>8316</v>
      </c>
      <c r="R15" s="13">
        <f t="shared" si="1"/>
        <v>42482.048032407409</v>
      </c>
      <c r="S15" s="13">
        <f t="shared" si="2"/>
        <v>42512.045138888891</v>
      </c>
      <c r="T15">
        <f t="shared" si="3"/>
        <v>2016</v>
      </c>
    </row>
    <row r="16" spans="1:20" ht="60" x14ac:dyDescent="0.25">
      <c r="A16">
        <v>231</v>
      </c>
      <c r="B16" s="9" t="s">
        <v>233</v>
      </c>
      <c r="C16" s="3" t="s">
        <v>4341</v>
      </c>
      <c r="D16" s="5">
        <v>1500000</v>
      </c>
      <c r="E16" s="7">
        <v>348018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">
        <f t="shared" si="0"/>
        <v>22</v>
      </c>
      <c r="P16" t="s">
        <v>8307</v>
      </c>
      <c r="Q16" t="s">
        <v>8316</v>
      </c>
      <c r="R16" s="13">
        <f t="shared" si="1"/>
        <v>42341.958923611113</v>
      </c>
      <c r="S16" s="13">
        <f t="shared" si="2"/>
        <v>42371.958923611113</v>
      </c>
      <c r="T16">
        <f t="shared" si="3"/>
        <v>2015</v>
      </c>
    </row>
    <row r="17" spans="1:20" x14ac:dyDescent="0.25">
      <c r="A17">
        <v>3125</v>
      </c>
      <c r="B17" s="9" t="s">
        <v>3125</v>
      </c>
      <c r="C17" s="3" t="s">
        <v>7235</v>
      </c>
      <c r="D17" s="5">
        <v>1500000</v>
      </c>
      <c r="E17" s="7">
        <v>335597.31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">
        <f t="shared" si="0"/>
        <v>23</v>
      </c>
      <c r="P17" t="s">
        <v>8309</v>
      </c>
      <c r="Q17" t="s">
        <v>8310</v>
      </c>
      <c r="R17" s="13">
        <f t="shared" si="1"/>
        <v>42346.20685185185</v>
      </c>
      <c r="S17" s="13">
        <f t="shared" si="2"/>
        <v>42376.20685185185</v>
      </c>
      <c r="T17">
        <f t="shared" si="3"/>
        <v>2015</v>
      </c>
    </row>
    <row r="18" spans="1:20" ht="60" x14ac:dyDescent="0.25">
      <c r="A18">
        <v>155</v>
      </c>
      <c r="B18" s="9" t="s">
        <v>157</v>
      </c>
      <c r="C18" s="3" t="s">
        <v>4265</v>
      </c>
      <c r="D18" s="5">
        <v>1350000</v>
      </c>
      <c r="E18" s="7">
        <v>315295.89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">
        <f t="shared" si="0"/>
        <v>24</v>
      </c>
      <c r="P18" t="s">
        <v>8307</v>
      </c>
      <c r="Q18" t="s">
        <v>8308</v>
      </c>
      <c r="R18" s="13">
        <f t="shared" si="1"/>
        <v>42168.559432870374</v>
      </c>
      <c r="S18" s="13">
        <f t="shared" si="2"/>
        <v>42208.559432870374</v>
      </c>
      <c r="T18">
        <f t="shared" si="3"/>
        <v>2015</v>
      </c>
    </row>
    <row r="19" spans="1:20" ht="45" x14ac:dyDescent="0.25">
      <c r="A19">
        <v>3079</v>
      </c>
      <c r="B19" s="9" t="s">
        <v>3079</v>
      </c>
      <c r="C19" s="3" t="s">
        <v>7189</v>
      </c>
      <c r="D19" s="5">
        <v>1333666</v>
      </c>
      <c r="E19" s="7">
        <v>315222.2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">
        <f t="shared" si="0"/>
        <v>24</v>
      </c>
      <c r="P19" t="s">
        <v>8309</v>
      </c>
      <c r="Q19" t="s">
        <v>8310</v>
      </c>
      <c r="R19" s="13">
        <f t="shared" si="1"/>
        <v>42055.713368055556</v>
      </c>
      <c r="S19" s="13">
        <f t="shared" si="2"/>
        <v>42085.671701388885</v>
      </c>
      <c r="T19">
        <f t="shared" si="3"/>
        <v>2015</v>
      </c>
    </row>
    <row r="20" spans="1:20" ht="45" x14ac:dyDescent="0.25">
      <c r="A20">
        <v>3120</v>
      </c>
      <c r="B20" s="9" t="s">
        <v>3120</v>
      </c>
      <c r="C20" s="3" t="s">
        <v>7230</v>
      </c>
      <c r="D20" s="5">
        <v>1300000</v>
      </c>
      <c r="E20" s="7">
        <v>306970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">
        <f t="shared" si="0"/>
        <v>30</v>
      </c>
      <c r="P20" t="s">
        <v>8309</v>
      </c>
      <c r="Q20" t="s">
        <v>8310</v>
      </c>
      <c r="R20" s="13">
        <f t="shared" si="1"/>
        <v>42435.942083333335</v>
      </c>
      <c r="S20" s="13">
        <f t="shared" si="2"/>
        <v>42495.900416666671</v>
      </c>
      <c r="T20">
        <f t="shared" si="3"/>
        <v>2016</v>
      </c>
    </row>
    <row r="21" spans="1:20" ht="60" x14ac:dyDescent="0.25">
      <c r="A21">
        <v>192</v>
      </c>
      <c r="B21" s="9" t="s">
        <v>194</v>
      </c>
      <c r="C21" s="3" t="s">
        <v>4302</v>
      </c>
      <c r="D21" s="5">
        <v>1000000</v>
      </c>
      <c r="E21" s="7">
        <v>301719.59000000003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">
        <f t="shared" si="0"/>
        <v>29</v>
      </c>
      <c r="P21" t="s">
        <v>8307</v>
      </c>
      <c r="Q21" t="s">
        <v>8316</v>
      </c>
      <c r="R21" s="13">
        <f t="shared" si="1"/>
        <v>41899.792037037041</v>
      </c>
      <c r="S21" s="13">
        <f t="shared" si="2"/>
        <v>41929.792037037041</v>
      </c>
      <c r="T21">
        <f t="shared" si="3"/>
        <v>2014</v>
      </c>
    </row>
    <row r="22" spans="1:20" ht="30" x14ac:dyDescent="0.25">
      <c r="A22">
        <v>639</v>
      </c>
      <c r="B22" s="9" t="s">
        <v>640</v>
      </c>
      <c r="C22" s="3" t="s">
        <v>4749</v>
      </c>
      <c r="D22" s="5">
        <v>1000000</v>
      </c>
      <c r="E22" s="7">
        <v>292097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">
        <f t="shared" si="0"/>
        <v>29</v>
      </c>
      <c r="P22" t="s">
        <v>8314</v>
      </c>
      <c r="Q22" t="s">
        <v>8318</v>
      </c>
      <c r="R22" s="13">
        <f t="shared" si="1"/>
        <v>41865.583275462966</v>
      </c>
      <c r="S22" s="13">
        <f t="shared" si="2"/>
        <v>41925.583275462966</v>
      </c>
      <c r="T22">
        <f t="shared" si="3"/>
        <v>2014</v>
      </c>
    </row>
    <row r="23" spans="1:20" ht="60" x14ac:dyDescent="0.25">
      <c r="A23">
        <v>2643</v>
      </c>
      <c r="B23" s="9" t="s">
        <v>2643</v>
      </c>
      <c r="C23" s="3" t="s">
        <v>6753</v>
      </c>
      <c r="D23" s="5">
        <v>1000000</v>
      </c>
      <c r="E23" s="7">
        <v>285309.33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">
        <f t="shared" si="0"/>
        <v>24</v>
      </c>
      <c r="P23" t="s">
        <v>8314</v>
      </c>
      <c r="Q23" t="s">
        <v>8319</v>
      </c>
      <c r="R23" s="13">
        <f t="shared" ref="R23:R86" si="4">((J23/60)/60/24+DATE(1970,1,1))</f>
        <v>42689.582349537035</v>
      </c>
      <c r="S23" s="13">
        <f t="shared" si="2"/>
        <v>42725.332638888889</v>
      </c>
      <c r="T23">
        <f t="shared" si="3"/>
        <v>2016</v>
      </c>
    </row>
    <row r="24" spans="1:20" x14ac:dyDescent="0.25">
      <c r="A24">
        <v>3061</v>
      </c>
      <c r="B24" s="9" t="s">
        <v>3061</v>
      </c>
      <c r="C24" s="3" t="s">
        <v>7171</v>
      </c>
      <c r="D24" s="5">
        <v>1000000</v>
      </c>
      <c r="E24" s="7">
        <v>243778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">
        <f t="shared" si="0"/>
        <v>23</v>
      </c>
      <c r="P24" t="s">
        <v>8309</v>
      </c>
      <c r="Q24" t="s">
        <v>8310</v>
      </c>
      <c r="R24" s="13">
        <f t="shared" si="4"/>
        <v>41834.784120370372</v>
      </c>
      <c r="S24" s="13">
        <f t="shared" si="2"/>
        <v>41864.784120370372</v>
      </c>
      <c r="T24">
        <f t="shared" si="3"/>
        <v>2014</v>
      </c>
    </row>
    <row r="25" spans="1:20" ht="60" x14ac:dyDescent="0.25">
      <c r="A25">
        <v>3081</v>
      </c>
      <c r="B25" s="9" t="s">
        <v>3081</v>
      </c>
      <c r="C25" s="3" t="s">
        <v>7191</v>
      </c>
      <c r="D25" s="5">
        <v>1000000</v>
      </c>
      <c r="E25" s="7">
        <v>231543.12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">
        <f t="shared" si="0"/>
        <v>23</v>
      </c>
      <c r="P25" t="s">
        <v>8309</v>
      </c>
      <c r="Q25" t="s">
        <v>8310</v>
      </c>
      <c r="R25" s="13">
        <f t="shared" si="4"/>
        <v>42237.181608796294</v>
      </c>
      <c r="S25" s="13">
        <f t="shared" si="2"/>
        <v>42267.181608796294</v>
      </c>
      <c r="T25">
        <f t="shared" si="3"/>
        <v>2015</v>
      </c>
    </row>
    <row r="26" spans="1:20" ht="60" x14ac:dyDescent="0.25">
      <c r="A26">
        <v>3629</v>
      </c>
      <c r="B26" s="9" t="s">
        <v>3627</v>
      </c>
      <c r="C26" s="3" t="s">
        <v>7739</v>
      </c>
      <c r="D26" s="5">
        <v>1000000</v>
      </c>
      <c r="E26" s="7">
        <v>229802.31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">
        <f t="shared" si="0"/>
        <v>23</v>
      </c>
      <c r="P26" t="s">
        <v>8309</v>
      </c>
      <c r="Q26" t="s">
        <v>8317</v>
      </c>
      <c r="R26" s="13">
        <f t="shared" si="4"/>
        <v>42437.094490740739</v>
      </c>
      <c r="S26" s="13">
        <f t="shared" si="2"/>
        <v>42495.708333333328</v>
      </c>
      <c r="T26">
        <f t="shared" si="3"/>
        <v>2016</v>
      </c>
    </row>
    <row r="27" spans="1:20" ht="60" x14ac:dyDescent="0.25">
      <c r="A27">
        <v>1105</v>
      </c>
      <c r="B27" s="9" t="s">
        <v>1106</v>
      </c>
      <c r="C27" s="3" t="s">
        <v>5215</v>
      </c>
      <c r="D27" s="5">
        <v>900000</v>
      </c>
      <c r="E27" s="7">
        <v>210171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">
        <f t="shared" si="0"/>
        <v>23</v>
      </c>
      <c r="P27" t="s">
        <v>8320</v>
      </c>
      <c r="Q27" t="s">
        <v>8321</v>
      </c>
      <c r="R27" s="13">
        <f t="shared" si="4"/>
        <v>41692.135729166665</v>
      </c>
      <c r="S27" s="13">
        <f t="shared" si="2"/>
        <v>41722.0940625</v>
      </c>
      <c r="T27">
        <f t="shared" si="3"/>
        <v>2014</v>
      </c>
    </row>
    <row r="28" spans="1:20" ht="45" x14ac:dyDescent="0.25">
      <c r="A28">
        <v>1000</v>
      </c>
      <c r="B28" s="9" t="s">
        <v>1001</v>
      </c>
      <c r="C28" s="3" t="s">
        <v>5110</v>
      </c>
      <c r="D28" s="5">
        <v>894700</v>
      </c>
      <c r="E28" s="7">
        <v>206743.09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">
        <f t="shared" si="0"/>
        <v>24</v>
      </c>
      <c r="P28" t="s">
        <v>8314</v>
      </c>
      <c r="Q28" t="s">
        <v>8322</v>
      </c>
      <c r="R28" s="13">
        <f t="shared" si="4"/>
        <v>42749.059722222228</v>
      </c>
      <c r="S28" s="13">
        <f t="shared" si="2"/>
        <v>42809.018055555556</v>
      </c>
      <c r="T28">
        <f t="shared" si="3"/>
        <v>2017</v>
      </c>
    </row>
    <row r="29" spans="1:20" ht="30" x14ac:dyDescent="0.25">
      <c r="A29">
        <v>2373</v>
      </c>
      <c r="B29" s="9" t="s">
        <v>2374</v>
      </c>
      <c r="C29" s="3" t="s">
        <v>6483</v>
      </c>
      <c r="D29" s="5">
        <v>850000</v>
      </c>
      <c r="E29" s="7">
        <v>205025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">
        <f t="shared" si="0"/>
        <v>25</v>
      </c>
      <c r="P29" t="s">
        <v>8314</v>
      </c>
      <c r="Q29" t="s">
        <v>8318</v>
      </c>
      <c r="R29" s="13">
        <f t="shared" si="4"/>
        <v>42215.662314814821</v>
      </c>
      <c r="S29" s="13">
        <f t="shared" si="2"/>
        <v>42245.662314814821</v>
      </c>
      <c r="T29">
        <f t="shared" si="3"/>
        <v>2015</v>
      </c>
    </row>
    <row r="30" spans="1:20" ht="45" x14ac:dyDescent="0.25">
      <c r="A30">
        <v>3124</v>
      </c>
      <c r="B30" s="9" t="s">
        <v>3124</v>
      </c>
      <c r="C30" s="3" t="s">
        <v>7234</v>
      </c>
      <c r="D30" s="5">
        <v>800000</v>
      </c>
      <c r="E30" s="7">
        <v>202928.5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">
        <f t="shared" si="0"/>
        <v>37</v>
      </c>
      <c r="P30" t="s">
        <v>8309</v>
      </c>
      <c r="Q30" t="s">
        <v>8310</v>
      </c>
      <c r="R30" s="13">
        <f t="shared" si="4"/>
        <v>41977.780104166668</v>
      </c>
      <c r="S30" s="13">
        <f t="shared" si="2"/>
        <v>42037.780104166668</v>
      </c>
      <c r="T30">
        <f t="shared" si="3"/>
        <v>2014</v>
      </c>
    </row>
    <row r="31" spans="1:20" ht="60" x14ac:dyDescent="0.25">
      <c r="A31">
        <v>486</v>
      </c>
      <c r="B31" s="9" t="s">
        <v>487</v>
      </c>
      <c r="C31" s="3" t="s">
        <v>4596</v>
      </c>
      <c r="D31" s="5">
        <v>550000</v>
      </c>
      <c r="E31" s="7">
        <v>201165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">
        <f t="shared" si="0"/>
        <v>39</v>
      </c>
      <c r="P31" t="s">
        <v>8307</v>
      </c>
      <c r="Q31" t="s">
        <v>8313</v>
      </c>
      <c r="R31" s="13">
        <f t="shared" si="4"/>
        <v>41761.94258101852</v>
      </c>
      <c r="S31" s="13">
        <f t="shared" si="2"/>
        <v>41791.94258101852</v>
      </c>
      <c r="T31">
        <f t="shared" si="3"/>
        <v>2014</v>
      </c>
    </row>
    <row r="32" spans="1:20" ht="60" x14ac:dyDescent="0.25">
      <c r="A32">
        <v>2390</v>
      </c>
      <c r="B32" s="9" t="s">
        <v>2391</v>
      </c>
      <c r="C32" s="3" t="s">
        <v>6500</v>
      </c>
      <c r="D32" s="5">
        <v>510000</v>
      </c>
      <c r="E32" s="7">
        <v>198415.01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">
        <f t="shared" si="0"/>
        <v>39</v>
      </c>
      <c r="P32" t="s">
        <v>8314</v>
      </c>
      <c r="Q32" t="s">
        <v>8318</v>
      </c>
      <c r="R32" s="13">
        <f t="shared" si="4"/>
        <v>41968.262314814812</v>
      </c>
      <c r="S32" s="13">
        <f t="shared" si="2"/>
        <v>42008.262314814812</v>
      </c>
      <c r="T32">
        <f t="shared" si="3"/>
        <v>2014</v>
      </c>
    </row>
    <row r="33" spans="1:20" ht="60" x14ac:dyDescent="0.25">
      <c r="A33">
        <v>159</v>
      </c>
      <c r="B33" s="9" t="s">
        <v>161</v>
      </c>
      <c r="C33" s="3" t="s">
        <v>4269</v>
      </c>
      <c r="D33" s="5">
        <v>500000</v>
      </c>
      <c r="E33" s="7">
        <v>193963.9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">
        <f t="shared" si="0"/>
        <v>37</v>
      </c>
      <c r="P33" t="s">
        <v>8307</v>
      </c>
      <c r="Q33" t="s">
        <v>8308</v>
      </c>
      <c r="R33" s="13">
        <f t="shared" si="4"/>
        <v>42514.434548611112</v>
      </c>
      <c r="S33" s="13">
        <f t="shared" si="2"/>
        <v>42554.434548611112</v>
      </c>
      <c r="T33">
        <f t="shared" si="3"/>
        <v>2016</v>
      </c>
    </row>
    <row r="34" spans="1:20" ht="45" x14ac:dyDescent="0.25">
      <c r="A34">
        <v>178</v>
      </c>
      <c r="B34" s="9" t="s">
        <v>180</v>
      </c>
      <c r="C34" s="3" t="s">
        <v>4288</v>
      </c>
      <c r="D34" s="5">
        <v>500000</v>
      </c>
      <c r="E34" s="7">
        <v>184133.01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">
        <f t="shared" si="0"/>
        <v>36</v>
      </c>
      <c r="P34" t="s">
        <v>8307</v>
      </c>
      <c r="Q34" t="s">
        <v>8316</v>
      </c>
      <c r="R34" s="13">
        <f t="shared" si="4"/>
        <v>42304.955381944441</v>
      </c>
      <c r="S34" s="13">
        <f t="shared" si="2"/>
        <v>42334.997048611112</v>
      </c>
      <c r="T34">
        <f t="shared" si="3"/>
        <v>2015</v>
      </c>
    </row>
    <row r="35" spans="1:20" ht="60" x14ac:dyDescent="0.25">
      <c r="A35">
        <v>189</v>
      </c>
      <c r="B35" s="9" t="s">
        <v>191</v>
      </c>
      <c r="C35" s="3" t="s">
        <v>4299</v>
      </c>
      <c r="D35" s="5">
        <v>500000</v>
      </c>
      <c r="E35" s="7">
        <v>180062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">
        <f t="shared" si="0"/>
        <v>35</v>
      </c>
      <c r="P35" t="s">
        <v>8307</v>
      </c>
      <c r="Q35" t="s">
        <v>8316</v>
      </c>
      <c r="R35" s="13">
        <f t="shared" si="4"/>
        <v>42556.690706018519</v>
      </c>
      <c r="S35" s="13">
        <f t="shared" si="2"/>
        <v>42616.690706018519</v>
      </c>
      <c r="T35">
        <f t="shared" si="3"/>
        <v>2016</v>
      </c>
    </row>
    <row r="36" spans="1:20" ht="60" x14ac:dyDescent="0.25">
      <c r="A36">
        <v>686</v>
      </c>
      <c r="B36" s="9" t="s">
        <v>687</v>
      </c>
      <c r="C36" s="3" t="s">
        <v>4796</v>
      </c>
      <c r="D36" s="5">
        <v>500000</v>
      </c>
      <c r="E36" s="7">
        <v>177412.01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">
        <f t="shared" si="0"/>
        <v>35</v>
      </c>
      <c r="P36" t="s">
        <v>8314</v>
      </c>
      <c r="Q36" t="s">
        <v>8322</v>
      </c>
      <c r="R36" s="13">
        <f t="shared" si="4"/>
        <v>42189.673263888893</v>
      </c>
      <c r="S36" s="13">
        <f t="shared" si="2"/>
        <v>42219.673263888893</v>
      </c>
      <c r="T36">
        <f t="shared" si="3"/>
        <v>2015</v>
      </c>
    </row>
    <row r="37" spans="1:20" ht="60" x14ac:dyDescent="0.25">
      <c r="A37">
        <v>1095</v>
      </c>
      <c r="B37" s="9" t="s">
        <v>1096</v>
      </c>
      <c r="C37" s="3" t="s">
        <v>5205</v>
      </c>
      <c r="D37" s="5">
        <v>500000</v>
      </c>
      <c r="E37" s="7">
        <v>176524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">
        <f t="shared" si="0"/>
        <v>35</v>
      </c>
      <c r="P37" t="s">
        <v>8320</v>
      </c>
      <c r="Q37" t="s">
        <v>8321</v>
      </c>
      <c r="R37" s="13">
        <f t="shared" si="4"/>
        <v>41486.537268518521</v>
      </c>
      <c r="S37" s="13">
        <f t="shared" si="2"/>
        <v>41516.537268518521</v>
      </c>
      <c r="T37">
        <f t="shared" si="3"/>
        <v>2013</v>
      </c>
    </row>
    <row r="38" spans="1:20" ht="45" x14ac:dyDescent="0.25">
      <c r="A38">
        <v>1116</v>
      </c>
      <c r="B38" s="9" t="s">
        <v>1117</v>
      </c>
      <c r="C38" s="3" t="s">
        <v>5226</v>
      </c>
      <c r="D38" s="5">
        <v>500000</v>
      </c>
      <c r="E38" s="7">
        <v>176420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">
        <f t="shared" si="0"/>
        <v>34</v>
      </c>
      <c r="P38" t="s">
        <v>8320</v>
      </c>
      <c r="Q38" t="s">
        <v>8321</v>
      </c>
      <c r="R38" s="13">
        <f t="shared" si="4"/>
        <v>41009.847314814811</v>
      </c>
      <c r="S38" s="13">
        <f t="shared" si="2"/>
        <v>41069.847314814811</v>
      </c>
      <c r="T38">
        <f t="shared" si="3"/>
        <v>2012</v>
      </c>
    </row>
    <row r="39" spans="1:20" ht="45" x14ac:dyDescent="0.25">
      <c r="A39">
        <v>1230</v>
      </c>
      <c r="B39" s="9" t="s">
        <v>1231</v>
      </c>
      <c r="C39" s="3" t="s">
        <v>5340</v>
      </c>
      <c r="D39" s="5">
        <v>500000</v>
      </c>
      <c r="E39" s="7">
        <v>171253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">
        <f t="shared" si="0"/>
        <v>34</v>
      </c>
      <c r="P39" t="s">
        <v>8323</v>
      </c>
      <c r="Q39" t="s">
        <v>8324</v>
      </c>
      <c r="R39" s="13">
        <f t="shared" si="4"/>
        <v>40568.972569444442</v>
      </c>
      <c r="S39" s="13">
        <f t="shared" si="2"/>
        <v>40598.972569444442</v>
      </c>
      <c r="T39">
        <f t="shared" si="3"/>
        <v>2011</v>
      </c>
    </row>
    <row r="40" spans="1:20" ht="30" x14ac:dyDescent="0.25">
      <c r="A40">
        <v>1447</v>
      </c>
      <c r="B40" s="9" t="s">
        <v>1448</v>
      </c>
      <c r="C40" s="3" t="s">
        <v>5557</v>
      </c>
      <c r="D40" s="5">
        <v>500000</v>
      </c>
      <c r="E40" s="7">
        <v>170525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">
        <f t="shared" si="0"/>
        <v>34</v>
      </c>
      <c r="P40" t="s">
        <v>8311</v>
      </c>
      <c r="Q40" t="s">
        <v>8312</v>
      </c>
      <c r="R40" s="13">
        <f t="shared" si="4"/>
        <v>42529.730717592596</v>
      </c>
      <c r="S40" s="13">
        <f t="shared" si="2"/>
        <v>42559.730717592596</v>
      </c>
      <c r="T40">
        <f t="shared" si="3"/>
        <v>2016</v>
      </c>
    </row>
    <row r="41" spans="1:20" ht="60" x14ac:dyDescent="0.25">
      <c r="A41">
        <v>2140</v>
      </c>
      <c r="B41" s="9" t="s">
        <v>2141</v>
      </c>
      <c r="C41" s="3" t="s">
        <v>6250</v>
      </c>
      <c r="D41" s="5">
        <v>500000</v>
      </c>
      <c r="E41" s="7">
        <v>170271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">
        <f t="shared" si="0"/>
        <v>34</v>
      </c>
      <c r="P41" t="s">
        <v>8320</v>
      </c>
      <c r="Q41" t="s">
        <v>8321</v>
      </c>
      <c r="R41" s="13">
        <f t="shared" si="4"/>
        <v>41255.833611111113</v>
      </c>
      <c r="S41" s="13">
        <f t="shared" si="2"/>
        <v>41285.833611111113</v>
      </c>
      <c r="T41">
        <f t="shared" si="3"/>
        <v>2012</v>
      </c>
    </row>
    <row r="42" spans="1:20" ht="60" x14ac:dyDescent="0.25">
      <c r="A42">
        <v>2642</v>
      </c>
      <c r="B42" s="9" t="s">
        <v>2642</v>
      </c>
      <c r="C42" s="3" t="s">
        <v>6752</v>
      </c>
      <c r="D42" s="5">
        <v>500000</v>
      </c>
      <c r="E42" s="7">
        <v>169985.91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">
        <f t="shared" si="0"/>
        <v>34</v>
      </c>
      <c r="P42" t="s">
        <v>8314</v>
      </c>
      <c r="Q42" t="s">
        <v>8319</v>
      </c>
      <c r="R42" s="13">
        <f t="shared" si="4"/>
        <v>42536.246620370366</v>
      </c>
      <c r="S42" s="13">
        <f t="shared" si="2"/>
        <v>42566.289583333331</v>
      </c>
      <c r="T42">
        <f t="shared" si="3"/>
        <v>2016</v>
      </c>
    </row>
    <row r="43" spans="1:20" ht="45" x14ac:dyDescent="0.25">
      <c r="A43">
        <v>2646</v>
      </c>
      <c r="B43" s="9" t="s">
        <v>2646</v>
      </c>
      <c r="C43" s="3" t="s">
        <v>6756</v>
      </c>
      <c r="D43" s="5">
        <v>500000</v>
      </c>
      <c r="E43" s="7">
        <v>169394.6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">
        <f t="shared" si="0"/>
        <v>34</v>
      </c>
      <c r="P43" t="s">
        <v>8314</v>
      </c>
      <c r="Q43" t="s">
        <v>8319</v>
      </c>
      <c r="R43" s="13">
        <f t="shared" si="4"/>
        <v>42226.313298611116</v>
      </c>
      <c r="S43" s="13">
        <f t="shared" si="2"/>
        <v>42256.313298611116</v>
      </c>
      <c r="T43">
        <f t="shared" si="3"/>
        <v>2015</v>
      </c>
    </row>
    <row r="44" spans="1:20" ht="60" x14ac:dyDescent="0.25">
      <c r="A44">
        <v>2948</v>
      </c>
      <c r="B44" s="9" t="s">
        <v>2948</v>
      </c>
      <c r="C44" s="3" t="s">
        <v>7058</v>
      </c>
      <c r="D44" s="5">
        <v>500000</v>
      </c>
      <c r="E44" s="7">
        <v>168829.14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">
        <f t="shared" si="0"/>
        <v>34</v>
      </c>
      <c r="P44" t="s">
        <v>8309</v>
      </c>
      <c r="Q44" t="s">
        <v>8310</v>
      </c>
      <c r="R44" s="13">
        <f t="shared" si="4"/>
        <v>42097.649224537032</v>
      </c>
      <c r="S44" s="13">
        <f t="shared" si="2"/>
        <v>42157.649224537032</v>
      </c>
      <c r="T44">
        <f t="shared" si="3"/>
        <v>2015</v>
      </c>
    </row>
    <row r="45" spans="1:20" ht="30" x14ac:dyDescent="0.25">
      <c r="A45">
        <v>3118</v>
      </c>
      <c r="B45" s="9" t="s">
        <v>3118</v>
      </c>
      <c r="C45" s="3" t="s">
        <v>7228</v>
      </c>
      <c r="D45" s="5">
        <v>500000</v>
      </c>
      <c r="E45" s="7">
        <v>167820.6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">
        <f t="shared" si="0"/>
        <v>35</v>
      </c>
      <c r="P45" t="s">
        <v>8309</v>
      </c>
      <c r="Q45" t="s">
        <v>8310</v>
      </c>
      <c r="R45" s="13">
        <f t="shared" si="4"/>
        <v>42534.649571759262</v>
      </c>
      <c r="S45" s="13">
        <f t="shared" si="2"/>
        <v>42553.649571759262</v>
      </c>
      <c r="T45">
        <f t="shared" si="3"/>
        <v>2016</v>
      </c>
    </row>
    <row r="46" spans="1:20" ht="45" x14ac:dyDescent="0.25">
      <c r="A46">
        <v>2349</v>
      </c>
      <c r="B46" s="9" t="s">
        <v>2350</v>
      </c>
      <c r="C46" s="3" t="s">
        <v>6459</v>
      </c>
      <c r="D46" s="5">
        <v>474900</v>
      </c>
      <c r="E46" s="7">
        <v>167410.01999999999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">
        <f t="shared" si="0"/>
        <v>35</v>
      </c>
      <c r="P46" t="s">
        <v>8314</v>
      </c>
      <c r="Q46" t="s">
        <v>8318</v>
      </c>
      <c r="R46" s="13">
        <f t="shared" si="4"/>
        <v>42198.775787037041</v>
      </c>
      <c r="S46" s="13">
        <f t="shared" si="2"/>
        <v>42227.775787037041</v>
      </c>
      <c r="T46">
        <f t="shared" si="3"/>
        <v>2015</v>
      </c>
    </row>
    <row r="47" spans="1:20" ht="60" x14ac:dyDescent="0.25">
      <c r="A47">
        <v>1321</v>
      </c>
      <c r="B47" s="9" t="s">
        <v>1322</v>
      </c>
      <c r="C47" s="3" t="s">
        <v>5431</v>
      </c>
      <c r="D47" s="5">
        <v>462000</v>
      </c>
      <c r="E47" s="7">
        <v>161459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">
        <f t="shared" si="0"/>
        <v>36</v>
      </c>
      <c r="P47" t="s">
        <v>8314</v>
      </c>
      <c r="Q47" t="s">
        <v>8322</v>
      </c>
      <c r="R47" s="13">
        <f t="shared" si="4"/>
        <v>42697.74927083333</v>
      </c>
      <c r="S47" s="13">
        <f t="shared" si="2"/>
        <v>42727.74927083333</v>
      </c>
      <c r="T47">
        <f t="shared" si="3"/>
        <v>2016</v>
      </c>
    </row>
    <row r="48" spans="1:20" ht="60" x14ac:dyDescent="0.25">
      <c r="A48">
        <v>627</v>
      </c>
      <c r="B48" s="9" t="s">
        <v>628</v>
      </c>
      <c r="C48" s="3" t="s">
        <v>4737</v>
      </c>
      <c r="D48" s="5">
        <v>450000</v>
      </c>
      <c r="E48" s="7">
        <v>160920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">
        <f t="shared" si="0"/>
        <v>38</v>
      </c>
      <c r="P48" t="s">
        <v>8314</v>
      </c>
      <c r="Q48" t="s">
        <v>8318</v>
      </c>
      <c r="R48" s="13">
        <f t="shared" si="4"/>
        <v>42384.306840277779</v>
      </c>
      <c r="S48" s="13">
        <f t="shared" si="2"/>
        <v>42443.958333333328</v>
      </c>
      <c r="T48">
        <f t="shared" si="3"/>
        <v>2016</v>
      </c>
    </row>
    <row r="49" spans="1:20" ht="60" x14ac:dyDescent="0.25">
      <c r="A49">
        <v>1971</v>
      </c>
      <c r="B49" s="9" t="s">
        <v>1972</v>
      </c>
      <c r="C49" s="3" t="s">
        <v>6081</v>
      </c>
      <c r="D49" s="5">
        <v>400000</v>
      </c>
      <c r="E49" s="7">
        <v>153362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">
        <f t="shared" si="0"/>
        <v>38</v>
      </c>
      <c r="P49" t="s">
        <v>8314</v>
      </c>
      <c r="Q49" t="s">
        <v>8325</v>
      </c>
      <c r="R49" s="13">
        <f t="shared" si="4"/>
        <v>41561.500706018516</v>
      </c>
      <c r="S49" s="13">
        <f t="shared" si="2"/>
        <v>41593.166666666664</v>
      </c>
      <c r="T49">
        <f t="shared" si="3"/>
        <v>2013</v>
      </c>
    </row>
    <row r="50" spans="1:20" ht="45" x14ac:dyDescent="0.25">
      <c r="A50">
        <v>2953</v>
      </c>
      <c r="B50" s="9" t="s">
        <v>2953</v>
      </c>
      <c r="C50" s="3" t="s">
        <v>7063</v>
      </c>
      <c r="D50" s="5">
        <v>400000</v>
      </c>
      <c r="E50" s="7">
        <v>152604.29999999999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">
        <f t="shared" si="0"/>
        <v>39</v>
      </c>
      <c r="P50" t="s">
        <v>8309</v>
      </c>
      <c r="Q50" t="s">
        <v>8310</v>
      </c>
      <c r="R50" s="13">
        <f t="shared" si="4"/>
        <v>42255.791909722218</v>
      </c>
      <c r="S50" s="13">
        <f t="shared" si="2"/>
        <v>42285.791909722218</v>
      </c>
      <c r="T50">
        <f t="shared" si="3"/>
        <v>2015</v>
      </c>
    </row>
    <row r="51" spans="1:20" ht="30" x14ac:dyDescent="0.25">
      <c r="A51">
        <v>1917</v>
      </c>
      <c r="B51" s="9" t="s">
        <v>1918</v>
      </c>
      <c r="C51" s="3" t="s">
        <v>6027</v>
      </c>
      <c r="D51" s="5">
        <v>390000</v>
      </c>
      <c r="E51" s="7">
        <v>152579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">
        <f t="shared" si="0"/>
        <v>39</v>
      </c>
      <c r="P51" t="s">
        <v>8314</v>
      </c>
      <c r="Q51" t="s">
        <v>8326</v>
      </c>
      <c r="R51" s="13">
        <f t="shared" si="4"/>
        <v>42746.270057870366</v>
      </c>
      <c r="S51" s="13">
        <f t="shared" si="2"/>
        <v>42776.270057870366</v>
      </c>
      <c r="T51">
        <f t="shared" si="3"/>
        <v>2017</v>
      </c>
    </row>
    <row r="52" spans="1:20" x14ac:dyDescent="0.25">
      <c r="A52">
        <v>2147</v>
      </c>
      <c r="B52" s="9" t="s">
        <v>2148</v>
      </c>
      <c r="C52" s="3" t="s">
        <v>6257</v>
      </c>
      <c r="D52" s="5">
        <v>390000</v>
      </c>
      <c r="E52" s="7">
        <v>152165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">
        <f t="shared" si="0"/>
        <v>40</v>
      </c>
      <c r="P52" t="s">
        <v>8320</v>
      </c>
      <c r="Q52" t="s">
        <v>8321</v>
      </c>
      <c r="R52" s="13">
        <f t="shared" si="4"/>
        <v>41927.295694444445</v>
      </c>
      <c r="S52" s="13">
        <f t="shared" si="2"/>
        <v>41959.337361111116</v>
      </c>
      <c r="T52">
        <f t="shared" si="3"/>
        <v>2014</v>
      </c>
    </row>
    <row r="53" spans="1:20" ht="30" x14ac:dyDescent="0.25">
      <c r="A53">
        <v>152</v>
      </c>
      <c r="B53" s="9" t="s">
        <v>154</v>
      </c>
      <c r="C53" s="3" t="s">
        <v>4262</v>
      </c>
      <c r="D53" s="5">
        <v>380000</v>
      </c>
      <c r="E53" s="7">
        <v>150102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">
        <f t="shared" si="0"/>
        <v>39</v>
      </c>
      <c r="P53" t="s">
        <v>8307</v>
      </c>
      <c r="Q53" t="s">
        <v>8308</v>
      </c>
      <c r="R53" s="13">
        <f t="shared" si="4"/>
        <v>41875.077546296299</v>
      </c>
      <c r="S53" s="13">
        <f t="shared" si="2"/>
        <v>41905.077546296299</v>
      </c>
      <c r="T53">
        <f t="shared" si="3"/>
        <v>2014</v>
      </c>
    </row>
    <row r="54" spans="1:20" ht="45" x14ac:dyDescent="0.25">
      <c r="A54">
        <v>3885</v>
      </c>
      <c r="B54" s="9" t="s">
        <v>3882</v>
      </c>
      <c r="C54" s="3" t="s">
        <v>7994</v>
      </c>
      <c r="D54" s="5">
        <v>375000</v>
      </c>
      <c r="E54" s="7">
        <v>147233.76999999999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">
        <f t="shared" si="0"/>
        <v>38</v>
      </c>
      <c r="P54" t="s">
        <v>8309</v>
      </c>
      <c r="Q54" t="s">
        <v>8317</v>
      </c>
      <c r="R54" s="13">
        <f t="shared" si="4"/>
        <v>42469.951284722221</v>
      </c>
      <c r="S54" s="13">
        <f t="shared" si="2"/>
        <v>42499.951284722221</v>
      </c>
      <c r="T54">
        <f t="shared" si="3"/>
        <v>2016</v>
      </c>
    </row>
    <row r="55" spans="1:20" ht="60" x14ac:dyDescent="0.25">
      <c r="A55">
        <v>2153</v>
      </c>
      <c r="B55" s="9" t="s">
        <v>2154</v>
      </c>
      <c r="C55" s="3" t="s">
        <v>6263</v>
      </c>
      <c r="D55" s="5">
        <v>372625</v>
      </c>
      <c r="E55" s="7">
        <v>142483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">
        <f t="shared" si="0"/>
        <v>39</v>
      </c>
      <c r="P55" t="s">
        <v>8320</v>
      </c>
      <c r="Q55" t="s">
        <v>8321</v>
      </c>
      <c r="R55" s="13">
        <f t="shared" si="4"/>
        <v>41974.911087962959</v>
      </c>
      <c r="S55" s="13">
        <f t="shared" si="2"/>
        <v>42014.332638888889</v>
      </c>
      <c r="T55">
        <f t="shared" si="3"/>
        <v>2014</v>
      </c>
    </row>
    <row r="56" spans="1:20" ht="45" x14ac:dyDescent="0.25">
      <c r="A56">
        <v>233</v>
      </c>
      <c r="B56" s="9" t="s">
        <v>235</v>
      </c>
      <c r="C56" s="3" t="s">
        <v>4343</v>
      </c>
      <c r="D56" s="5">
        <v>350000</v>
      </c>
      <c r="E56" s="7">
        <v>137254.84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">
        <f t="shared" si="0"/>
        <v>39</v>
      </c>
      <c r="P56" t="s">
        <v>8307</v>
      </c>
      <c r="Q56" t="s">
        <v>8316</v>
      </c>
      <c r="R56" s="13">
        <f t="shared" si="4"/>
        <v>42612.911712962959</v>
      </c>
      <c r="S56" s="13">
        <f t="shared" si="2"/>
        <v>42642.911712962959</v>
      </c>
      <c r="T56">
        <f t="shared" si="3"/>
        <v>2016</v>
      </c>
    </row>
    <row r="57" spans="1:20" ht="45" x14ac:dyDescent="0.25">
      <c r="A57">
        <v>3066</v>
      </c>
      <c r="B57" s="9" t="s">
        <v>3066</v>
      </c>
      <c r="C57" s="3" t="s">
        <v>7176</v>
      </c>
      <c r="D57" s="5">
        <v>350000</v>
      </c>
      <c r="E57" s="7">
        <v>136924.35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">
        <f t="shared" si="0"/>
        <v>43</v>
      </c>
      <c r="P57" t="s">
        <v>8309</v>
      </c>
      <c r="Q57" t="s">
        <v>8310</v>
      </c>
      <c r="R57" s="13">
        <f t="shared" si="4"/>
        <v>42531.228437500002</v>
      </c>
      <c r="S57" s="13">
        <f t="shared" si="2"/>
        <v>42561.228437500002</v>
      </c>
      <c r="T57">
        <f t="shared" si="3"/>
        <v>2016</v>
      </c>
    </row>
    <row r="58" spans="1:20" ht="30" x14ac:dyDescent="0.25">
      <c r="A58">
        <v>684</v>
      </c>
      <c r="B58" s="9" t="s">
        <v>685</v>
      </c>
      <c r="C58" s="3" t="s">
        <v>4794</v>
      </c>
      <c r="D58" s="5">
        <v>320000</v>
      </c>
      <c r="E58" s="7">
        <v>136009.76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">
        <f t="shared" si="0"/>
        <v>43</v>
      </c>
      <c r="P58" t="s">
        <v>8314</v>
      </c>
      <c r="Q58" t="s">
        <v>8322</v>
      </c>
      <c r="R58" s="13">
        <f t="shared" si="4"/>
        <v>41809.473275462966</v>
      </c>
      <c r="S58" s="13">
        <f t="shared" si="2"/>
        <v>41845.125</v>
      </c>
      <c r="T58">
        <f t="shared" si="3"/>
        <v>2014</v>
      </c>
    </row>
    <row r="59" spans="1:20" ht="60" x14ac:dyDescent="0.25">
      <c r="A59">
        <v>204</v>
      </c>
      <c r="B59" s="9" t="s">
        <v>206</v>
      </c>
      <c r="C59" s="3" t="s">
        <v>4314</v>
      </c>
      <c r="D59" s="5">
        <v>300000</v>
      </c>
      <c r="E59" s="7">
        <v>129748.82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">
        <f t="shared" si="0"/>
        <v>42</v>
      </c>
      <c r="P59" t="s">
        <v>8307</v>
      </c>
      <c r="Q59" t="s">
        <v>8316</v>
      </c>
      <c r="R59" s="13">
        <f t="shared" si="4"/>
        <v>42556.583368055552</v>
      </c>
      <c r="S59" s="13">
        <f t="shared" si="2"/>
        <v>42586.583368055552</v>
      </c>
      <c r="T59">
        <f t="shared" si="3"/>
        <v>2016</v>
      </c>
    </row>
    <row r="60" spans="1:20" ht="45" x14ac:dyDescent="0.25">
      <c r="A60">
        <v>955</v>
      </c>
      <c r="B60" s="9" t="s">
        <v>956</v>
      </c>
      <c r="C60" s="3" t="s">
        <v>5065</v>
      </c>
      <c r="D60" s="5">
        <v>300000</v>
      </c>
      <c r="E60" s="7">
        <v>126082.45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">
        <f t="shared" si="0"/>
        <v>42</v>
      </c>
      <c r="P60" t="s">
        <v>8314</v>
      </c>
      <c r="Q60" t="s">
        <v>8322</v>
      </c>
      <c r="R60" s="13">
        <f t="shared" si="4"/>
        <v>42586.295138888891</v>
      </c>
      <c r="S60" s="13">
        <f t="shared" si="2"/>
        <v>42626.295138888891</v>
      </c>
      <c r="T60">
        <f t="shared" si="3"/>
        <v>2016</v>
      </c>
    </row>
    <row r="61" spans="1:20" ht="60" x14ac:dyDescent="0.25">
      <c r="A61">
        <v>1515</v>
      </c>
      <c r="B61" s="9" t="s">
        <v>1516</v>
      </c>
      <c r="C61" s="3" t="s">
        <v>5625</v>
      </c>
      <c r="D61" s="5">
        <v>300000</v>
      </c>
      <c r="E61" s="7">
        <v>125137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">
        <f t="shared" si="0"/>
        <v>41</v>
      </c>
      <c r="P61" t="s">
        <v>8327</v>
      </c>
      <c r="Q61" t="s">
        <v>8328</v>
      </c>
      <c r="R61" s="13">
        <f t="shared" si="4"/>
        <v>42415.253437499996</v>
      </c>
      <c r="S61" s="13">
        <f t="shared" si="2"/>
        <v>42445.211770833332</v>
      </c>
      <c r="T61">
        <f t="shared" si="3"/>
        <v>2016</v>
      </c>
    </row>
    <row r="62" spans="1:20" ht="60" x14ac:dyDescent="0.25">
      <c r="A62">
        <v>1696</v>
      </c>
      <c r="B62" s="9" t="s">
        <v>1697</v>
      </c>
      <c r="C62" s="3" t="s">
        <v>5806</v>
      </c>
      <c r="D62" s="5">
        <v>300000</v>
      </c>
      <c r="E62" s="7">
        <v>123920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">
        <f t="shared" si="0"/>
        <v>41</v>
      </c>
      <c r="P62" t="s">
        <v>8323</v>
      </c>
      <c r="Q62" t="s">
        <v>8329</v>
      </c>
      <c r="R62" s="13">
        <f t="shared" si="4"/>
        <v>42796.069571759261</v>
      </c>
      <c r="S62" s="13">
        <f t="shared" si="2"/>
        <v>42826.027905092589</v>
      </c>
      <c r="T62">
        <f t="shared" si="3"/>
        <v>2017</v>
      </c>
    </row>
    <row r="63" spans="1:20" ht="60" x14ac:dyDescent="0.25">
      <c r="A63">
        <v>2158</v>
      </c>
      <c r="B63" s="9" t="s">
        <v>2159</v>
      </c>
      <c r="C63" s="3" t="s">
        <v>6268</v>
      </c>
      <c r="D63" s="5">
        <v>300000</v>
      </c>
      <c r="E63" s="7">
        <v>123444.12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">
        <f t="shared" si="0"/>
        <v>43</v>
      </c>
      <c r="P63" t="s">
        <v>8320</v>
      </c>
      <c r="Q63" t="s">
        <v>8321</v>
      </c>
      <c r="R63" s="13">
        <f t="shared" si="4"/>
        <v>41264.853865740741</v>
      </c>
      <c r="S63" s="13">
        <f t="shared" si="2"/>
        <v>41309.853865740741</v>
      </c>
      <c r="T63">
        <f t="shared" si="3"/>
        <v>2012</v>
      </c>
    </row>
    <row r="64" spans="1:20" ht="60" x14ac:dyDescent="0.25">
      <c r="A64">
        <v>2651</v>
      </c>
      <c r="B64" s="9" t="s">
        <v>2651</v>
      </c>
      <c r="C64" s="3" t="s">
        <v>6761</v>
      </c>
      <c r="D64" s="5">
        <v>280000</v>
      </c>
      <c r="E64" s="7">
        <v>120249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">
        <f t="shared" si="0"/>
        <v>45</v>
      </c>
      <c r="P64" t="s">
        <v>8314</v>
      </c>
      <c r="Q64" t="s">
        <v>8319</v>
      </c>
      <c r="R64" s="13">
        <f t="shared" si="4"/>
        <v>42327.805659722217</v>
      </c>
      <c r="S64" s="13">
        <f t="shared" si="2"/>
        <v>42355.805659722217</v>
      </c>
      <c r="T64">
        <f t="shared" si="3"/>
        <v>2015</v>
      </c>
    </row>
    <row r="65" spans="1:20" ht="60" x14ac:dyDescent="0.25">
      <c r="A65">
        <v>2064</v>
      </c>
      <c r="B65" s="9" t="s">
        <v>2065</v>
      </c>
      <c r="C65" s="3" t="s">
        <v>6174</v>
      </c>
      <c r="D65" s="5">
        <v>261962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">
        <f t="shared" si="0"/>
        <v>47</v>
      </c>
      <c r="P65" t="s">
        <v>8314</v>
      </c>
      <c r="Q65" t="s">
        <v>8325</v>
      </c>
      <c r="R65" s="13">
        <f t="shared" si="4"/>
        <v>41389.364849537036</v>
      </c>
      <c r="S65" s="13">
        <f t="shared" si="2"/>
        <v>41425.5</v>
      </c>
      <c r="T65">
        <f t="shared" si="3"/>
        <v>2013</v>
      </c>
    </row>
    <row r="66" spans="1:20" ht="60" x14ac:dyDescent="0.25">
      <c r="A66">
        <v>151</v>
      </c>
      <c r="B66" s="9" t="s">
        <v>153</v>
      </c>
      <c r="C66" s="3" t="s">
        <v>4261</v>
      </c>
      <c r="D66" s="5">
        <v>250000</v>
      </c>
      <c r="E66" s="7">
        <v>117108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">
        <f t="shared" ref="O66:O129" si="5">ROUND(E67/D67*100,0)</f>
        <v>46</v>
      </c>
      <c r="P66" t="s">
        <v>8307</v>
      </c>
      <c r="Q66" t="s">
        <v>8308</v>
      </c>
      <c r="R66" s="13">
        <f t="shared" si="4"/>
        <v>42113.550821759258</v>
      </c>
      <c r="S66" s="13">
        <f t="shared" si="2"/>
        <v>42173.550821759258</v>
      </c>
      <c r="T66">
        <f t="shared" si="3"/>
        <v>2015</v>
      </c>
    </row>
    <row r="67" spans="1:20" ht="45" x14ac:dyDescent="0.25">
      <c r="A67">
        <v>542</v>
      </c>
      <c r="B67" s="9" t="s">
        <v>543</v>
      </c>
      <c r="C67" s="3" t="s">
        <v>4652</v>
      </c>
      <c r="D67" s="5">
        <v>250000</v>
      </c>
      <c r="E67" s="7">
        <v>115816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">
        <f t="shared" si="5"/>
        <v>46</v>
      </c>
      <c r="P67" t="s">
        <v>8314</v>
      </c>
      <c r="Q67" t="s">
        <v>8318</v>
      </c>
      <c r="R67" s="13">
        <f t="shared" si="4"/>
        <v>42433.737453703703</v>
      </c>
      <c r="S67" s="13">
        <f t="shared" ref="S67:S130" si="6">(((I67/60)/60/24+DATE(1970,1,1)))</f>
        <v>42493.695787037039</v>
      </c>
      <c r="T67">
        <f t="shared" ref="T67:T130" si="7">YEAR(R67)</f>
        <v>2016</v>
      </c>
    </row>
    <row r="68" spans="1:20" ht="60" x14ac:dyDescent="0.25">
      <c r="A68">
        <v>1017</v>
      </c>
      <c r="B68" s="9" t="s">
        <v>1018</v>
      </c>
      <c r="C68" s="3" t="s">
        <v>5127</v>
      </c>
      <c r="D68" s="5">
        <v>250000</v>
      </c>
      <c r="E68" s="7">
        <v>115297.5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">
        <f t="shared" si="5"/>
        <v>46</v>
      </c>
      <c r="P68" t="s">
        <v>8314</v>
      </c>
      <c r="Q68" t="s">
        <v>8322</v>
      </c>
      <c r="R68" s="13">
        <f t="shared" si="4"/>
        <v>42289.675173611111</v>
      </c>
      <c r="S68" s="13">
        <f t="shared" si="6"/>
        <v>42329.716840277775</v>
      </c>
      <c r="T68">
        <f t="shared" si="7"/>
        <v>2015</v>
      </c>
    </row>
    <row r="69" spans="1:20" ht="45" x14ac:dyDescent="0.25">
      <c r="A69">
        <v>1121</v>
      </c>
      <c r="B69" s="9" t="s">
        <v>1122</v>
      </c>
      <c r="C69" s="3" t="s">
        <v>5231</v>
      </c>
      <c r="D69" s="5">
        <v>250000</v>
      </c>
      <c r="E69" s="7">
        <v>114977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">
        <f t="shared" si="5"/>
        <v>45</v>
      </c>
      <c r="P69" t="s">
        <v>8320</v>
      </c>
      <c r="Q69" t="s">
        <v>8321</v>
      </c>
      <c r="R69" s="13">
        <f t="shared" si="4"/>
        <v>42412.934212962966</v>
      </c>
      <c r="S69" s="13">
        <f t="shared" si="6"/>
        <v>42442.892546296294</v>
      </c>
      <c r="T69">
        <f t="shared" si="7"/>
        <v>2016</v>
      </c>
    </row>
    <row r="70" spans="1:20" ht="60" x14ac:dyDescent="0.25">
      <c r="A70">
        <v>1311</v>
      </c>
      <c r="B70" s="9" t="s">
        <v>1312</v>
      </c>
      <c r="C70" s="3" t="s">
        <v>5421</v>
      </c>
      <c r="D70" s="5">
        <v>250000</v>
      </c>
      <c r="E70" s="7">
        <v>113015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">
        <f t="shared" si="5"/>
        <v>45</v>
      </c>
      <c r="P70" t="s">
        <v>8314</v>
      </c>
      <c r="Q70" t="s">
        <v>8322</v>
      </c>
      <c r="R70" s="13">
        <f t="shared" si="4"/>
        <v>42669.802303240736</v>
      </c>
      <c r="S70" s="13">
        <f t="shared" si="6"/>
        <v>42704.843969907408</v>
      </c>
      <c r="T70">
        <f t="shared" si="7"/>
        <v>2016</v>
      </c>
    </row>
    <row r="71" spans="1:20" ht="45" x14ac:dyDescent="0.25">
      <c r="A71">
        <v>1331</v>
      </c>
      <c r="B71" s="9" t="s">
        <v>1332</v>
      </c>
      <c r="C71" s="3" t="s">
        <v>5441</v>
      </c>
      <c r="D71" s="5">
        <v>250000</v>
      </c>
      <c r="E71" s="7">
        <v>112536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">
        <f t="shared" si="5"/>
        <v>44</v>
      </c>
      <c r="P71" t="s">
        <v>8314</v>
      </c>
      <c r="Q71" t="s">
        <v>8322</v>
      </c>
      <c r="R71" s="13">
        <f t="shared" si="4"/>
        <v>42569.50409722222</v>
      </c>
      <c r="S71" s="13">
        <f t="shared" si="6"/>
        <v>42599.50409722222</v>
      </c>
      <c r="T71">
        <f t="shared" si="7"/>
        <v>2016</v>
      </c>
    </row>
    <row r="72" spans="1:20" ht="60" x14ac:dyDescent="0.25">
      <c r="A72">
        <v>1861</v>
      </c>
      <c r="B72" s="9" t="s">
        <v>1862</v>
      </c>
      <c r="C72" s="3" t="s">
        <v>5971</v>
      </c>
      <c r="D72" s="5">
        <v>250000</v>
      </c>
      <c r="E72" s="7">
        <v>110538.12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">
        <f t="shared" si="5"/>
        <v>44</v>
      </c>
      <c r="P72" t="s">
        <v>8320</v>
      </c>
      <c r="Q72" t="s">
        <v>8330</v>
      </c>
      <c r="R72" s="13">
        <f t="shared" si="4"/>
        <v>42000.300243055557</v>
      </c>
      <c r="S72" s="13">
        <f t="shared" si="6"/>
        <v>42030.300243055557</v>
      </c>
      <c r="T72">
        <f t="shared" si="7"/>
        <v>2014</v>
      </c>
    </row>
    <row r="73" spans="1:20" ht="60" x14ac:dyDescent="0.25">
      <c r="A73">
        <v>1941</v>
      </c>
      <c r="B73" s="9" t="s">
        <v>1942</v>
      </c>
      <c r="C73" s="3" t="s">
        <v>6051</v>
      </c>
      <c r="D73" s="5">
        <v>250000</v>
      </c>
      <c r="E73" s="7">
        <v>110353.65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">
        <f t="shared" si="5"/>
        <v>43</v>
      </c>
      <c r="P73" t="s">
        <v>8314</v>
      </c>
      <c r="Q73" t="s">
        <v>8325</v>
      </c>
      <c r="R73" s="13">
        <f t="shared" si="4"/>
        <v>41744.290868055556</v>
      </c>
      <c r="S73" s="13">
        <f t="shared" si="6"/>
        <v>41774.290868055556</v>
      </c>
      <c r="T73">
        <f t="shared" si="7"/>
        <v>2014</v>
      </c>
    </row>
    <row r="74" spans="1:20" ht="45" x14ac:dyDescent="0.25">
      <c r="A74">
        <v>2435</v>
      </c>
      <c r="B74" s="9" t="s">
        <v>2436</v>
      </c>
      <c r="C74" s="3" t="s">
        <v>6545</v>
      </c>
      <c r="D74" s="5">
        <v>250000</v>
      </c>
      <c r="E74" s="7">
        <v>108397.11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">
        <f t="shared" si="5"/>
        <v>43</v>
      </c>
      <c r="P74" t="s">
        <v>8331</v>
      </c>
      <c r="Q74" t="s">
        <v>8332</v>
      </c>
      <c r="R74" s="13">
        <f t="shared" si="4"/>
        <v>42252.277615740735</v>
      </c>
      <c r="S74" s="13">
        <f t="shared" si="6"/>
        <v>42282.277615740735</v>
      </c>
      <c r="T74">
        <f t="shared" si="7"/>
        <v>2015</v>
      </c>
    </row>
    <row r="75" spans="1:20" ht="60" x14ac:dyDescent="0.25">
      <c r="A75">
        <v>3068</v>
      </c>
      <c r="B75" s="9" t="s">
        <v>3068</v>
      </c>
      <c r="C75" s="3" t="s">
        <v>7178</v>
      </c>
      <c r="D75" s="5">
        <v>250000</v>
      </c>
      <c r="E75" s="7">
        <v>107421.57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">
        <f t="shared" si="5"/>
        <v>45</v>
      </c>
      <c r="P75" t="s">
        <v>8309</v>
      </c>
      <c r="Q75" t="s">
        <v>8310</v>
      </c>
      <c r="R75" s="13">
        <f t="shared" si="4"/>
        <v>42263.691574074073</v>
      </c>
      <c r="S75" s="13">
        <f t="shared" si="6"/>
        <v>42293.691574074073</v>
      </c>
      <c r="T75">
        <f t="shared" si="7"/>
        <v>2015</v>
      </c>
    </row>
    <row r="76" spans="1:20" ht="60" x14ac:dyDescent="0.25">
      <c r="A76">
        <v>559</v>
      </c>
      <c r="B76" s="9" t="s">
        <v>560</v>
      </c>
      <c r="C76" s="3" t="s">
        <v>4669</v>
      </c>
      <c r="D76" s="5">
        <v>240000</v>
      </c>
      <c r="E76" s="7">
        <v>107148.74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">
        <f t="shared" si="5"/>
        <v>47</v>
      </c>
      <c r="P76" t="s">
        <v>8314</v>
      </c>
      <c r="Q76" t="s">
        <v>8318</v>
      </c>
      <c r="R76" s="13">
        <f t="shared" si="4"/>
        <v>42321.283101851848</v>
      </c>
      <c r="S76" s="13">
        <f t="shared" si="6"/>
        <v>42351.283101851848</v>
      </c>
      <c r="T76">
        <f t="shared" si="7"/>
        <v>2015</v>
      </c>
    </row>
    <row r="77" spans="1:20" ht="60" x14ac:dyDescent="0.25">
      <c r="A77">
        <v>3090</v>
      </c>
      <c r="B77" s="9" t="s">
        <v>3090</v>
      </c>
      <c r="C77" s="3" t="s">
        <v>7200</v>
      </c>
      <c r="D77" s="5">
        <v>225000</v>
      </c>
      <c r="E77" s="7">
        <v>106330.39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">
        <f t="shared" si="5"/>
        <v>48</v>
      </c>
      <c r="P77" t="s">
        <v>8309</v>
      </c>
      <c r="Q77" t="s">
        <v>8310</v>
      </c>
      <c r="R77" s="13">
        <f t="shared" si="4"/>
        <v>42065.818807870368</v>
      </c>
      <c r="S77" s="13">
        <f t="shared" si="6"/>
        <v>42125.777141203704</v>
      </c>
      <c r="T77">
        <f t="shared" si="7"/>
        <v>2015</v>
      </c>
    </row>
    <row r="78" spans="1:20" ht="30" x14ac:dyDescent="0.25">
      <c r="A78">
        <v>476</v>
      </c>
      <c r="B78" s="9" t="s">
        <v>477</v>
      </c>
      <c r="C78" s="3" t="s">
        <v>4586</v>
      </c>
      <c r="D78" s="5">
        <v>220000</v>
      </c>
      <c r="E78" s="7">
        <v>106222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">
        <f t="shared" si="5"/>
        <v>48</v>
      </c>
      <c r="P78" t="s">
        <v>8307</v>
      </c>
      <c r="Q78" t="s">
        <v>8313</v>
      </c>
      <c r="R78" s="13">
        <f t="shared" si="4"/>
        <v>41757.975011574075</v>
      </c>
      <c r="S78" s="13">
        <f t="shared" si="6"/>
        <v>41793.165972222225</v>
      </c>
      <c r="T78">
        <f t="shared" si="7"/>
        <v>2014</v>
      </c>
    </row>
    <row r="79" spans="1:20" ht="45" x14ac:dyDescent="0.25">
      <c r="A79">
        <v>3060</v>
      </c>
      <c r="B79" s="9" t="s">
        <v>3060</v>
      </c>
      <c r="C79" s="3" t="s">
        <v>7170</v>
      </c>
      <c r="D79" s="5">
        <v>220000</v>
      </c>
      <c r="E79" s="7">
        <v>106084.5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">
        <f t="shared" si="5"/>
        <v>53</v>
      </c>
      <c r="P79" t="s">
        <v>8309</v>
      </c>
      <c r="Q79" t="s">
        <v>8310</v>
      </c>
      <c r="R79" s="13">
        <f t="shared" si="4"/>
        <v>42245.274699074071</v>
      </c>
      <c r="S79" s="13">
        <f t="shared" si="6"/>
        <v>42275.274699074071</v>
      </c>
      <c r="T79">
        <f t="shared" si="7"/>
        <v>2015</v>
      </c>
    </row>
    <row r="80" spans="1:20" ht="60" x14ac:dyDescent="0.25">
      <c r="A80">
        <v>140</v>
      </c>
      <c r="B80" s="9" t="s">
        <v>142</v>
      </c>
      <c r="C80" s="3" t="s">
        <v>4250</v>
      </c>
      <c r="D80" s="5">
        <v>200000</v>
      </c>
      <c r="E80" s="7">
        <v>105881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">
        <f t="shared" si="5"/>
        <v>53</v>
      </c>
      <c r="P80" t="s">
        <v>8307</v>
      </c>
      <c r="Q80" t="s">
        <v>8308</v>
      </c>
      <c r="R80" s="13">
        <f t="shared" si="4"/>
        <v>42053.198287037041</v>
      </c>
      <c r="S80" s="13">
        <f t="shared" si="6"/>
        <v>42083.15662037037</v>
      </c>
      <c r="T80">
        <f t="shared" si="7"/>
        <v>2015</v>
      </c>
    </row>
    <row r="81" spans="1:20" ht="45" x14ac:dyDescent="0.25">
      <c r="A81">
        <v>506</v>
      </c>
      <c r="B81" s="9" t="s">
        <v>507</v>
      </c>
      <c r="C81" s="3" t="s">
        <v>4616</v>
      </c>
      <c r="D81" s="5">
        <v>200000</v>
      </c>
      <c r="E81" s="7">
        <v>105745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">
        <f t="shared" si="5"/>
        <v>52</v>
      </c>
      <c r="P81" t="s">
        <v>8307</v>
      </c>
      <c r="Q81" t="s">
        <v>8313</v>
      </c>
      <c r="R81" s="13">
        <f t="shared" si="4"/>
        <v>41466.552314814813</v>
      </c>
      <c r="S81" s="13">
        <f t="shared" si="6"/>
        <v>41496.552314814813</v>
      </c>
      <c r="T81">
        <f t="shared" si="7"/>
        <v>2013</v>
      </c>
    </row>
    <row r="82" spans="1:20" ht="60" x14ac:dyDescent="0.25">
      <c r="A82">
        <v>629</v>
      </c>
      <c r="B82" s="9" t="s">
        <v>630</v>
      </c>
      <c r="C82" s="3" t="s">
        <v>4739</v>
      </c>
      <c r="D82" s="5">
        <v>200000</v>
      </c>
      <c r="E82" s="7">
        <v>104146.51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">
        <f t="shared" si="5"/>
        <v>50</v>
      </c>
      <c r="P82" t="s">
        <v>8314</v>
      </c>
      <c r="Q82" t="s">
        <v>8318</v>
      </c>
      <c r="R82" s="13">
        <f t="shared" si="4"/>
        <v>42474.637824074074</v>
      </c>
      <c r="S82" s="13">
        <f t="shared" si="6"/>
        <v>42504.637824074074</v>
      </c>
      <c r="T82">
        <f t="shared" si="7"/>
        <v>2016</v>
      </c>
    </row>
    <row r="83" spans="1:20" x14ac:dyDescent="0.25">
      <c r="A83">
        <v>638</v>
      </c>
      <c r="B83" s="9" t="s">
        <v>639</v>
      </c>
      <c r="C83" s="3" t="s">
        <v>4748</v>
      </c>
      <c r="D83" s="5">
        <v>200000</v>
      </c>
      <c r="E83" s="7">
        <v>100939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">
        <f t="shared" si="5"/>
        <v>50</v>
      </c>
      <c r="P83" t="s">
        <v>8314</v>
      </c>
      <c r="Q83" t="s">
        <v>8318</v>
      </c>
      <c r="R83" s="13">
        <f t="shared" si="4"/>
        <v>42759.593310185184</v>
      </c>
      <c r="S83" s="13">
        <f t="shared" si="6"/>
        <v>42819.55164351852</v>
      </c>
      <c r="T83">
        <f t="shared" si="7"/>
        <v>2017</v>
      </c>
    </row>
    <row r="84" spans="1:20" ht="60" x14ac:dyDescent="0.25">
      <c r="A84">
        <v>663</v>
      </c>
      <c r="B84" s="9" t="s">
        <v>664</v>
      </c>
      <c r="C84" s="3" t="s">
        <v>4773</v>
      </c>
      <c r="D84" s="5">
        <v>200000</v>
      </c>
      <c r="E84" s="7">
        <v>100824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">
        <f t="shared" si="5"/>
        <v>50</v>
      </c>
      <c r="P84" t="s">
        <v>8314</v>
      </c>
      <c r="Q84" t="s">
        <v>8322</v>
      </c>
      <c r="R84" s="13">
        <f t="shared" si="4"/>
        <v>42173.843240740738</v>
      </c>
      <c r="S84" s="13">
        <f t="shared" si="6"/>
        <v>42203.843240740738</v>
      </c>
      <c r="T84">
        <f t="shared" si="7"/>
        <v>2015</v>
      </c>
    </row>
    <row r="85" spans="1:20" ht="60" x14ac:dyDescent="0.25">
      <c r="A85">
        <v>666</v>
      </c>
      <c r="B85" s="9" t="s">
        <v>667</v>
      </c>
      <c r="C85" s="3" t="s">
        <v>4776</v>
      </c>
      <c r="D85" s="5">
        <v>200000</v>
      </c>
      <c r="E85" s="7">
        <v>100490.02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">
        <f t="shared" si="5"/>
        <v>50</v>
      </c>
      <c r="P85" t="s">
        <v>8314</v>
      </c>
      <c r="Q85" t="s">
        <v>8322</v>
      </c>
      <c r="R85" s="13">
        <f t="shared" si="4"/>
        <v>41838.832152777781</v>
      </c>
      <c r="S85" s="13">
        <f t="shared" si="6"/>
        <v>41868.832152777781</v>
      </c>
      <c r="T85">
        <f t="shared" si="7"/>
        <v>2014</v>
      </c>
    </row>
    <row r="86" spans="1:20" ht="60" x14ac:dyDescent="0.25">
      <c r="A86">
        <v>669</v>
      </c>
      <c r="B86" s="9" t="s">
        <v>670</v>
      </c>
      <c r="C86" s="3" t="s">
        <v>4779</v>
      </c>
      <c r="D86" s="5">
        <v>200000</v>
      </c>
      <c r="E86" s="7">
        <v>100036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">
        <f t="shared" si="5"/>
        <v>49</v>
      </c>
      <c r="P86" t="s">
        <v>8314</v>
      </c>
      <c r="Q86" t="s">
        <v>8322</v>
      </c>
      <c r="R86" s="13">
        <f t="shared" si="4"/>
        <v>42527.625671296293</v>
      </c>
      <c r="S86" s="13">
        <f t="shared" si="6"/>
        <v>42557.625671296293</v>
      </c>
      <c r="T86">
        <f t="shared" si="7"/>
        <v>2016</v>
      </c>
    </row>
    <row r="87" spans="1:20" ht="60" x14ac:dyDescent="0.25">
      <c r="A87">
        <v>689</v>
      </c>
      <c r="B87" s="9" t="s">
        <v>690</v>
      </c>
      <c r="C87" s="3" t="s">
        <v>4799</v>
      </c>
      <c r="D87" s="5">
        <v>200000</v>
      </c>
      <c r="E87" s="7">
        <v>98953.42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">
        <f t="shared" si="5"/>
        <v>49</v>
      </c>
      <c r="P87" t="s">
        <v>8314</v>
      </c>
      <c r="Q87" t="s">
        <v>8322</v>
      </c>
      <c r="R87" s="13">
        <f t="shared" ref="R87:R150" si="8">((J87/60)/60/24+DATE(1970,1,1))</f>
        <v>42675.66778935185</v>
      </c>
      <c r="S87" s="13">
        <f t="shared" si="6"/>
        <v>42712.207638888889</v>
      </c>
      <c r="T87">
        <f t="shared" si="7"/>
        <v>2016</v>
      </c>
    </row>
    <row r="88" spans="1:20" ht="60" x14ac:dyDescent="0.25">
      <c r="A88">
        <v>994</v>
      </c>
      <c r="B88" s="9" t="s">
        <v>995</v>
      </c>
      <c r="C88" s="3" t="s">
        <v>5104</v>
      </c>
      <c r="D88" s="5">
        <v>200000</v>
      </c>
      <c r="E88" s="7">
        <v>97273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">
        <f t="shared" si="5"/>
        <v>48</v>
      </c>
      <c r="P88" t="s">
        <v>8314</v>
      </c>
      <c r="Q88" t="s">
        <v>8322</v>
      </c>
      <c r="R88" s="13">
        <f t="shared" si="8"/>
        <v>41921.263078703705</v>
      </c>
      <c r="S88" s="13">
        <f t="shared" si="6"/>
        <v>41973.957638888889</v>
      </c>
      <c r="T88">
        <f t="shared" si="7"/>
        <v>2014</v>
      </c>
    </row>
    <row r="89" spans="1:20" ht="45" x14ac:dyDescent="0.25">
      <c r="A89">
        <v>1005</v>
      </c>
      <c r="B89" s="9" t="s">
        <v>1006</v>
      </c>
      <c r="C89" s="3" t="s">
        <v>5115</v>
      </c>
      <c r="D89" s="5">
        <v>200000</v>
      </c>
      <c r="E89" s="7">
        <v>96248.960000000006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">
        <f t="shared" si="5"/>
        <v>48</v>
      </c>
      <c r="P89" t="s">
        <v>8314</v>
      </c>
      <c r="Q89" t="s">
        <v>8322</v>
      </c>
      <c r="R89" s="13">
        <f t="shared" si="8"/>
        <v>42276.624803240738</v>
      </c>
      <c r="S89" s="13">
        <f t="shared" si="6"/>
        <v>42307.624803240738</v>
      </c>
      <c r="T89">
        <f t="shared" si="7"/>
        <v>2015</v>
      </c>
    </row>
    <row r="90" spans="1:20" ht="60" x14ac:dyDescent="0.25">
      <c r="A90">
        <v>1317</v>
      </c>
      <c r="B90" s="9" t="s">
        <v>1318</v>
      </c>
      <c r="C90" s="3" t="s">
        <v>5427</v>
      </c>
      <c r="D90" s="5">
        <v>200000</v>
      </c>
      <c r="E90" s="7">
        <v>96015.9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">
        <f t="shared" si="5"/>
        <v>47</v>
      </c>
      <c r="P90" t="s">
        <v>8314</v>
      </c>
      <c r="Q90" t="s">
        <v>8322</v>
      </c>
      <c r="R90" s="13">
        <f t="shared" si="8"/>
        <v>42520.235486111109</v>
      </c>
      <c r="S90" s="13">
        <f t="shared" si="6"/>
        <v>42572.583333333328</v>
      </c>
      <c r="T90">
        <f t="shared" si="7"/>
        <v>2016</v>
      </c>
    </row>
    <row r="91" spans="1:20" ht="60" x14ac:dyDescent="0.25">
      <c r="A91">
        <v>1421</v>
      </c>
      <c r="B91" s="9" t="s">
        <v>1422</v>
      </c>
      <c r="C91" s="3" t="s">
        <v>5531</v>
      </c>
      <c r="D91" s="5">
        <v>200000</v>
      </c>
      <c r="E91" s="7">
        <v>93374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">
        <f t="shared" si="5"/>
        <v>46</v>
      </c>
      <c r="P91" t="s">
        <v>8311</v>
      </c>
      <c r="Q91" t="s">
        <v>8312</v>
      </c>
      <c r="R91" s="13">
        <f t="shared" si="8"/>
        <v>42013.915613425925</v>
      </c>
      <c r="S91" s="13">
        <f t="shared" si="6"/>
        <v>42043.915613425925</v>
      </c>
      <c r="T91">
        <f t="shared" si="7"/>
        <v>2015</v>
      </c>
    </row>
    <row r="92" spans="1:20" ht="60" x14ac:dyDescent="0.25">
      <c r="A92">
        <v>1448</v>
      </c>
      <c r="B92" s="9" t="s">
        <v>1449</v>
      </c>
      <c r="C92" s="3" t="s">
        <v>5558</v>
      </c>
      <c r="D92" s="5">
        <v>200000</v>
      </c>
      <c r="E92" s="7">
        <v>92848.5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">
        <f t="shared" si="5"/>
        <v>46</v>
      </c>
      <c r="P92" t="s">
        <v>8311</v>
      </c>
      <c r="Q92" t="s">
        <v>8312</v>
      </c>
      <c r="R92" s="13">
        <f t="shared" si="8"/>
        <v>42115.936550925922</v>
      </c>
      <c r="S92" s="13">
        <f t="shared" si="6"/>
        <v>42146.225694444445</v>
      </c>
      <c r="T92">
        <f t="shared" si="7"/>
        <v>2015</v>
      </c>
    </row>
    <row r="93" spans="1:20" ht="45" x14ac:dyDescent="0.25">
      <c r="A93">
        <v>1979</v>
      </c>
      <c r="B93" s="9" t="s">
        <v>1980</v>
      </c>
      <c r="C93" s="3" t="s">
        <v>6089</v>
      </c>
      <c r="D93" s="5">
        <v>200000</v>
      </c>
      <c r="E93" s="7">
        <v>92340.21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">
        <f t="shared" si="5"/>
        <v>46</v>
      </c>
      <c r="P93" t="s">
        <v>8314</v>
      </c>
      <c r="Q93" t="s">
        <v>8325</v>
      </c>
      <c r="R93" s="13">
        <f t="shared" si="8"/>
        <v>42290.460023148145</v>
      </c>
      <c r="S93" s="13">
        <f t="shared" si="6"/>
        <v>42327.207638888889</v>
      </c>
      <c r="T93">
        <f t="shared" si="7"/>
        <v>2015</v>
      </c>
    </row>
    <row r="94" spans="1:20" ht="45" x14ac:dyDescent="0.25">
      <c r="A94">
        <v>2579</v>
      </c>
      <c r="B94" s="9" t="s">
        <v>2579</v>
      </c>
      <c r="C94" s="3" t="s">
        <v>6689</v>
      </c>
      <c r="D94" s="5">
        <v>200000</v>
      </c>
      <c r="E94" s="7">
        <v>92154.22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">
        <f t="shared" si="5"/>
        <v>43</v>
      </c>
      <c r="P94" t="s">
        <v>8331</v>
      </c>
      <c r="Q94" t="s">
        <v>8332</v>
      </c>
      <c r="R94" s="13">
        <f t="shared" si="8"/>
        <v>41837.829895833333</v>
      </c>
      <c r="S94" s="13">
        <f t="shared" si="6"/>
        <v>41897.829895833333</v>
      </c>
      <c r="T94">
        <f t="shared" si="7"/>
        <v>2014</v>
      </c>
    </row>
    <row r="95" spans="1:20" ht="60" x14ac:dyDescent="0.25">
      <c r="A95">
        <v>2942</v>
      </c>
      <c r="B95" s="9" t="s">
        <v>2942</v>
      </c>
      <c r="C95" s="3" t="s">
        <v>7052</v>
      </c>
      <c r="D95" s="5">
        <v>200000</v>
      </c>
      <c r="E95" s="7">
        <v>86492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">
        <f t="shared" si="5"/>
        <v>43</v>
      </c>
      <c r="P95" t="s">
        <v>8309</v>
      </c>
      <c r="Q95" t="s">
        <v>8310</v>
      </c>
      <c r="R95" s="13">
        <f t="shared" si="8"/>
        <v>42334.803923611107</v>
      </c>
      <c r="S95" s="13">
        <f t="shared" si="6"/>
        <v>42354.845833333333</v>
      </c>
      <c r="T95">
        <f t="shared" si="7"/>
        <v>2015</v>
      </c>
    </row>
    <row r="96" spans="1:20" ht="60" x14ac:dyDescent="0.25">
      <c r="A96">
        <v>3951</v>
      </c>
      <c r="B96" s="9" t="s">
        <v>3948</v>
      </c>
      <c r="C96" s="3" t="s">
        <v>6961</v>
      </c>
      <c r="D96" s="5">
        <v>200000</v>
      </c>
      <c r="E96" s="7">
        <v>86133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">
        <f t="shared" si="5"/>
        <v>43</v>
      </c>
      <c r="P96" t="s">
        <v>8309</v>
      </c>
      <c r="Q96" t="s">
        <v>8333</v>
      </c>
      <c r="R96" s="13">
        <f t="shared" si="8"/>
        <v>42433.825717592597</v>
      </c>
      <c r="S96" s="13">
        <f t="shared" si="6"/>
        <v>42493.784050925926</v>
      </c>
      <c r="T96">
        <f t="shared" si="7"/>
        <v>2016</v>
      </c>
    </row>
    <row r="97" spans="1:20" ht="60" x14ac:dyDescent="0.25">
      <c r="A97">
        <v>1973</v>
      </c>
      <c r="B97" s="9" t="s">
        <v>1974</v>
      </c>
      <c r="C97" s="3" t="s">
        <v>6083</v>
      </c>
      <c r="D97" s="5">
        <v>198000</v>
      </c>
      <c r="E97" s="7">
        <v>85192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">
        <f t="shared" si="5"/>
        <v>47</v>
      </c>
      <c r="P97" t="s">
        <v>8314</v>
      </c>
      <c r="Q97" t="s">
        <v>8325</v>
      </c>
      <c r="R97" s="13">
        <f t="shared" si="8"/>
        <v>42549.722962962958</v>
      </c>
      <c r="S97" s="13">
        <f t="shared" si="6"/>
        <v>42588.291666666672</v>
      </c>
      <c r="T97">
        <f t="shared" si="7"/>
        <v>2016</v>
      </c>
    </row>
    <row r="98" spans="1:20" ht="60" x14ac:dyDescent="0.25">
      <c r="A98">
        <v>1314</v>
      </c>
      <c r="B98" s="9" t="s">
        <v>1315</v>
      </c>
      <c r="C98" s="3" t="s">
        <v>5424</v>
      </c>
      <c r="D98" s="5">
        <v>180000</v>
      </c>
      <c r="E98" s="7">
        <v>84947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">
        <f t="shared" si="5"/>
        <v>46</v>
      </c>
      <c r="P98" t="s">
        <v>8314</v>
      </c>
      <c r="Q98" t="s">
        <v>8322</v>
      </c>
      <c r="R98" s="13">
        <f t="shared" si="8"/>
        <v>42604.669675925921</v>
      </c>
      <c r="S98" s="13">
        <f t="shared" si="6"/>
        <v>42664.669675925921</v>
      </c>
      <c r="T98">
        <f t="shared" si="7"/>
        <v>2016</v>
      </c>
    </row>
    <row r="99" spans="1:20" ht="60" x14ac:dyDescent="0.25">
      <c r="A99">
        <v>1441</v>
      </c>
      <c r="B99" s="9" t="s">
        <v>1442</v>
      </c>
      <c r="C99" s="3" t="s">
        <v>5551</v>
      </c>
      <c r="D99" s="5">
        <v>180000</v>
      </c>
      <c r="E99" s="7">
        <v>82532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">
        <f t="shared" si="5"/>
        <v>45</v>
      </c>
      <c r="P99" t="s">
        <v>8311</v>
      </c>
      <c r="Q99" t="s">
        <v>8312</v>
      </c>
      <c r="R99" s="13">
        <f t="shared" si="8"/>
        <v>42198.765844907408</v>
      </c>
      <c r="S99" s="13">
        <f t="shared" si="6"/>
        <v>42258.765844907408</v>
      </c>
      <c r="T99">
        <f t="shared" si="7"/>
        <v>2015</v>
      </c>
    </row>
    <row r="100" spans="1:20" ht="45" x14ac:dyDescent="0.25">
      <c r="A100">
        <v>1982</v>
      </c>
      <c r="B100" s="9" t="s">
        <v>1983</v>
      </c>
      <c r="C100" s="3" t="s">
        <v>6092</v>
      </c>
      <c r="D100" s="5">
        <v>180000</v>
      </c>
      <c r="E100" s="7">
        <v>81316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">
        <f t="shared" si="5"/>
        <v>44</v>
      </c>
      <c r="P100" t="s">
        <v>8327</v>
      </c>
      <c r="Q100" t="s">
        <v>8334</v>
      </c>
      <c r="R100" s="13">
        <f t="shared" si="8"/>
        <v>42678.586655092593</v>
      </c>
      <c r="S100" s="13">
        <f t="shared" si="6"/>
        <v>42708.628321759257</v>
      </c>
      <c r="T100">
        <f t="shared" si="7"/>
        <v>2016</v>
      </c>
    </row>
    <row r="101" spans="1:20" ht="60" x14ac:dyDescent="0.25">
      <c r="A101">
        <v>2513</v>
      </c>
      <c r="B101" s="9" t="s">
        <v>2513</v>
      </c>
      <c r="C101" s="3" t="s">
        <v>6623</v>
      </c>
      <c r="D101" s="5">
        <v>180000</v>
      </c>
      <c r="E101" s="7">
        <v>80070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">
        <f t="shared" si="5"/>
        <v>44</v>
      </c>
      <c r="P101" t="s">
        <v>8331</v>
      </c>
      <c r="Q101" t="s">
        <v>8335</v>
      </c>
      <c r="R101" s="13">
        <f t="shared" si="8"/>
        <v>42732.00681712963</v>
      </c>
      <c r="S101" s="13">
        <f t="shared" si="6"/>
        <v>42792.00681712963</v>
      </c>
      <c r="T101">
        <f t="shared" si="7"/>
        <v>2016</v>
      </c>
    </row>
    <row r="102" spans="1:20" ht="60" x14ac:dyDescent="0.25">
      <c r="A102">
        <v>2909</v>
      </c>
      <c r="B102" s="9" t="s">
        <v>2909</v>
      </c>
      <c r="C102" s="3" t="s">
        <v>7019</v>
      </c>
      <c r="D102" s="5">
        <v>180000</v>
      </c>
      <c r="E102" s="7">
        <v>79686.05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">
        <f t="shared" si="5"/>
        <v>44</v>
      </c>
      <c r="P102" t="s">
        <v>8309</v>
      </c>
      <c r="Q102" t="s">
        <v>8333</v>
      </c>
      <c r="R102" s="13">
        <f t="shared" si="8"/>
        <v>41929.266215277778</v>
      </c>
      <c r="S102" s="13">
        <f t="shared" si="6"/>
        <v>41968.823611111111</v>
      </c>
      <c r="T102">
        <f t="shared" si="7"/>
        <v>2014</v>
      </c>
    </row>
    <row r="103" spans="1:20" ht="30" x14ac:dyDescent="0.25">
      <c r="A103">
        <v>2076</v>
      </c>
      <c r="B103" s="9" t="s">
        <v>2077</v>
      </c>
      <c r="C103" s="3" t="s">
        <v>6186</v>
      </c>
      <c r="D103" s="5">
        <v>179000</v>
      </c>
      <c r="E103" s="7">
        <v>79335.360000000001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">
        <f t="shared" si="5"/>
        <v>45</v>
      </c>
      <c r="P103" t="s">
        <v>8314</v>
      </c>
      <c r="Q103" t="s">
        <v>8325</v>
      </c>
      <c r="R103" s="13">
        <f t="shared" si="8"/>
        <v>41803.880659722221</v>
      </c>
      <c r="S103" s="13">
        <f t="shared" si="6"/>
        <v>41843.880659722221</v>
      </c>
      <c r="T103">
        <f t="shared" si="7"/>
        <v>2014</v>
      </c>
    </row>
    <row r="104" spans="1:20" ht="30" x14ac:dyDescent="0.25">
      <c r="A104">
        <v>696</v>
      </c>
      <c r="B104" s="9" t="s">
        <v>697</v>
      </c>
      <c r="C104" s="3" t="s">
        <v>4806</v>
      </c>
      <c r="D104" s="5">
        <v>175000</v>
      </c>
      <c r="E104" s="7">
        <v>79173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">
        <f t="shared" si="5"/>
        <v>44</v>
      </c>
      <c r="P104" t="s">
        <v>8314</v>
      </c>
      <c r="Q104" t="s">
        <v>8322</v>
      </c>
      <c r="R104" s="13">
        <f t="shared" si="8"/>
        <v>41815.927106481482</v>
      </c>
      <c r="S104" s="13">
        <f t="shared" si="6"/>
        <v>41845.927106481482</v>
      </c>
      <c r="T104">
        <f t="shared" si="7"/>
        <v>2014</v>
      </c>
    </row>
    <row r="105" spans="1:20" ht="60" x14ac:dyDescent="0.25">
      <c r="A105">
        <v>1176</v>
      </c>
      <c r="B105" s="9" t="s">
        <v>1177</v>
      </c>
      <c r="C105" s="3" t="s">
        <v>5286</v>
      </c>
      <c r="D105" s="5">
        <v>175000</v>
      </c>
      <c r="E105" s="7">
        <v>77710.8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">
        <f t="shared" si="5"/>
        <v>44</v>
      </c>
      <c r="P105" t="s">
        <v>8331</v>
      </c>
      <c r="Q105" t="s">
        <v>8332</v>
      </c>
      <c r="R105" s="13">
        <f t="shared" si="8"/>
        <v>42746.019652777773</v>
      </c>
      <c r="S105" s="13">
        <f t="shared" si="6"/>
        <v>42800.541666666672</v>
      </c>
      <c r="T105">
        <f t="shared" si="7"/>
        <v>2017</v>
      </c>
    </row>
    <row r="106" spans="1:20" ht="60" x14ac:dyDescent="0.25">
      <c r="A106">
        <v>2363</v>
      </c>
      <c r="B106" s="9" t="s">
        <v>2364</v>
      </c>
      <c r="C106" s="3" t="s">
        <v>6473</v>
      </c>
      <c r="D106" s="5">
        <v>175000</v>
      </c>
      <c r="E106" s="7">
        <v>76949.820000000007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">
        <f t="shared" si="5"/>
        <v>44</v>
      </c>
      <c r="P106" t="s">
        <v>8314</v>
      </c>
      <c r="Q106" t="s">
        <v>8318</v>
      </c>
      <c r="R106" s="13">
        <f t="shared" si="8"/>
        <v>42322.011574074073</v>
      </c>
      <c r="S106" s="13">
        <f t="shared" si="6"/>
        <v>42367.011574074073</v>
      </c>
      <c r="T106">
        <f t="shared" si="7"/>
        <v>2015</v>
      </c>
    </row>
    <row r="107" spans="1:20" ht="45" x14ac:dyDescent="0.25">
      <c r="A107">
        <v>978</v>
      </c>
      <c r="B107" s="9" t="s">
        <v>979</v>
      </c>
      <c r="C107" s="3" t="s">
        <v>5088</v>
      </c>
      <c r="D107" s="5">
        <v>172889</v>
      </c>
      <c r="E107" s="7">
        <v>76726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">
        <f t="shared" si="5"/>
        <v>48</v>
      </c>
      <c r="P107" t="s">
        <v>8314</v>
      </c>
      <c r="Q107" t="s">
        <v>8322</v>
      </c>
      <c r="R107" s="13">
        <f t="shared" si="8"/>
        <v>42395.309039351851</v>
      </c>
      <c r="S107" s="13">
        <f t="shared" si="6"/>
        <v>42425.309039351851</v>
      </c>
      <c r="T107">
        <f t="shared" si="7"/>
        <v>2016</v>
      </c>
    </row>
    <row r="108" spans="1:20" ht="60" x14ac:dyDescent="0.25">
      <c r="A108">
        <v>1874</v>
      </c>
      <c r="B108" s="9" t="s">
        <v>1875</v>
      </c>
      <c r="C108" s="3" t="s">
        <v>5984</v>
      </c>
      <c r="D108" s="5">
        <v>160000</v>
      </c>
      <c r="E108" s="7">
        <v>76130.2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">
        <f t="shared" si="5"/>
        <v>48</v>
      </c>
      <c r="P108" t="s">
        <v>8320</v>
      </c>
      <c r="Q108" t="s">
        <v>8330</v>
      </c>
      <c r="R108" s="13">
        <f t="shared" si="8"/>
        <v>42529.969131944439</v>
      </c>
      <c r="S108" s="13">
        <f t="shared" si="6"/>
        <v>42549.969131944439</v>
      </c>
      <c r="T108">
        <f t="shared" si="7"/>
        <v>2016</v>
      </c>
    </row>
    <row r="109" spans="1:20" ht="60" x14ac:dyDescent="0.25">
      <c r="A109">
        <v>2013</v>
      </c>
      <c r="B109" s="9" t="s">
        <v>2014</v>
      </c>
      <c r="C109" s="3" t="s">
        <v>6123</v>
      </c>
      <c r="D109" s="5">
        <v>160000</v>
      </c>
      <c r="E109" s="7">
        <v>76105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">
        <f t="shared" si="5"/>
        <v>51</v>
      </c>
      <c r="P109" t="s">
        <v>8314</v>
      </c>
      <c r="Q109" t="s">
        <v>8325</v>
      </c>
      <c r="R109" s="13">
        <f t="shared" si="8"/>
        <v>42499.960810185185</v>
      </c>
      <c r="S109" s="13">
        <f t="shared" si="6"/>
        <v>42559.960810185185</v>
      </c>
      <c r="T109">
        <f t="shared" si="7"/>
        <v>2016</v>
      </c>
    </row>
    <row r="110" spans="1:20" ht="60" x14ac:dyDescent="0.25">
      <c r="A110">
        <v>138</v>
      </c>
      <c r="B110" s="9" t="s">
        <v>140</v>
      </c>
      <c r="C110" s="3" t="s">
        <v>4248</v>
      </c>
      <c r="D110" s="5">
        <v>150000</v>
      </c>
      <c r="E110" s="7">
        <v>76047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">
        <f t="shared" si="5"/>
        <v>50</v>
      </c>
      <c r="P110" t="s">
        <v>8307</v>
      </c>
      <c r="Q110" t="s">
        <v>8308</v>
      </c>
      <c r="R110" s="13">
        <f t="shared" si="8"/>
        <v>42186.257418981477</v>
      </c>
      <c r="S110" s="13">
        <f t="shared" si="6"/>
        <v>42217.207638888889</v>
      </c>
      <c r="T110">
        <f t="shared" si="7"/>
        <v>2015</v>
      </c>
    </row>
    <row r="111" spans="1:20" ht="60" x14ac:dyDescent="0.25">
      <c r="A111">
        <v>236</v>
      </c>
      <c r="B111" s="9" t="s">
        <v>238</v>
      </c>
      <c r="C111" s="3" t="s">
        <v>4346</v>
      </c>
      <c r="D111" s="5">
        <v>150000</v>
      </c>
      <c r="E111" s="7">
        <v>75099.199999999997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">
        <f t="shared" si="5"/>
        <v>50</v>
      </c>
      <c r="P111" t="s">
        <v>8307</v>
      </c>
      <c r="Q111" t="s">
        <v>8316</v>
      </c>
      <c r="R111" s="13">
        <f t="shared" si="8"/>
        <v>42321.08447916666</v>
      </c>
      <c r="S111" s="13">
        <f t="shared" si="6"/>
        <v>42374</v>
      </c>
      <c r="T111">
        <f t="shared" si="7"/>
        <v>2015</v>
      </c>
    </row>
    <row r="112" spans="1:20" ht="45" x14ac:dyDescent="0.25">
      <c r="A112">
        <v>326</v>
      </c>
      <c r="B112" s="9" t="s">
        <v>327</v>
      </c>
      <c r="C112" s="3" t="s">
        <v>4436</v>
      </c>
      <c r="D112" s="5">
        <v>150000</v>
      </c>
      <c r="E112" s="7">
        <v>75029.48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">
        <f t="shared" si="5"/>
        <v>49</v>
      </c>
      <c r="P112" t="s">
        <v>8307</v>
      </c>
      <c r="Q112" t="s">
        <v>8336</v>
      </c>
      <c r="R112" s="13">
        <f t="shared" si="8"/>
        <v>42775.314884259264</v>
      </c>
      <c r="S112" s="13">
        <f t="shared" si="6"/>
        <v>42808.956250000003</v>
      </c>
      <c r="T112">
        <f t="shared" si="7"/>
        <v>2017</v>
      </c>
    </row>
    <row r="113" spans="1:20" ht="60" x14ac:dyDescent="0.25">
      <c r="A113">
        <v>371</v>
      </c>
      <c r="B113" s="9" t="s">
        <v>372</v>
      </c>
      <c r="C113" s="3" t="s">
        <v>4481</v>
      </c>
      <c r="D113" s="5">
        <v>150000</v>
      </c>
      <c r="E113" s="7">
        <v>74134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">
        <f t="shared" si="5"/>
        <v>49</v>
      </c>
      <c r="P113" t="s">
        <v>8307</v>
      </c>
      <c r="Q113" t="s">
        <v>8336</v>
      </c>
      <c r="R113" s="13">
        <f t="shared" si="8"/>
        <v>41261.767812500002</v>
      </c>
      <c r="S113" s="13">
        <f t="shared" si="6"/>
        <v>41306.767812500002</v>
      </c>
      <c r="T113">
        <f t="shared" si="7"/>
        <v>2012</v>
      </c>
    </row>
    <row r="114" spans="1:20" ht="60" x14ac:dyDescent="0.25">
      <c r="A114">
        <v>557</v>
      </c>
      <c r="B114" s="9" t="s">
        <v>558</v>
      </c>
      <c r="C114" s="3" t="s">
        <v>4667</v>
      </c>
      <c r="D114" s="5">
        <v>150000</v>
      </c>
      <c r="E114" s="7">
        <v>74026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">
        <f t="shared" si="5"/>
        <v>49</v>
      </c>
      <c r="P114" t="s">
        <v>8314</v>
      </c>
      <c r="Q114" t="s">
        <v>8318</v>
      </c>
      <c r="R114" s="13">
        <f t="shared" si="8"/>
        <v>42676.942164351851</v>
      </c>
      <c r="S114" s="13">
        <f t="shared" si="6"/>
        <v>42706.983831018515</v>
      </c>
      <c r="T114">
        <f t="shared" si="7"/>
        <v>2016</v>
      </c>
    </row>
    <row r="115" spans="1:20" ht="60" x14ac:dyDescent="0.25">
      <c r="A115">
        <v>608</v>
      </c>
      <c r="B115" s="9" t="s">
        <v>609</v>
      </c>
      <c r="C115" s="3" t="s">
        <v>4718</v>
      </c>
      <c r="D115" s="5">
        <v>150000</v>
      </c>
      <c r="E115" s="7">
        <v>73818.240000000005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">
        <f t="shared" si="5"/>
        <v>49</v>
      </c>
      <c r="P115" t="s">
        <v>8314</v>
      </c>
      <c r="Q115" t="s">
        <v>8318</v>
      </c>
      <c r="R115" s="13">
        <f t="shared" si="8"/>
        <v>42140.921064814815</v>
      </c>
      <c r="S115" s="13">
        <f t="shared" si="6"/>
        <v>42170.921064814815</v>
      </c>
      <c r="T115">
        <f t="shared" si="7"/>
        <v>2015</v>
      </c>
    </row>
    <row r="116" spans="1:20" ht="60" x14ac:dyDescent="0.25">
      <c r="A116">
        <v>694</v>
      </c>
      <c r="B116" s="9" t="s">
        <v>695</v>
      </c>
      <c r="C116" s="3" t="s">
        <v>4804</v>
      </c>
      <c r="D116" s="5">
        <v>150000</v>
      </c>
      <c r="E116" s="7">
        <v>73552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">
        <f t="shared" si="5"/>
        <v>48</v>
      </c>
      <c r="P116" t="s">
        <v>8314</v>
      </c>
      <c r="Q116" t="s">
        <v>8322</v>
      </c>
      <c r="R116" s="13">
        <f t="shared" si="8"/>
        <v>42737.663877314815</v>
      </c>
      <c r="S116" s="13">
        <f t="shared" si="6"/>
        <v>42767.663877314815</v>
      </c>
      <c r="T116">
        <f t="shared" si="7"/>
        <v>2017</v>
      </c>
    </row>
    <row r="117" spans="1:20" ht="60" x14ac:dyDescent="0.25">
      <c r="A117">
        <v>976</v>
      </c>
      <c r="B117" s="9" t="s">
        <v>977</v>
      </c>
      <c r="C117" s="3" t="s">
        <v>5086</v>
      </c>
      <c r="D117" s="5">
        <v>150000</v>
      </c>
      <c r="E117" s="7">
        <v>71771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">
        <f t="shared" si="5"/>
        <v>48</v>
      </c>
      <c r="P117" t="s">
        <v>8314</v>
      </c>
      <c r="Q117" t="s">
        <v>8322</v>
      </c>
      <c r="R117" s="13">
        <f t="shared" si="8"/>
        <v>42185.058993055558</v>
      </c>
      <c r="S117" s="13">
        <f t="shared" si="6"/>
        <v>42230.058993055558</v>
      </c>
      <c r="T117">
        <f t="shared" si="7"/>
        <v>2015</v>
      </c>
    </row>
    <row r="118" spans="1:20" ht="45" x14ac:dyDescent="0.25">
      <c r="A118">
        <v>999</v>
      </c>
      <c r="B118" s="9" t="s">
        <v>1000</v>
      </c>
      <c r="C118" s="3" t="s">
        <v>5109</v>
      </c>
      <c r="D118" s="5">
        <v>150000</v>
      </c>
      <c r="E118" s="7">
        <v>71748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">
        <f t="shared" si="5"/>
        <v>46</v>
      </c>
      <c r="P118" t="s">
        <v>8314</v>
      </c>
      <c r="Q118" t="s">
        <v>8322</v>
      </c>
      <c r="R118" s="13">
        <f t="shared" si="8"/>
        <v>41926.29965277778</v>
      </c>
      <c r="S118" s="13">
        <f t="shared" si="6"/>
        <v>41956.334722222222</v>
      </c>
      <c r="T118">
        <f t="shared" si="7"/>
        <v>2014</v>
      </c>
    </row>
    <row r="119" spans="1:20" ht="45" x14ac:dyDescent="0.25">
      <c r="A119">
        <v>1066</v>
      </c>
      <c r="B119" s="9" t="s">
        <v>1067</v>
      </c>
      <c r="C119" s="3" t="s">
        <v>5176</v>
      </c>
      <c r="D119" s="5">
        <v>150000</v>
      </c>
      <c r="E119" s="7">
        <v>69465.33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">
        <f t="shared" si="5"/>
        <v>45</v>
      </c>
      <c r="P119" t="s">
        <v>8320</v>
      </c>
      <c r="Q119" t="s">
        <v>8321</v>
      </c>
      <c r="R119" s="13">
        <f t="shared" si="8"/>
        <v>41445.962754629632</v>
      </c>
      <c r="S119" s="13">
        <f t="shared" si="6"/>
        <v>41490.962754629632</v>
      </c>
      <c r="T119">
        <f t="shared" si="7"/>
        <v>2013</v>
      </c>
    </row>
    <row r="120" spans="1:20" ht="60" x14ac:dyDescent="0.25">
      <c r="A120">
        <v>2387</v>
      </c>
      <c r="B120" s="9" t="s">
        <v>2388</v>
      </c>
      <c r="C120" s="3" t="s">
        <v>6497</v>
      </c>
      <c r="D120" s="5">
        <v>150000</v>
      </c>
      <c r="E120" s="7">
        <v>67856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">
        <f t="shared" si="5"/>
        <v>44</v>
      </c>
      <c r="P120" t="s">
        <v>8314</v>
      </c>
      <c r="Q120" t="s">
        <v>8318</v>
      </c>
      <c r="R120" s="13">
        <f t="shared" si="8"/>
        <v>42528.626620370371</v>
      </c>
      <c r="S120" s="13">
        <f t="shared" si="6"/>
        <v>42573.626620370371</v>
      </c>
      <c r="T120">
        <f t="shared" si="7"/>
        <v>2016</v>
      </c>
    </row>
    <row r="121" spans="1:20" ht="45" x14ac:dyDescent="0.25">
      <c r="A121">
        <v>2519</v>
      </c>
      <c r="B121" s="9" t="s">
        <v>2519</v>
      </c>
      <c r="C121" s="3" t="s">
        <v>6629</v>
      </c>
      <c r="D121" s="5">
        <v>150000</v>
      </c>
      <c r="E121" s="7">
        <v>66554.559999999998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">
        <f t="shared" si="5"/>
        <v>44</v>
      </c>
      <c r="P121" t="s">
        <v>8331</v>
      </c>
      <c r="Q121" t="s">
        <v>8335</v>
      </c>
      <c r="R121" s="13">
        <f t="shared" si="8"/>
        <v>41809.155138888891</v>
      </c>
      <c r="S121" s="13">
        <f t="shared" si="6"/>
        <v>41839.155138888891</v>
      </c>
      <c r="T121">
        <f t="shared" si="7"/>
        <v>2014</v>
      </c>
    </row>
    <row r="122" spans="1:20" ht="30" x14ac:dyDescent="0.25">
      <c r="A122">
        <v>2656</v>
      </c>
      <c r="B122" s="9" t="s">
        <v>2656</v>
      </c>
      <c r="C122" s="3" t="s">
        <v>6766</v>
      </c>
      <c r="D122" s="5">
        <v>150000</v>
      </c>
      <c r="E122" s="7">
        <v>66458.23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">
        <f t="shared" si="5"/>
        <v>44</v>
      </c>
      <c r="P122" t="s">
        <v>8314</v>
      </c>
      <c r="Q122" t="s">
        <v>8319</v>
      </c>
      <c r="R122" s="13">
        <f t="shared" si="8"/>
        <v>42767.688518518517</v>
      </c>
      <c r="S122" s="13">
        <f t="shared" si="6"/>
        <v>42806.791666666672</v>
      </c>
      <c r="T122">
        <f t="shared" si="7"/>
        <v>2017</v>
      </c>
    </row>
    <row r="123" spans="1:20" ht="60" x14ac:dyDescent="0.25">
      <c r="A123">
        <v>2713</v>
      </c>
      <c r="B123" s="9" t="s">
        <v>2713</v>
      </c>
      <c r="C123" s="3" t="s">
        <v>6823</v>
      </c>
      <c r="D123" s="5">
        <v>150000</v>
      </c>
      <c r="E123" s="7">
        <v>65924.38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">
        <f t="shared" si="5"/>
        <v>44</v>
      </c>
      <c r="P123" t="s">
        <v>8309</v>
      </c>
      <c r="Q123" t="s">
        <v>8310</v>
      </c>
      <c r="R123" s="13">
        <f t="shared" si="8"/>
        <v>42322.653749999998</v>
      </c>
      <c r="S123" s="13">
        <f t="shared" si="6"/>
        <v>42362.653749999998</v>
      </c>
      <c r="T123">
        <f t="shared" si="7"/>
        <v>2015</v>
      </c>
    </row>
    <row r="124" spans="1:20" ht="60" x14ac:dyDescent="0.25">
      <c r="A124">
        <v>2876</v>
      </c>
      <c r="B124" s="9" t="s">
        <v>2876</v>
      </c>
      <c r="C124" s="3" t="s">
        <v>6986</v>
      </c>
      <c r="D124" s="5">
        <v>150000</v>
      </c>
      <c r="E124" s="7">
        <v>65313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">
        <f t="shared" si="5"/>
        <v>43</v>
      </c>
      <c r="P124" t="s">
        <v>8309</v>
      </c>
      <c r="Q124" t="s">
        <v>8333</v>
      </c>
      <c r="R124" s="13">
        <f t="shared" si="8"/>
        <v>42171.743969907402</v>
      </c>
      <c r="S124" s="13">
        <f t="shared" si="6"/>
        <v>42201.743969907402</v>
      </c>
      <c r="T124">
        <f t="shared" si="7"/>
        <v>2015</v>
      </c>
    </row>
    <row r="125" spans="1:20" ht="45" x14ac:dyDescent="0.25">
      <c r="A125">
        <v>2902</v>
      </c>
      <c r="B125" s="9" t="s">
        <v>2902</v>
      </c>
      <c r="C125" s="3" t="s">
        <v>7012</v>
      </c>
      <c r="D125" s="5">
        <v>150000</v>
      </c>
      <c r="E125" s="7">
        <v>64974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">
        <f t="shared" si="5"/>
        <v>43</v>
      </c>
      <c r="P125" t="s">
        <v>8309</v>
      </c>
      <c r="Q125" t="s">
        <v>8333</v>
      </c>
      <c r="R125" s="13">
        <f t="shared" si="8"/>
        <v>42210.439768518518</v>
      </c>
      <c r="S125" s="13">
        <f t="shared" si="6"/>
        <v>42240.439768518518</v>
      </c>
      <c r="T125">
        <f t="shared" si="7"/>
        <v>2015</v>
      </c>
    </row>
    <row r="126" spans="1:20" ht="45" x14ac:dyDescent="0.25">
      <c r="A126">
        <v>3636</v>
      </c>
      <c r="B126" s="9" t="s">
        <v>3634</v>
      </c>
      <c r="C126" s="3" t="s">
        <v>7746</v>
      </c>
      <c r="D126" s="5">
        <v>150000</v>
      </c>
      <c r="E126" s="7">
        <v>64203.33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">
        <f t="shared" si="5"/>
        <v>42</v>
      </c>
      <c r="P126" t="s">
        <v>8309</v>
      </c>
      <c r="Q126" t="s">
        <v>8317</v>
      </c>
      <c r="R126" s="13">
        <f t="shared" si="8"/>
        <v>42226.694780092599</v>
      </c>
      <c r="S126" s="13">
        <f t="shared" si="6"/>
        <v>42261.694780092599</v>
      </c>
      <c r="T126">
        <f t="shared" si="7"/>
        <v>2015</v>
      </c>
    </row>
    <row r="127" spans="1:20" ht="45" x14ac:dyDescent="0.25">
      <c r="A127">
        <v>3805</v>
      </c>
      <c r="B127" s="9" t="s">
        <v>3802</v>
      </c>
      <c r="C127" s="3" t="s">
        <v>7915</v>
      </c>
      <c r="D127" s="5">
        <v>150000</v>
      </c>
      <c r="E127" s="7">
        <v>63527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">
        <f t="shared" si="5"/>
        <v>45</v>
      </c>
      <c r="P127" t="s">
        <v>8309</v>
      </c>
      <c r="Q127" t="s">
        <v>8317</v>
      </c>
      <c r="R127" s="13">
        <f t="shared" si="8"/>
        <v>41849.887037037035</v>
      </c>
      <c r="S127" s="13">
        <f t="shared" si="6"/>
        <v>41909.887037037035</v>
      </c>
      <c r="T127">
        <f t="shared" si="7"/>
        <v>2014</v>
      </c>
    </row>
    <row r="128" spans="1:20" ht="45" x14ac:dyDescent="0.25">
      <c r="A128">
        <v>2429</v>
      </c>
      <c r="B128" s="9" t="s">
        <v>2430</v>
      </c>
      <c r="C128" s="3" t="s">
        <v>6539</v>
      </c>
      <c r="D128" s="5">
        <v>140000</v>
      </c>
      <c r="E128" s="7">
        <v>63460.18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">
        <f t="shared" si="5"/>
        <v>45</v>
      </c>
      <c r="P128" t="s">
        <v>8331</v>
      </c>
      <c r="Q128" t="s">
        <v>8332</v>
      </c>
      <c r="R128" s="13">
        <f t="shared" si="8"/>
        <v>42734.879236111112</v>
      </c>
      <c r="S128" s="13">
        <f t="shared" si="6"/>
        <v>42771.697222222225</v>
      </c>
      <c r="T128">
        <f t="shared" si="7"/>
        <v>2016</v>
      </c>
    </row>
    <row r="129" spans="1:20" ht="60" x14ac:dyDescent="0.25">
      <c r="A129">
        <v>1996</v>
      </c>
      <c r="B129" s="9" t="s">
        <v>1997</v>
      </c>
      <c r="C129" s="3" t="s">
        <v>6106</v>
      </c>
      <c r="D129" s="5">
        <v>133800</v>
      </c>
      <c r="E129" s="7">
        <v>60450.1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">
        <f t="shared" si="5"/>
        <v>45</v>
      </c>
      <c r="P129" t="s">
        <v>8327</v>
      </c>
      <c r="Q129" t="s">
        <v>8334</v>
      </c>
      <c r="R129" s="13">
        <f t="shared" si="8"/>
        <v>41800.819571759261</v>
      </c>
      <c r="S129" s="13">
        <f t="shared" si="6"/>
        <v>41830.819571759261</v>
      </c>
      <c r="T129">
        <f t="shared" si="7"/>
        <v>2014</v>
      </c>
    </row>
    <row r="130" spans="1:20" ht="45" x14ac:dyDescent="0.25">
      <c r="A130">
        <v>1334</v>
      </c>
      <c r="B130" s="9" t="s">
        <v>1335</v>
      </c>
      <c r="C130" s="3" t="s">
        <v>5444</v>
      </c>
      <c r="D130" s="5">
        <v>133000</v>
      </c>
      <c r="E130" s="7">
        <v>60180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">
        <f t="shared" ref="O130:O193" si="9">ROUND(E131/D131*100,0)</f>
        <v>46</v>
      </c>
      <c r="P130" t="s">
        <v>8314</v>
      </c>
      <c r="Q130" t="s">
        <v>8322</v>
      </c>
      <c r="R130" s="13">
        <f t="shared" si="8"/>
        <v>42410.774155092593</v>
      </c>
      <c r="S130" s="13">
        <f t="shared" si="6"/>
        <v>42440.774155092593</v>
      </c>
      <c r="T130">
        <f t="shared" si="7"/>
        <v>2016</v>
      </c>
    </row>
    <row r="131" spans="1:20" ht="45" x14ac:dyDescent="0.25">
      <c r="A131">
        <v>150</v>
      </c>
      <c r="B131" s="9" t="s">
        <v>152</v>
      </c>
      <c r="C131" s="3" t="s">
        <v>4260</v>
      </c>
      <c r="D131" s="5">
        <v>130000</v>
      </c>
      <c r="E131" s="7">
        <v>60175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">
        <f t="shared" si="9"/>
        <v>46</v>
      </c>
      <c r="P131" t="s">
        <v>8307</v>
      </c>
      <c r="Q131" t="s">
        <v>8308</v>
      </c>
      <c r="R131" s="13">
        <f t="shared" si="8"/>
        <v>42090.161828703705</v>
      </c>
      <c r="S131" s="13">
        <f t="shared" ref="S131:S194" si="10">(((I131/60)/60/24+DATE(1970,1,1)))</f>
        <v>42150.161828703705</v>
      </c>
      <c r="T131">
        <f t="shared" ref="T131:T194" si="11">YEAR(R131)</f>
        <v>2015</v>
      </c>
    </row>
    <row r="132" spans="1:20" ht="60" x14ac:dyDescent="0.25">
      <c r="A132">
        <v>699</v>
      </c>
      <c r="B132" s="9" t="s">
        <v>700</v>
      </c>
      <c r="C132" s="3" t="s">
        <v>4809</v>
      </c>
      <c r="D132" s="5">
        <v>130000</v>
      </c>
      <c r="E132" s="7">
        <v>60095.35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">
        <f t="shared" si="9"/>
        <v>46</v>
      </c>
      <c r="P132" t="s">
        <v>8314</v>
      </c>
      <c r="Q132" t="s">
        <v>8322</v>
      </c>
      <c r="R132" s="13">
        <f t="shared" si="8"/>
        <v>41563.485509259262</v>
      </c>
      <c r="S132" s="13">
        <f t="shared" si="10"/>
        <v>41600.666666666664</v>
      </c>
      <c r="T132">
        <f t="shared" si="11"/>
        <v>2013</v>
      </c>
    </row>
    <row r="133" spans="1:20" ht="60" x14ac:dyDescent="0.25">
      <c r="A133">
        <v>1445</v>
      </c>
      <c r="B133" s="9" t="s">
        <v>1446</v>
      </c>
      <c r="C133" s="3" t="s">
        <v>5555</v>
      </c>
      <c r="D133" s="5">
        <v>130000</v>
      </c>
      <c r="E133" s="7">
        <v>60046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">
        <f t="shared" si="9"/>
        <v>46</v>
      </c>
      <c r="P133" t="s">
        <v>8311</v>
      </c>
      <c r="Q133" t="s">
        <v>8312</v>
      </c>
      <c r="R133" s="13">
        <f t="shared" si="8"/>
        <v>42139.542303240742</v>
      </c>
      <c r="S133" s="13">
        <f t="shared" si="10"/>
        <v>42169.542303240742</v>
      </c>
      <c r="T133">
        <f t="shared" si="11"/>
        <v>2015</v>
      </c>
    </row>
    <row r="134" spans="1:20" ht="30" x14ac:dyDescent="0.25">
      <c r="A134">
        <v>298</v>
      </c>
      <c r="B134" s="9" t="s">
        <v>299</v>
      </c>
      <c r="C134" s="3" t="s">
        <v>4408</v>
      </c>
      <c r="D134" s="5">
        <v>126000</v>
      </c>
      <c r="E134" s="7">
        <v>58520.2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">
        <f t="shared" si="9"/>
        <v>46</v>
      </c>
      <c r="P134" t="s">
        <v>8307</v>
      </c>
      <c r="Q134" t="s">
        <v>8336</v>
      </c>
      <c r="R134" s="13">
        <f t="shared" si="8"/>
        <v>41709.463518518518</v>
      </c>
      <c r="S134" s="13">
        <f t="shared" si="10"/>
        <v>41768.875</v>
      </c>
      <c r="T134">
        <f t="shared" si="11"/>
        <v>2014</v>
      </c>
    </row>
    <row r="135" spans="1:20" ht="30" x14ac:dyDescent="0.25">
      <c r="A135">
        <v>578</v>
      </c>
      <c r="B135" s="9" t="s">
        <v>579</v>
      </c>
      <c r="C135" s="3" t="s">
        <v>4688</v>
      </c>
      <c r="D135" s="5">
        <v>125000</v>
      </c>
      <c r="E135" s="7">
        <v>57817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">
        <f t="shared" si="9"/>
        <v>46</v>
      </c>
      <c r="P135" t="s">
        <v>8314</v>
      </c>
      <c r="Q135" t="s">
        <v>8318</v>
      </c>
      <c r="R135" s="13">
        <f t="shared" si="8"/>
        <v>42230.578622685185</v>
      </c>
      <c r="S135" s="13">
        <f t="shared" si="10"/>
        <v>42254.578622685185</v>
      </c>
      <c r="T135">
        <f t="shared" si="11"/>
        <v>2015</v>
      </c>
    </row>
    <row r="136" spans="1:20" ht="60" x14ac:dyDescent="0.25">
      <c r="A136">
        <v>1173</v>
      </c>
      <c r="B136" s="9" t="s">
        <v>1174</v>
      </c>
      <c r="C136" s="3" t="s">
        <v>5283</v>
      </c>
      <c r="D136" s="5">
        <v>125000</v>
      </c>
      <c r="E136" s="7">
        <v>57754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">
        <f t="shared" si="9"/>
        <v>46</v>
      </c>
      <c r="P136" t="s">
        <v>8331</v>
      </c>
      <c r="Q136" t="s">
        <v>8332</v>
      </c>
      <c r="R136" s="13">
        <f t="shared" si="8"/>
        <v>42184.185844907406</v>
      </c>
      <c r="S136" s="13">
        <f t="shared" si="10"/>
        <v>42219.185844907406</v>
      </c>
      <c r="T136">
        <f t="shared" si="11"/>
        <v>2015</v>
      </c>
    </row>
    <row r="137" spans="1:20" ht="75" x14ac:dyDescent="0.25">
      <c r="A137">
        <v>1698</v>
      </c>
      <c r="B137" s="9" t="s">
        <v>1699</v>
      </c>
      <c r="C137" s="3" t="s">
        <v>5808</v>
      </c>
      <c r="D137" s="5">
        <v>125000</v>
      </c>
      <c r="E137" s="7">
        <v>57342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">
        <f t="shared" si="9"/>
        <v>46</v>
      </c>
      <c r="P137" t="s">
        <v>8323</v>
      </c>
      <c r="Q137" t="s">
        <v>8329</v>
      </c>
      <c r="R137" s="13">
        <f t="shared" si="8"/>
        <v>42796.207870370374</v>
      </c>
      <c r="S137" s="13">
        <f t="shared" si="10"/>
        <v>42820.147916666669</v>
      </c>
      <c r="T137">
        <f t="shared" si="11"/>
        <v>2017</v>
      </c>
    </row>
    <row r="138" spans="1:20" ht="45" x14ac:dyDescent="0.25">
      <c r="A138">
        <v>2039</v>
      </c>
      <c r="B138" s="9" t="s">
        <v>2040</v>
      </c>
      <c r="C138" s="3" t="s">
        <v>6149</v>
      </c>
      <c r="D138" s="5">
        <v>125000</v>
      </c>
      <c r="E138" s="7">
        <v>57197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">
        <f t="shared" si="9"/>
        <v>45</v>
      </c>
      <c r="P138" t="s">
        <v>8314</v>
      </c>
      <c r="Q138" t="s">
        <v>8325</v>
      </c>
      <c r="R138" s="13">
        <f t="shared" si="8"/>
        <v>42675.438946759255</v>
      </c>
      <c r="S138" s="13">
        <f t="shared" si="10"/>
        <v>42705.207638888889</v>
      </c>
      <c r="T138">
        <f t="shared" si="11"/>
        <v>2016</v>
      </c>
    </row>
    <row r="139" spans="1:20" ht="60" x14ac:dyDescent="0.25">
      <c r="A139">
        <v>2070</v>
      </c>
      <c r="B139" s="9" t="s">
        <v>2071</v>
      </c>
      <c r="C139" s="3" t="s">
        <v>6180</v>
      </c>
      <c r="D139" s="5">
        <v>125000</v>
      </c>
      <c r="E139" s="7">
        <v>56618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">
        <f t="shared" si="9"/>
        <v>45</v>
      </c>
      <c r="P139" t="s">
        <v>8314</v>
      </c>
      <c r="Q139" t="s">
        <v>8325</v>
      </c>
      <c r="R139" s="13">
        <f t="shared" si="8"/>
        <v>42519.6565162037</v>
      </c>
      <c r="S139" s="13">
        <f t="shared" si="10"/>
        <v>42549.6565162037</v>
      </c>
      <c r="T139">
        <f t="shared" si="11"/>
        <v>2016</v>
      </c>
    </row>
    <row r="140" spans="1:20" ht="30" x14ac:dyDescent="0.25">
      <c r="A140">
        <v>2649</v>
      </c>
      <c r="B140" s="9" t="s">
        <v>2649</v>
      </c>
      <c r="C140" s="3" t="s">
        <v>6759</v>
      </c>
      <c r="D140" s="5">
        <v>125000</v>
      </c>
      <c r="E140" s="7">
        <v>56590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">
        <f t="shared" si="9"/>
        <v>45</v>
      </c>
      <c r="P140" t="s">
        <v>8314</v>
      </c>
      <c r="Q140" t="s">
        <v>8319</v>
      </c>
      <c r="R140" s="13">
        <f t="shared" si="8"/>
        <v>42341.99700231482</v>
      </c>
      <c r="S140" s="13">
        <f t="shared" si="10"/>
        <v>42401.99700231482</v>
      </c>
      <c r="T140">
        <f t="shared" si="11"/>
        <v>2015</v>
      </c>
    </row>
    <row r="141" spans="1:20" ht="60" x14ac:dyDescent="0.25">
      <c r="A141">
        <v>3123</v>
      </c>
      <c r="B141" s="9" t="s">
        <v>3123</v>
      </c>
      <c r="C141" s="3" t="s">
        <v>7233</v>
      </c>
      <c r="D141" s="5">
        <v>125000</v>
      </c>
      <c r="E141" s="7">
        <v>56146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">
        <f t="shared" si="9"/>
        <v>45</v>
      </c>
      <c r="P141" t="s">
        <v>8309</v>
      </c>
      <c r="Q141" t="s">
        <v>8310</v>
      </c>
      <c r="R141" s="13">
        <f t="shared" si="8"/>
        <v>42530.993032407408</v>
      </c>
      <c r="S141" s="13">
        <f t="shared" si="10"/>
        <v>42560.993032407408</v>
      </c>
      <c r="T141">
        <f t="shared" si="11"/>
        <v>2016</v>
      </c>
    </row>
    <row r="142" spans="1:20" ht="60" x14ac:dyDescent="0.25">
      <c r="A142">
        <v>2397</v>
      </c>
      <c r="B142" s="9" t="s">
        <v>2398</v>
      </c>
      <c r="C142" s="3" t="s">
        <v>6507</v>
      </c>
      <c r="D142" s="5">
        <v>124000</v>
      </c>
      <c r="E142" s="7">
        <v>56079.83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">
        <f t="shared" si="9"/>
        <v>46</v>
      </c>
      <c r="P142" t="s">
        <v>8314</v>
      </c>
      <c r="Q142" t="s">
        <v>8318</v>
      </c>
      <c r="R142" s="13">
        <f t="shared" si="8"/>
        <v>41976.88490740741</v>
      </c>
      <c r="S142" s="13">
        <f t="shared" si="10"/>
        <v>42006.88490740741</v>
      </c>
      <c r="T142">
        <f t="shared" si="11"/>
        <v>2014</v>
      </c>
    </row>
    <row r="143" spans="1:20" ht="60" x14ac:dyDescent="0.25">
      <c r="A143">
        <v>164</v>
      </c>
      <c r="B143" s="9" t="s">
        <v>166</v>
      </c>
      <c r="C143" s="3" t="s">
        <v>4274</v>
      </c>
      <c r="D143" s="5">
        <v>120000</v>
      </c>
      <c r="E143" s="7">
        <v>55223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">
        <f t="shared" si="9"/>
        <v>47</v>
      </c>
      <c r="P143" t="s">
        <v>8307</v>
      </c>
      <c r="Q143" t="s">
        <v>8316</v>
      </c>
      <c r="R143" s="13">
        <f t="shared" si="8"/>
        <v>41841.762743055559</v>
      </c>
      <c r="S143" s="13">
        <f t="shared" si="10"/>
        <v>41901.762743055559</v>
      </c>
      <c r="T143">
        <f t="shared" si="11"/>
        <v>2014</v>
      </c>
    </row>
    <row r="144" spans="1:20" ht="60" x14ac:dyDescent="0.25">
      <c r="A144">
        <v>2436</v>
      </c>
      <c r="B144" s="9" t="s">
        <v>2437</v>
      </c>
      <c r="C144" s="3" t="s">
        <v>6546</v>
      </c>
      <c r="D144" s="5">
        <v>117000</v>
      </c>
      <c r="E144" s="7">
        <v>55201.52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">
        <f t="shared" si="9"/>
        <v>47</v>
      </c>
      <c r="P144" t="s">
        <v>8331</v>
      </c>
      <c r="Q144" t="s">
        <v>8332</v>
      </c>
      <c r="R144" s="13">
        <f t="shared" si="8"/>
        <v>42338.615393518514</v>
      </c>
      <c r="S144" s="13">
        <f t="shared" si="10"/>
        <v>42398.615393518514</v>
      </c>
      <c r="T144">
        <f t="shared" si="11"/>
        <v>2015</v>
      </c>
    </row>
    <row r="145" spans="1:20" ht="45" x14ac:dyDescent="0.25">
      <c r="A145">
        <v>2983</v>
      </c>
      <c r="B145" s="9" t="s">
        <v>2983</v>
      </c>
      <c r="C145" s="3" t="s">
        <v>7093</v>
      </c>
      <c r="D145" s="5">
        <v>116000</v>
      </c>
      <c r="E145" s="7">
        <v>54116.28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">
        <f t="shared" si="9"/>
        <v>47</v>
      </c>
      <c r="P145" t="s">
        <v>8309</v>
      </c>
      <c r="Q145" t="s">
        <v>8310</v>
      </c>
      <c r="R145" s="13">
        <f t="shared" si="8"/>
        <v>41894.632361111115</v>
      </c>
      <c r="S145" s="13">
        <f t="shared" si="10"/>
        <v>41954.674027777779</v>
      </c>
      <c r="T145">
        <f t="shared" si="11"/>
        <v>2014</v>
      </c>
    </row>
    <row r="146" spans="1:20" ht="60" x14ac:dyDescent="0.25">
      <c r="A146">
        <v>1010</v>
      </c>
      <c r="B146" s="9" t="s">
        <v>1011</v>
      </c>
      <c r="C146" s="3" t="s">
        <v>5120</v>
      </c>
      <c r="D146" s="5">
        <v>115250</v>
      </c>
      <c r="E146" s="7">
        <v>53771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">
        <f t="shared" si="9"/>
        <v>49</v>
      </c>
      <c r="P146" t="s">
        <v>8314</v>
      </c>
      <c r="Q146" t="s">
        <v>8322</v>
      </c>
      <c r="R146" s="13">
        <f t="shared" si="8"/>
        <v>42561.829421296294</v>
      </c>
      <c r="S146" s="13">
        <f t="shared" si="10"/>
        <v>42618.124305555553</v>
      </c>
      <c r="T146">
        <f t="shared" si="11"/>
        <v>2016</v>
      </c>
    </row>
    <row r="147" spans="1:20" ht="45" x14ac:dyDescent="0.25">
      <c r="A147">
        <v>167</v>
      </c>
      <c r="B147" s="9" t="s">
        <v>169</v>
      </c>
      <c r="C147" s="3" t="s">
        <v>4277</v>
      </c>
      <c r="D147" s="5">
        <v>110000</v>
      </c>
      <c r="E147" s="7">
        <v>53769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">
        <f t="shared" si="9"/>
        <v>49</v>
      </c>
      <c r="P147" t="s">
        <v>8307</v>
      </c>
      <c r="Q147" t="s">
        <v>8316</v>
      </c>
      <c r="R147" s="13">
        <f t="shared" si="8"/>
        <v>42160.927488425921</v>
      </c>
      <c r="S147" s="13">
        <f t="shared" si="10"/>
        <v>42220.927488425921</v>
      </c>
      <c r="T147">
        <f t="shared" si="11"/>
        <v>2015</v>
      </c>
    </row>
    <row r="148" spans="1:20" ht="60" x14ac:dyDescent="0.25">
      <c r="A148">
        <v>435</v>
      </c>
      <c r="B148" s="9" t="s">
        <v>436</v>
      </c>
      <c r="C148" s="3" t="s">
        <v>4545</v>
      </c>
      <c r="D148" s="5">
        <v>110000</v>
      </c>
      <c r="E148" s="7">
        <v>53737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">
        <f t="shared" si="9"/>
        <v>49</v>
      </c>
      <c r="P148" t="s">
        <v>8307</v>
      </c>
      <c r="Q148" t="s">
        <v>8313</v>
      </c>
      <c r="R148" s="13">
        <f t="shared" si="8"/>
        <v>41500.747453703705</v>
      </c>
      <c r="S148" s="13">
        <f t="shared" si="10"/>
        <v>41530.747453703705</v>
      </c>
      <c r="T148">
        <f t="shared" si="11"/>
        <v>2013</v>
      </c>
    </row>
    <row r="149" spans="1:20" ht="60" x14ac:dyDescent="0.25">
      <c r="A149">
        <v>964</v>
      </c>
      <c r="B149" s="9" t="s">
        <v>965</v>
      </c>
      <c r="C149" s="3" t="s">
        <v>5074</v>
      </c>
      <c r="D149" s="5">
        <v>110000</v>
      </c>
      <c r="E149" s="7">
        <v>53670.6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">
        <f t="shared" si="9"/>
        <v>48</v>
      </c>
      <c r="P149" t="s">
        <v>8314</v>
      </c>
      <c r="Q149" t="s">
        <v>8322</v>
      </c>
      <c r="R149" s="13">
        <f t="shared" si="8"/>
        <v>42208.628692129627</v>
      </c>
      <c r="S149" s="13">
        <f t="shared" si="10"/>
        <v>42248.628692129627</v>
      </c>
      <c r="T149">
        <f t="shared" si="11"/>
        <v>2015</v>
      </c>
    </row>
    <row r="150" spans="1:20" ht="60" x14ac:dyDescent="0.25">
      <c r="A150">
        <v>1306</v>
      </c>
      <c r="B150" s="9" t="s">
        <v>1307</v>
      </c>
      <c r="C150" s="3" t="s">
        <v>5416</v>
      </c>
      <c r="D150" s="5">
        <v>110000</v>
      </c>
      <c r="E150" s="7">
        <v>53157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">
        <f t="shared" si="9"/>
        <v>48</v>
      </c>
      <c r="P150" t="s">
        <v>8314</v>
      </c>
      <c r="Q150" t="s">
        <v>8322</v>
      </c>
      <c r="R150" s="13">
        <f t="shared" si="8"/>
        <v>41947.457569444443</v>
      </c>
      <c r="S150" s="13">
        <f t="shared" si="10"/>
        <v>41977.457569444443</v>
      </c>
      <c r="T150">
        <f t="shared" si="11"/>
        <v>2014</v>
      </c>
    </row>
    <row r="151" spans="1:20" ht="60" x14ac:dyDescent="0.25">
      <c r="A151">
        <v>1865</v>
      </c>
      <c r="B151" s="9" t="s">
        <v>1866</v>
      </c>
      <c r="C151" s="3" t="s">
        <v>5975</v>
      </c>
      <c r="D151" s="5">
        <v>110000</v>
      </c>
      <c r="E151" s="7">
        <v>53001.3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">
        <f t="shared" si="9"/>
        <v>48</v>
      </c>
      <c r="P151" t="s">
        <v>8320</v>
      </c>
      <c r="Q151" t="s">
        <v>8330</v>
      </c>
      <c r="R151" s="13">
        <f t="shared" ref="R151:R214" si="12">((J151/60)/60/24+DATE(1970,1,1))</f>
        <v>42645.367442129631</v>
      </c>
      <c r="S151" s="13">
        <f t="shared" si="10"/>
        <v>42680.409108796302</v>
      </c>
      <c r="T151">
        <f t="shared" si="11"/>
        <v>2016</v>
      </c>
    </row>
    <row r="152" spans="1:20" ht="45" x14ac:dyDescent="0.25">
      <c r="A152">
        <v>2378</v>
      </c>
      <c r="B152" s="9" t="s">
        <v>2379</v>
      </c>
      <c r="C152" s="3" t="s">
        <v>6488</v>
      </c>
      <c r="D152" s="5">
        <v>110000</v>
      </c>
      <c r="E152" s="7">
        <v>52576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">
        <f t="shared" si="9"/>
        <v>47</v>
      </c>
      <c r="P152" t="s">
        <v>8314</v>
      </c>
      <c r="Q152" t="s">
        <v>8318</v>
      </c>
      <c r="R152" s="13">
        <f t="shared" si="12"/>
        <v>42213.013078703705</v>
      </c>
      <c r="S152" s="13">
        <f t="shared" si="10"/>
        <v>42242.013078703705</v>
      </c>
      <c r="T152">
        <f t="shared" si="11"/>
        <v>2015</v>
      </c>
    </row>
    <row r="153" spans="1:20" ht="60" x14ac:dyDescent="0.25">
      <c r="A153">
        <v>2502</v>
      </c>
      <c r="B153" s="9" t="s">
        <v>2502</v>
      </c>
      <c r="C153" s="3" t="s">
        <v>6612</v>
      </c>
      <c r="D153" s="5">
        <v>110000</v>
      </c>
      <c r="E153" s="7">
        <v>52198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">
        <f t="shared" si="9"/>
        <v>47</v>
      </c>
      <c r="P153" t="s">
        <v>8331</v>
      </c>
      <c r="Q153" t="s">
        <v>8335</v>
      </c>
      <c r="R153" s="13">
        <f t="shared" si="12"/>
        <v>41858.825439814813</v>
      </c>
      <c r="S153" s="13">
        <f t="shared" si="10"/>
        <v>41903.825439814813</v>
      </c>
      <c r="T153">
        <f t="shared" si="11"/>
        <v>2014</v>
      </c>
    </row>
    <row r="154" spans="1:20" ht="45" x14ac:dyDescent="0.25">
      <c r="A154">
        <v>4092</v>
      </c>
      <c r="B154" s="9" t="s">
        <v>4088</v>
      </c>
      <c r="C154" s="3" t="s">
        <v>8195</v>
      </c>
      <c r="D154" s="5">
        <v>110000</v>
      </c>
      <c r="E154" s="7">
        <v>51906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">
        <f t="shared" si="9"/>
        <v>47</v>
      </c>
      <c r="P154" t="s">
        <v>8309</v>
      </c>
      <c r="Q154" t="s">
        <v>8333</v>
      </c>
      <c r="R154" s="13">
        <f t="shared" si="12"/>
        <v>42039.194988425923</v>
      </c>
      <c r="S154" s="13">
        <f t="shared" si="10"/>
        <v>42099.153321759266</v>
      </c>
      <c r="T154">
        <f t="shared" si="11"/>
        <v>2015</v>
      </c>
    </row>
    <row r="155" spans="1:20" ht="60" x14ac:dyDescent="0.25">
      <c r="A155">
        <v>3113</v>
      </c>
      <c r="B155" s="9" t="s">
        <v>3113</v>
      </c>
      <c r="C155" s="3" t="s">
        <v>7223</v>
      </c>
      <c r="D155" s="5">
        <v>109225</v>
      </c>
      <c r="E155" s="7">
        <v>51605.31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">
        <f t="shared" si="9"/>
        <v>49</v>
      </c>
      <c r="P155" t="s">
        <v>8309</v>
      </c>
      <c r="Q155" t="s">
        <v>8310</v>
      </c>
      <c r="R155" s="13">
        <f t="shared" si="12"/>
        <v>42081.731273148151</v>
      </c>
      <c r="S155" s="13">
        <f t="shared" si="10"/>
        <v>42111.731273148151</v>
      </c>
      <c r="T155">
        <f t="shared" si="11"/>
        <v>2015</v>
      </c>
    </row>
    <row r="156" spans="1:20" ht="60" x14ac:dyDescent="0.25">
      <c r="A156">
        <v>983</v>
      </c>
      <c r="B156" s="9" t="s">
        <v>984</v>
      </c>
      <c r="C156" s="3" t="s">
        <v>5093</v>
      </c>
      <c r="D156" s="5">
        <v>104219</v>
      </c>
      <c r="E156" s="7">
        <v>51544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">
        <f t="shared" si="9"/>
        <v>52</v>
      </c>
      <c r="P156" t="s">
        <v>8314</v>
      </c>
      <c r="Q156" t="s">
        <v>8322</v>
      </c>
      <c r="R156" s="13">
        <f t="shared" si="12"/>
        <v>42574.667650462965</v>
      </c>
      <c r="S156" s="13">
        <f t="shared" si="10"/>
        <v>42605.870833333334</v>
      </c>
      <c r="T156">
        <f t="shared" si="11"/>
        <v>2016</v>
      </c>
    </row>
    <row r="157" spans="1:20" ht="30" x14ac:dyDescent="0.25">
      <c r="A157">
        <v>128</v>
      </c>
      <c r="B157" s="9" t="s">
        <v>130</v>
      </c>
      <c r="C157" s="3" t="s">
        <v>4239</v>
      </c>
      <c r="D157" s="5">
        <v>100000</v>
      </c>
      <c r="E157" s="7">
        <v>51514.5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">
        <f t="shared" si="9"/>
        <v>51</v>
      </c>
      <c r="P157" t="s">
        <v>8307</v>
      </c>
      <c r="Q157" t="s">
        <v>8308</v>
      </c>
      <c r="R157" s="13">
        <f t="shared" si="12"/>
        <v>42628.22792824074</v>
      </c>
      <c r="S157" s="13">
        <f t="shared" si="10"/>
        <v>42663.22792824074</v>
      </c>
      <c r="T157">
        <f t="shared" si="11"/>
        <v>2016</v>
      </c>
    </row>
    <row r="158" spans="1:20" x14ac:dyDescent="0.25">
      <c r="A158">
        <v>217</v>
      </c>
      <c r="B158" s="9" t="s">
        <v>219</v>
      </c>
      <c r="C158" s="3" t="s">
        <v>4327</v>
      </c>
      <c r="D158" s="5">
        <v>100000</v>
      </c>
      <c r="E158" s="7">
        <v>51184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">
        <f t="shared" si="9"/>
        <v>51</v>
      </c>
      <c r="P158" t="s">
        <v>8307</v>
      </c>
      <c r="Q158" t="s">
        <v>8316</v>
      </c>
      <c r="R158" s="13">
        <f t="shared" si="12"/>
        <v>41970.64061342593</v>
      </c>
      <c r="S158" s="13">
        <f t="shared" si="10"/>
        <v>42001.64061342593</v>
      </c>
      <c r="T158">
        <f t="shared" si="11"/>
        <v>2014</v>
      </c>
    </row>
    <row r="159" spans="1:20" ht="60" x14ac:dyDescent="0.25">
      <c r="A159">
        <v>269</v>
      </c>
      <c r="B159" s="9" t="s">
        <v>270</v>
      </c>
      <c r="C159" s="3" t="s">
        <v>4379</v>
      </c>
      <c r="D159" s="5">
        <v>100000</v>
      </c>
      <c r="E159" s="7">
        <v>51149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">
        <f t="shared" si="9"/>
        <v>51</v>
      </c>
      <c r="P159" t="s">
        <v>8307</v>
      </c>
      <c r="Q159" t="s">
        <v>8336</v>
      </c>
      <c r="R159" s="13">
        <f t="shared" si="12"/>
        <v>42758.197013888886</v>
      </c>
      <c r="S159" s="13">
        <f t="shared" si="10"/>
        <v>42788.197013888886</v>
      </c>
      <c r="T159">
        <f t="shared" si="11"/>
        <v>2017</v>
      </c>
    </row>
    <row r="160" spans="1:20" ht="60" x14ac:dyDescent="0.25">
      <c r="A160">
        <v>332</v>
      </c>
      <c r="B160" s="9" t="s">
        <v>333</v>
      </c>
      <c r="C160" s="3" t="s">
        <v>4442</v>
      </c>
      <c r="D160" s="5">
        <v>100000</v>
      </c>
      <c r="E160" s="7">
        <v>50863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">
        <f t="shared" si="9"/>
        <v>51</v>
      </c>
      <c r="P160" t="s">
        <v>8307</v>
      </c>
      <c r="Q160" t="s">
        <v>8336</v>
      </c>
      <c r="R160" s="13">
        <f t="shared" si="12"/>
        <v>42263.680289351847</v>
      </c>
      <c r="S160" s="13">
        <f t="shared" si="10"/>
        <v>42305.333333333328</v>
      </c>
      <c r="T160">
        <f t="shared" si="11"/>
        <v>2015</v>
      </c>
    </row>
    <row r="161" spans="1:20" ht="60" x14ac:dyDescent="0.25">
      <c r="A161">
        <v>462</v>
      </c>
      <c r="B161" s="9" t="s">
        <v>463</v>
      </c>
      <c r="C161" s="3" t="s">
        <v>4572</v>
      </c>
      <c r="D161" s="5">
        <v>100000</v>
      </c>
      <c r="E161" s="7">
        <v>50803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">
        <f t="shared" si="9"/>
        <v>51</v>
      </c>
      <c r="P161" t="s">
        <v>8307</v>
      </c>
      <c r="Q161" t="s">
        <v>8313</v>
      </c>
      <c r="R161" s="13">
        <f t="shared" si="12"/>
        <v>40705.126631944448</v>
      </c>
      <c r="S161" s="13">
        <f t="shared" si="10"/>
        <v>40765.126631944448</v>
      </c>
      <c r="T161">
        <f t="shared" si="11"/>
        <v>2011</v>
      </c>
    </row>
    <row r="162" spans="1:20" ht="45" x14ac:dyDescent="0.25">
      <c r="A162">
        <v>560</v>
      </c>
      <c r="B162" s="9" t="s">
        <v>561</v>
      </c>
      <c r="C162" s="3" t="s">
        <v>4670</v>
      </c>
      <c r="D162" s="5">
        <v>100000</v>
      </c>
      <c r="E162" s="7">
        <v>50653.11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">
        <f t="shared" si="9"/>
        <v>50</v>
      </c>
      <c r="P162" t="s">
        <v>8314</v>
      </c>
      <c r="Q162" t="s">
        <v>8318</v>
      </c>
      <c r="R162" s="13">
        <f t="shared" si="12"/>
        <v>41960.771354166667</v>
      </c>
      <c r="S162" s="13">
        <f t="shared" si="10"/>
        <v>41990.771354166667</v>
      </c>
      <c r="T162">
        <f t="shared" si="11"/>
        <v>2014</v>
      </c>
    </row>
    <row r="163" spans="1:20" ht="60" x14ac:dyDescent="0.25">
      <c r="A163">
        <v>582</v>
      </c>
      <c r="B163" s="9" t="s">
        <v>583</v>
      </c>
      <c r="C163" s="3" t="s">
        <v>4692</v>
      </c>
      <c r="D163" s="5">
        <v>100000</v>
      </c>
      <c r="E163" s="7">
        <v>50251.41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">
        <f t="shared" si="9"/>
        <v>50</v>
      </c>
      <c r="P163" t="s">
        <v>8314</v>
      </c>
      <c r="Q163" t="s">
        <v>8318</v>
      </c>
      <c r="R163" s="13">
        <f t="shared" si="12"/>
        <v>42055.739803240736</v>
      </c>
      <c r="S163" s="13">
        <f t="shared" si="10"/>
        <v>42078.75</v>
      </c>
      <c r="T163">
        <f t="shared" si="11"/>
        <v>2015</v>
      </c>
    </row>
    <row r="164" spans="1:20" ht="45" x14ac:dyDescent="0.25">
      <c r="A164">
        <v>591</v>
      </c>
      <c r="B164" s="9" t="s">
        <v>592</v>
      </c>
      <c r="C164" s="3" t="s">
        <v>4701</v>
      </c>
      <c r="D164" s="5">
        <v>100000</v>
      </c>
      <c r="E164" s="7">
        <v>50091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">
        <f t="shared" si="9"/>
        <v>50</v>
      </c>
      <c r="P164" t="s">
        <v>8314</v>
      </c>
      <c r="Q164" t="s">
        <v>8318</v>
      </c>
      <c r="R164" s="13">
        <f t="shared" si="12"/>
        <v>42177.543171296296</v>
      </c>
      <c r="S164" s="13">
        <f t="shared" si="10"/>
        <v>42207.543171296296</v>
      </c>
      <c r="T164">
        <f t="shared" si="11"/>
        <v>2015</v>
      </c>
    </row>
    <row r="165" spans="1:20" ht="60" x14ac:dyDescent="0.25">
      <c r="A165">
        <v>595</v>
      </c>
      <c r="B165" s="9" t="s">
        <v>596</v>
      </c>
      <c r="C165" s="3" t="s">
        <v>4705</v>
      </c>
      <c r="D165" s="5">
        <v>100000</v>
      </c>
      <c r="E165" s="7">
        <v>49830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">
        <f t="shared" si="9"/>
        <v>50</v>
      </c>
      <c r="P165" t="s">
        <v>8314</v>
      </c>
      <c r="Q165" t="s">
        <v>8318</v>
      </c>
      <c r="R165" s="13">
        <f t="shared" si="12"/>
        <v>42083.069884259254</v>
      </c>
      <c r="S165" s="13">
        <f t="shared" si="10"/>
        <v>42128.069884259254</v>
      </c>
      <c r="T165">
        <f t="shared" si="11"/>
        <v>2015</v>
      </c>
    </row>
    <row r="166" spans="1:20" ht="60" x14ac:dyDescent="0.25">
      <c r="A166">
        <v>637</v>
      </c>
      <c r="B166" s="9" t="s">
        <v>638</v>
      </c>
      <c r="C166" s="3" t="s">
        <v>4747</v>
      </c>
      <c r="D166" s="5">
        <v>100000</v>
      </c>
      <c r="E166" s="7">
        <v>49811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">
        <f t="shared" si="9"/>
        <v>50</v>
      </c>
      <c r="P166" t="s">
        <v>8314</v>
      </c>
      <c r="Q166" t="s">
        <v>8318</v>
      </c>
      <c r="R166" s="13">
        <f t="shared" si="12"/>
        <v>42762.962013888886</v>
      </c>
      <c r="S166" s="13">
        <f t="shared" si="10"/>
        <v>42791.961111111115</v>
      </c>
      <c r="T166">
        <f t="shared" si="11"/>
        <v>2017</v>
      </c>
    </row>
    <row r="167" spans="1:20" ht="60" x14ac:dyDescent="0.25">
      <c r="A167">
        <v>673</v>
      </c>
      <c r="B167" s="9" t="s">
        <v>674</v>
      </c>
      <c r="C167" s="3" t="s">
        <v>4783</v>
      </c>
      <c r="D167" s="5">
        <v>100000</v>
      </c>
      <c r="E167" s="7">
        <v>49588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">
        <f t="shared" si="9"/>
        <v>49</v>
      </c>
      <c r="P167" t="s">
        <v>8314</v>
      </c>
      <c r="Q167" t="s">
        <v>8322</v>
      </c>
      <c r="R167" s="13">
        <f t="shared" si="12"/>
        <v>41838.840474537035</v>
      </c>
      <c r="S167" s="13">
        <f t="shared" si="10"/>
        <v>41883.840474537035</v>
      </c>
      <c r="T167">
        <f t="shared" si="11"/>
        <v>2014</v>
      </c>
    </row>
    <row r="168" spans="1:20" ht="60" x14ac:dyDescent="0.25">
      <c r="A168">
        <v>676</v>
      </c>
      <c r="B168" s="9" t="s">
        <v>677</v>
      </c>
      <c r="C168" s="3" t="s">
        <v>4786</v>
      </c>
      <c r="D168" s="5">
        <v>100000</v>
      </c>
      <c r="E168" s="7">
        <v>49321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">
        <f t="shared" si="9"/>
        <v>49</v>
      </c>
      <c r="P168" t="s">
        <v>8314</v>
      </c>
      <c r="Q168" t="s">
        <v>8322</v>
      </c>
      <c r="R168" s="13">
        <f t="shared" si="12"/>
        <v>42012.768298611118</v>
      </c>
      <c r="S168" s="13">
        <f t="shared" si="10"/>
        <v>42042.768298611118</v>
      </c>
      <c r="T168">
        <f t="shared" si="11"/>
        <v>2015</v>
      </c>
    </row>
    <row r="169" spans="1:20" ht="60" x14ac:dyDescent="0.25">
      <c r="A169">
        <v>687</v>
      </c>
      <c r="B169" s="9" t="s">
        <v>688</v>
      </c>
      <c r="C169" s="3" t="s">
        <v>4797</v>
      </c>
      <c r="D169" s="5">
        <v>100000</v>
      </c>
      <c r="E169" s="7">
        <v>49100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">
        <f t="shared" si="9"/>
        <v>48</v>
      </c>
      <c r="P169" t="s">
        <v>8314</v>
      </c>
      <c r="Q169" t="s">
        <v>8322</v>
      </c>
      <c r="R169" s="13">
        <f t="shared" si="12"/>
        <v>42711.750613425931</v>
      </c>
      <c r="S169" s="13">
        <f t="shared" si="10"/>
        <v>42771.750613425931</v>
      </c>
      <c r="T169">
        <f t="shared" si="11"/>
        <v>2016</v>
      </c>
    </row>
    <row r="170" spans="1:20" ht="45" x14ac:dyDescent="0.25">
      <c r="A170">
        <v>693</v>
      </c>
      <c r="B170" s="9" t="s">
        <v>694</v>
      </c>
      <c r="C170" s="3" t="s">
        <v>4803</v>
      </c>
      <c r="D170" s="5">
        <v>100000</v>
      </c>
      <c r="E170" s="7">
        <v>48434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">
        <f t="shared" si="9"/>
        <v>48</v>
      </c>
      <c r="P170" t="s">
        <v>8314</v>
      </c>
      <c r="Q170" t="s">
        <v>8322</v>
      </c>
      <c r="R170" s="13">
        <f t="shared" si="12"/>
        <v>42094.808182870373</v>
      </c>
      <c r="S170" s="13">
        <f t="shared" si="10"/>
        <v>42124.808182870373</v>
      </c>
      <c r="T170">
        <f t="shared" si="11"/>
        <v>2015</v>
      </c>
    </row>
    <row r="171" spans="1:20" ht="60" x14ac:dyDescent="0.25">
      <c r="A171">
        <v>698</v>
      </c>
      <c r="B171" s="9" t="s">
        <v>699</v>
      </c>
      <c r="C171" s="3" t="s">
        <v>4808</v>
      </c>
      <c r="D171" s="5">
        <v>100000</v>
      </c>
      <c r="E171" s="7">
        <v>47978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">
        <f t="shared" si="9"/>
        <v>48</v>
      </c>
      <c r="P171" t="s">
        <v>8314</v>
      </c>
      <c r="Q171" t="s">
        <v>8322</v>
      </c>
      <c r="R171" s="13">
        <f t="shared" si="12"/>
        <v>41866.931076388886</v>
      </c>
      <c r="S171" s="13">
        <f t="shared" si="10"/>
        <v>41900.083333333336</v>
      </c>
      <c r="T171">
        <f t="shared" si="11"/>
        <v>2014</v>
      </c>
    </row>
    <row r="172" spans="1:20" ht="30" x14ac:dyDescent="0.25">
      <c r="A172">
        <v>705</v>
      </c>
      <c r="B172" s="9" t="s">
        <v>706</v>
      </c>
      <c r="C172" s="3" t="s">
        <v>4815</v>
      </c>
      <c r="D172" s="5">
        <v>100000</v>
      </c>
      <c r="E172" s="7">
        <v>47665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">
        <f t="shared" si="9"/>
        <v>47</v>
      </c>
      <c r="P172" t="s">
        <v>8314</v>
      </c>
      <c r="Q172" t="s">
        <v>8322</v>
      </c>
      <c r="R172" s="13">
        <f t="shared" si="12"/>
        <v>42726.491643518515</v>
      </c>
      <c r="S172" s="13">
        <f t="shared" si="10"/>
        <v>42756.491643518515</v>
      </c>
      <c r="T172">
        <f t="shared" si="11"/>
        <v>2016</v>
      </c>
    </row>
    <row r="173" spans="1:20" ht="60" x14ac:dyDescent="0.25">
      <c r="A173">
        <v>706</v>
      </c>
      <c r="B173" s="9" t="s">
        <v>707</v>
      </c>
      <c r="C173" s="3" t="s">
        <v>4816</v>
      </c>
      <c r="D173" s="5">
        <v>100000</v>
      </c>
      <c r="E173" s="7">
        <v>47327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">
        <f t="shared" si="9"/>
        <v>47</v>
      </c>
      <c r="P173" t="s">
        <v>8314</v>
      </c>
      <c r="Q173" t="s">
        <v>8322</v>
      </c>
      <c r="R173" s="13">
        <f t="shared" si="12"/>
        <v>42676.995173611111</v>
      </c>
      <c r="S173" s="13">
        <f t="shared" si="10"/>
        <v>42718.777083333334</v>
      </c>
      <c r="T173">
        <f t="shared" si="11"/>
        <v>2016</v>
      </c>
    </row>
    <row r="174" spans="1:20" ht="60" x14ac:dyDescent="0.25">
      <c r="A174">
        <v>711</v>
      </c>
      <c r="B174" s="9" t="s">
        <v>712</v>
      </c>
      <c r="C174" s="3" t="s">
        <v>4821</v>
      </c>
      <c r="D174" s="5">
        <v>100000</v>
      </c>
      <c r="E174" s="7">
        <v>47189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">
        <f t="shared" si="9"/>
        <v>47</v>
      </c>
      <c r="P174" t="s">
        <v>8314</v>
      </c>
      <c r="Q174" t="s">
        <v>8322</v>
      </c>
      <c r="R174" s="13">
        <f t="shared" si="12"/>
        <v>42678.459120370375</v>
      </c>
      <c r="S174" s="13">
        <f t="shared" si="10"/>
        <v>42718.500787037032</v>
      </c>
      <c r="T174">
        <f t="shared" si="11"/>
        <v>2016</v>
      </c>
    </row>
    <row r="175" spans="1:20" ht="30" x14ac:dyDescent="0.25">
      <c r="A175">
        <v>717</v>
      </c>
      <c r="B175" s="9" t="s">
        <v>718</v>
      </c>
      <c r="C175" s="3" t="s">
        <v>4827</v>
      </c>
      <c r="D175" s="5">
        <v>100000</v>
      </c>
      <c r="E175" s="7">
        <v>47074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">
        <f t="shared" si="9"/>
        <v>47</v>
      </c>
      <c r="P175" t="s">
        <v>8314</v>
      </c>
      <c r="Q175" t="s">
        <v>8322</v>
      </c>
      <c r="R175" s="13">
        <f t="shared" si="12"/>
        <v>41857.854189814818</v>
      </c>
      <c r="S175" s="13">
        <f t="shared" si="10"/>
        <v>41887.854189814818</v>
      </c>
      <c r="T175">
        <f t="shared" si="11"/>
        <v>2014</v>
      </c>
    </row>
    <row r="176" spans="1:20" ht="60" x14ac:dyDescent="0.25">
      <c r="A176">
        <v>911</v>
      </c>
      <c r="B176" s="9" t="s">
        <v>912</v>
      </c>
      <c r="C176" s="3" t="s">
        <v>5021</v>
      </c>
      <c r="D176" s="5">
        <v>100000</v>
      </c>
      <c r="E176" s="7">
        <v>46643.07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">
        <f t="shared" si="9"/>
        <v>46</v>
      </c>
      <c r="P176" t="s">
        <v>8323</v>
      </c>
      <c r="Q176" t="s">
        <v>8337</v>
      </c>
      <c r="R176" s="13">
        <f t="shared" si="12"/>
        <v>41642.005150462966</v>
      </c>
      <c r="S176" s="13">
        <f t="shared" si="10"/>
        <v>41663.005150462966</v>
      </c>
      <c r="T176">
        <f t="shared" si="11"/>
        <v>2014</v>
      </c>
    </row>
    <row r="177" spans="1:20" ht="45" x14ac:dyDescent="0.25">
      <c r="A177">
        <v>945</v>
      </c>
      <c r="B177" s="9" t="s">
        <v>946</v>
      </c>
      <c r="C177" s="3" t="s">
        <v>5055</v>
      </c>
      <c r="D177" s="5">
        <v>100000</v>
      </c>
      <c r="E177" s="7">
        <v>46100.69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">
        <f t="shared" si="9"/>
        <v>46</v>
      </c>
      <c r="P177" t="s">
        <v>8314</v>
      </c>
      <c r="Q177" t="s">
        <v>8322</v>
      </c>
      <c r="R177" s="13">
        <f t="shared" si="12"/>
        <v>42732.872986111113</v>
      </c>
      <c r="S177" s="13">
        <f t="shared" si="10"/>
        <v>42784.999305555553</v>
      </c>
      <c r="T177">
        <f t="shared" si="11"/>
        <v>2016</v>
      </c>
    </row>
    <row r="178" spans="1:20" ht="60" x14ac:dyDescent="0.25">
      <c r="A178">
        <v>971</v>
      </c>
      <c r="B178" s="9" t="s">
        <v>972</v>
      </c>
      <c r="C178" s="3" t="s">
        <v>5081</v>
      </c>
      <c r="D178" s="5">
        <v>100000</v>
      </c>
      <c r="E178" s="7">
        <v>46032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">
        <f t="shared" si="9"/>
        <v>46</v>
      </c>
      <c r="P178" t="s">
        <v>8314</v>
      </c>
      <c r="Q178" t="s">
        <v>8322</v>
      </c>
      <c r="R178" s="13">
        <f t="shared" si="12"/>
        <v>42111.709027777775</v>
      </c>
      <c r="S178" s="13">
        <f t="shared" si="10"/>
        <v>42156.709027777775</v>
      </c>
      <c r="T178">
        <f t="shared" si="11"/>
        <v>2015</v>
      </c>
    </row>
    <row r="179" spans="1:20" ht="60" x14ac:dyDescent="0.25">
      <c r="A179">
        <v>975</v>
      </c>
      <c r="B179" s="9" t="s">
        <v>976</v>
      </c>
      <c r="C179" s="3" t="s">
        <v>5085</v>
      </c>
      <c r="D179" s="5">
        <v>100000</v>
      </c>
      <c r="E179" s="7">
        <v>45979.01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">
        <f t="shared" si="9"/>
        <v>46</v>
      </c>
      <c r="P179" t="s">
        <v>8314</v>
      </c>
      <c r="Q179" t="s">
        <v>8322</v>
      </c>
      <c r="R179" s="13">
        <f t="shared" si="12"/>
        <v>42489.696585648147</v>
      </c>
      <c r="S179" s="13">
        <f t="shared" si="10"/>
        <v>42549.696585648147</v>
      </c>
      <c r="T179">
        <f t="shared" si="11"/>
        <v>2016</v>
      </c>
    </row>
    <row r="180" spans="1:20" ht="45" x14ac:dyDescent="0.25">
      <c r="A180">
        <v>992</v>
      </c>
      <c r="B180" s="9" t="s">
        <v>993</v>
      </c>
      <c r="C180" s="3" t="s">
        <v>5102</v>
      </c>
      <c r="D180" s="5">
        <v>100000</v>
      </c>
      <c r="E180" s="7">
        <v>45535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">
        <f t="shared" si="9"/>
        <v>45</v>
      </c>
      <c r="P180" t="s">
        <v>8314</v>
      </c>
      <c r="Q180" t="s">
        <v>8322</v>
      </c>
      <c r="R180" s="13">
        <f t="shared" si="12"/>
        <v>42437.924988425926</v>
      </c>
      <c r="S180" s="13">
        <f t="shared" si="10"/>
        <v>42497.883321759262</v>
      </c>
      <c r="T180">
        <f t="shared" si="11"/>
        <v>2016</v>
      </c>
    </row>
    <row r="181" spans="1:20" ht="45" x14ac:dyDescent="0.25">
      <c r="A181">
        <v>1016</v>
      </c>
      <c r="B181" s="9" t="s">
        <v>1017</v>
      </c>
      <c r="C181" s="3" t="s">
        <v>5126</v>
      </c>
      <c r="D181" s="5">
        <v>100000</v>
      </c>
      <c r="E181" s="7">
        <v>45126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">
        <f t="shared" si="9"/>
        <v>45</v>
      </c>
      <c r="P181" t="s">
        <v>8314</v>
      </c>
      <c r="Q181" t="s">
        <v>8322</v>
      </c>
      <c r="R181" s="13">
        <f t="shared" si="12"/>
        <v>42422.107129629629</v>
      </c>
      <c r="S181" s="13">
        <f t="shared" si="10"/>
        <v>42467.065462962957</v>
      </c>
      <c r="T181">
        <f t="shared" si="11"/>
        <v>2016</v>
      </c>
    </row>
    <row r="182" spans="1:20" ht="45" x14ac:dyDescent="0.25">
      <c r="A182">
        <v>1043</v>
      </c>
      <c r="B182" s="9" t="s">
        <v>1044</v>
      </c>
      <c r="C182" s="3" t="s">
        <v>5153</v>
      </c>
      <c r="D182" s="5">
        <v>100000</v>
      </c>
      <c r="E182" s="7">
        <v>45041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">
        <f t="shared" si="9"/>
        <v>45</v>
      </c>
      <c r="P182" t="s">
        <v>8338</v>
      </c>
      <c r="Q182" t="s">
        <v>8339</v>
      </c>
      <c r="R182" s="13">
        <f t="shared" si="12"/>
        <v>42114.252951388888</v>
      </c>
      <c r="S182" s="13">
        <f t="shared" si="10"/>
        <v>42144.252951388888</v>
      </c>
      <c r="T182">
        <f t="shared" si="11"/>
        <v>2015</v>
      </c>
    </row>
    <row r="183" spans="1:20" ht="45" x14ac:dyDescent="0.25">
      <c r="A183">
        <v>1097</v>
      </c>
      <c r="B183" s="9" t="s">
        <v>1098</v>
      </c>
      <c r="C183" s="3" t="s">
        <v>5207</v>
      </c>
      <c r="D183" s="5">
        <v>100000</v>
      </c>
      <c r="E183" s="7">
        <v>44669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">
        <f t="shared" si="9"/>
        <v>45</v>
      </c>
      <c r="P183" t="s">
        <v>8320</v>
      </c>
      <c r="Q183" t="s">
        <v>8321</v>
      </c>
      <c r="R183" s="13">
        <f t="shared" si="12"/>
        <v>41660.792557870373</v>
      </c>
      <c r="S183" s="13">
        <f t="shared" si="10"/>
        <v>41700.792557870373</v>
      </c>
      <c r="T183">
        <f t="shared" si="11"/>
        <v>2014</v>
      </c>
    </row>
    <row r="184" spans="1:20" ht="45" x14ac:dyDescent="0.25">
      <c r="A184">
        <v>1101</v>
      </c>
      <c r="B184" s="9" t="s">
        <v>1102</v>
      </c>
      <c r="C184" s="3" t="s">
        <v>5211</v>
      </c>
      <c r="D184" s="5">
        <v>100000</v>
      </c>
      <c r="E184" s="7">
        <v>44636.2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">
        <f t="shared" si="9"/>
        <v>44</v>
      </c>
      <c r="P184" t="s">
        <v>8320</v>
      </c>
      <c r="Q184" t="s">
        <v>8321</v>
      </c>
      <c r="R184" s="13">
        <f t="shared" si="12"/>
        <v>42538.77243055556</v>
      </c>
      <c r="S184" s="13">
        <f t="shared" si="10"/>
        <v>42565.758333333331</v>
      </c>
      <c r="T184">
        <f t="shared" si="11"/>
        <v>2016</v>
      </c>
    </row>
    <row r="185" spans="1:20" ht="30" x14ac:dyDescent="0.25">
      <c r="A185">
        <v>1315</v>
      </c>
      <c r="B185" s="9" t="s">
        <v>1316</v>
      </c>
      <c r="C185" s="3" t="s">
        <v>5425</v>
      </c>
      <c r="D185" s="5">
        <v>100000</v>
      </c>
      <c r="E185" s="7">
        <v>44388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">
        <f t="shared" si="9"/>
        <v>44</v>
      </c>
      <c r="P185" t="s">
        <v>8314</v>
      </c>
      <c r="Q185" t="s">
        <v>8322</v>
      </c>
      <c r="R185" s="13">
        <f t="shared" si="12"/>
        <v>42278.498240740737</v>
      </c>
      <c r="S185" s="13">
        <f t="shared" si="10"/>
        <v>42314.041666666672</v>
      </c>
      <c r="T185">
        <f t="shared" si="11"/>
        <v>2015</v>
      </c>
    </row>
    <row r="186" spans="1:20" ht="60" x14ac:dyDescent="0.25">
      <c r="A186">
        <v>1320</v>
      </c>
      <c r="B186" s="9" t="s">
        <v>1321</v>
      </c>
      <c r="C186" s="3" t="s">
        <v>5430</v>
      </c>
      <c r="D186" s="5">
        <v>100000</v>
      </c>
      <c r="E186" s="7">
        <v>43758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">
        <f t="shared" si="9"/>
        <v>43</v>
      </c>
      <c r="P186" t="s">
        <v>8314</v>
      </c>
      <c r="Q186" t="s">
        <v>8322</v>
      </c>
      <c r="R186" s="13">
        <f t="shared" si="12"/>
        <v>42705.690347222218</v>
      </c>
      <c r="S186" s="13">
        <f t="shared" si="10"/>
        <v>42734.958333333328</v>
      </c>
      <c r="T186">
        <f t="shared" si="11"/>
        <v>2016</v>
      </c>
    </row>
    <row r="187" spans="1:20" ht="60" x14ac:dyDescent="0.25">
      <c r="A187">
        <v>1326</v>
      </c>
      <c r="B187" s="9" t="s">
        <v>1327</v>
      </c>
      <c r="C187" s="3" t="s">
        <v>5436</v>
      </c>
      <c r="D187" s="5">
        <v>100000</v>
      </c>
      <c r="E187" s="7">
        <v>43296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">
        <f t="shared" si="9"/>
        <v>43</v>
      </c>
      <c r="P187" t="s">
        <v>8314</v>
      </c>
      <c r="Q187" t="s">
        <v>8322</v>
      </c>
      <c r="R187" s="13">
        <f t="shared" si="12"/>
        <v>41974.791990740734</v>
      </c>
      <c r="S187" s="13">
        <f t="shared" si="10"/>
        <v>42019.791990740734</v>
      </c>
      <c r="T187">
        <f t="shared" si="11"/>
        <v>2014</v>
      </c>
    </row>
    <row r="188" spans="1:20" ht="60" x14ac:dyDescent="0.25">
      <c r="A188">
        <v>1336</v>
      </c>
      <c r="B188" s="9" t="s">
        <v>1337</v>
      </c>
      <c r="C188" s="3" t="s">
        <v>5446</v>
      </c>
      <c r="D188" s="5">
        <v>100000</v>
      </c>
      <c r="E188" s="7">
        <v>43037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">
        <f t="shared" si="9"/>
        <v>43</v>
      </c>
      <c r="P188" t="s">
        <v>8314</v>
      </c>
      <c r="Q188" t="s">
        <v>8322</v>
      </c>
      <c r="R188" s="13">
        <f t="shared" si="12"/>
        <v>41955.863750000004</v>
      </c>
      <c r="S188" s="13">
        <f t="shared" si="10"/>
        <v>41990.863750000004</v>
      </c>
      <c r="T188">
        <f t="shared" si="11"/>
        <v>2014</v>
      </c>
    </row>
    <row r="189" spans="1:20" ht="60" x14ac:dyDescent="0.25">
      <c r="A189">
        <v>1450</v>
      </c>
      <c r="B189" s="9" t="s">
        <v>1451</v>
      </c>
      <c r="C189" s="3" t="s">
        <v>5560</v>
      </c>
      <c r="D189" s="5">
        <v>100000</v>
      </c>
      <c r="E189" s="7">
        <v>43015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">
        <f t="shared" si="9"/>
        <v>43</v>
      </c>
      <c r="P189" t="s">
        <v>8311</v>
      </c>
      <c r="Q189" t="s">
        <v>8312</v>
      </c>
      <c r="R189" s="13">
        <f t="shared" si="12"/>
        <v>42390.171261574069</v>
      </c>
      <c r="S189" s="13">
        <f t="shared" si="10"/>
        <v>42420.171261574069</v>
      </c>
      <c r="T189">
        <f t="shared" si="11"/>
        <v>2016</v>
      </c>
    </row>
    <row r="190" spans="1:20" ht="45" x14ac:dyDescent="0.25">
      <c r="A190">
        <v>1595</v>
      </c>
      <c r="B190" s="9" t="s">
        <v>1596</v>
      </c>
      <c r="C190" s="3" t="s">
        <v>5705</v>
      </c>
      <c r="D190" s="5">
        <v>100000</v>
      </c>
      <c r="E190" s="7">
        <v>42642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">
        <f t="shared" si="9"/>
        <v>42</v>
      </c>
      <c r="P190" t="s">
        <v>8327</v>
      </c>
      <c r="Q190" t="s">
        <v>8340</v>
      </c>
      <c r="R190" s="13">
        <f t="shared" si="12"/>
        <v>41780.050092592595</v>
      </c>
      <c r="S190" s="13">
        <f t="shared" si="10"/>
        <v>41808.842361111114</v>
      </c>
      <c r="T190">
        <f t="shared" si="11"/>
        <v>2014</v>
      </c>
    </row>
    <row r="191" spans="1:20" ht="45" x14ac:dyDescent="0.25">
      <c r="A191">
        <v>1945</v>
      </c>
      <c r="B191" s="9" t="s">
        <v>1946</v>
      </c>
      <c r="C191" s="3" t="s">
        <v>6055</v>
      </c>
      <c r="D191" s="5">
        <v>100000</v>
      </c>
      <c r="E191" s="7">
        <v>42311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">
        <f t="shared" si="9"/>
        <v>42</v>
      </c>
      <c r="P191" t="s">
        <v>8314</v>
      </c>
      <c r="Q191" t="s">
        <v>8325</v>
      </c>
      <c r="R191" s="13">
        <f t="shared" si="12"/>
        <v>42157.251828703709</v>
      </c>
      <c r="S191" s="13">
        <f t="shared" si="10"/>
        <v>42197.251828703709</v>
      </c>
      <c r="T191">
        <f t="shared" si="11"/>
        <v>2015</v>
      </c>
    </row>
    <row r="192" spans="1:20" ht="30" x14ac:dyDescent="0.25">
      <c r="A192">
        <v>1948</v>
      </c>
      <c r="B192" s="9" t="s">
        <v>1949</v>
      </c>
      <c r="C192" s="3" t="s">
        <v>6058</v>
      </c>
      <c r="D192" s="5">
        <v>100000</v>
      </c>
      <c r="E192" s="7">
        <v>42086.42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">
        <f t="shared" si="9"/>
        <v>42</v>
      </c>
      <c r="P192" t="s">
        <v>8314</v>
      </c>
      <c r="Q192" t="s">
        <v>8325</v>
      </c>
      <c r="R192" s="13">
        <f t="shared" si="12"/>
        <v>42473.604270833333</v>
      </c>
      <c r="S192" s="13">
        <f t="shared" si="10"/>
        <v>42527.709722222222</v>
      </c>
      <c r="T192">
        <f t="shared" si="11"/>
        <v>2016</v>
      </c>
    </row>
    <row r="193" spans="1:20" ht="60" x14ac:dyDescent="0.25">
      <c r="A193">
        <v>1966</v>
      </c>
      <c r="B193" s="9" t="s">
        <v>1967</v>
      </c>
      <c r="C193" s="3" t="s">
        <v>6076</v>
      </c>
      <c r="D193" s="5">
        <v>100000</v>
      </c>
      <c r="E193" s="7">
        <v>41950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">
        <f t="shared" si="9"/>
        <v>42</v>
      </c>
      <c r="P193" t="s">
        <v>8314</v>
      </c>
      <c r="Q193" t="s">
        <v>8325</v>
      </c>
      <c r="R193" s="13">
        <f t="shared" si="12"/>
        <v>41835.540486111109</v>
      </c>
      <c r="S193" s="13">
        <f t="shared" si="10"/>
        <v>41865.540486111109</v>
      </c>
      <c r="T193">
        <f t="shared" si="11"/>
        <v>2014</v>
      </c>
    </row>
    <row r="194" spans="1:20" ht="60" x14ac:dyDescent="0.25">
      <c r="A194">
        <v>2022</v>
      </c>
      <c r="B194" s="9" t="s">
        <v>2023</v>
      </c>
      <c r="C194" s="3" t="s">
        <v>6132</v>
      </c>
      <c r="D194" s="5">
        <v>100000</v>
      </c>
      <c r="E194" s="7">
        <v>41850.46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">
        <f t="shared" ref="O194:O257" si="13">ROUND(E195/D195*100,0)</f>
        <v>42</v>
      </c>
      <c r="P194" t="s">
        <v>8314</v>
      </c>
      <c r="Q194" t="s">
        <v>8325</v>
      </c>
      <c r="R194" s="13">
        <f t="shared" si="12"/>
        <v>42502.569120370375</v>
      </c>
      <c r="S194" s="13">
        <f t="shared" si="10"/>
        <v>42532.569120370375</v>
      </c>
      <c r="T194">
        <f t="shared" si="11"/>
        <v>2016</v>
      </c>
    </row>
    <row r="195" spans="1:20" ht="60" x14ac:dyDescent="0.25">
      <c r="A195">
        <v>2023</v>
      </c>
      <c r="B195" s="9" t="s">
        <v>2024</v>
      </c>
      <c r="C195" s="3" t="s">
        <v>6133</v>
      </c>
      <c r="D195" s="5">
        <v>100000</v>
      </c>
      <c r="E195" s="7">
        <v>41500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">
        <f t="shared" si="13"/>
        <v>41</v>
      </c>
      <c r="P195" t="s">
        <v>8314</v>
      </c>
      <c r="Q195" t="s">
        <v>8325</v>
      </c>
      <c r="R195" s="13">
        <f t="shared" si="12"/>
        <v>42136.420752314814</v>
      </c>
      <c r="S195" s="13">
        <f t="shared" ref="S195:S258" si="14">(((I195/60)/60/24+DATE(1970,1,1)))</f>
        <v>42166.420752314814</v>
      </c>
      <c r="T195">
        <f t="shared" ref="T195:T258" si="15">YEAR(R195)</f>
        <v>2015</v>
      </c>
    </row>
    <row r="196" spans="1:20" ht="45" x14ac:dyDescent="0.25">
      <c r="A196">
        <v>2027</v>
      </c>
      <c r="B196" s="9" t="s">
        <v>2028</v>
      </c>
      <c r="C196" s="3" t="s">
        <v>6137</v>
      </c>
      <c r="D196" s="5">
        <v>100000</v>
      </c>
      <c r="E196" s="7">
        <v>41000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">
        <f t="shared" si="13"/>
        <v>41</v>
      </c>
      <c r="P196" t="s">
        <v>8314</v>
      </c>
      <c r="Q196" t="s">
        <v>8325</v>
      </c>
      <c r="R196" s="13">
        <f t="shared" si="12"/>
        <v>42048.813877314817</v>
      </c>
      <c r="S196" s="13">
        <f t="shared" si="14"/>
        <v>42093.772210648152</v>
      </c>
      <c r="T196">
        <f t="shared" si="15"/>
        <v>2015</v>
      </c>
    </row>
    <row r="197" spans="1:20" ht="60" x14ac:dyDescent="0.25">
      <c r="A197">
        <v>2062</v>
      </c>
      <c r="B197" s="9" t="s">
        <v>2063</v>
      </c>
      <c r="C197" s="3" t="s">
        <v>6172</v>
      </c>
      <c r="D197" s="5">
        <v>100000</v>
      </c>
      <c r="E197" s="7">
        <v>40850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">
        <f t="shared" si="13"/>
        <v>41</v>
      </c>
      <c r="P197" t="s">
        <v>8314</v>
      </c>
      <c r="Q197" t="s">
        <v>8325</v>
      </c>
      <c r="R197" s="13">
        <f t="shared" si="12"/>
        <v>42423.3830787037</v>
      </c>
      <c r="S197" s="13">
        <f t="shared" si="14"/>
        <v>42453.341412037036</v>
      </c>
      <c r="T197">
        <f t="shared" si="15"/>
        <v>2016</v>
      </c>
    </row>
    <row r="198" spans="1:20" ht="60" x14ac:dyDescent="0.25">
      <c r="A198">
        <v>2073</v>
      </c>
      <c r="B198" s="9" t="s">
        <v>2074</v>
      </c>
      <c r="C198" s="3" t="s">
        <v>6183</v>
      </c>
      <c r="D198" s="5">
        <v>100000</v>
      </c>
      <c r="E198" s="7">
        <v>40690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">
        <f t="shared" si="13"/>
        <v>41</v>
      </c>
      <c r="P198" t="s">
        <v>8314</v>
      </c>
      <c r="Q198" t="s">
        <v>8325</v>
      </c>
      <c r="R198" s="13">
        <f t="shared" si="12"/>
        <v>42087.668032407411</v>
      </c>
      <c r="S198" s="13">
        <f t="shared" si="14"/>
        <v>42132.668032407411</v>
      </c>
      <c r="T198">
        <f t="shared" si="15"/>
        <v>2015</v>
      </c>
    </row>
    <row r="199" spans="1:20" ht="60" x14ac:dyDescent="0.25">
      <c r="A199">
        <v>2132</v>
      </c>
      <c r="B199" s="9" t="s">
        <v>2133</v>
      </c>
      <c r="C199" s="3" t="s">
        <v>6242</v>
      </c>
      <c r="D199" s="5">
        <v>100000</v>
      </c>
      <c r="E199" s="7">
        <v>40594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">
        <f t="shared" si="13"/>
        <v>41</v>
      </c>
      <c r="P199" t="s">
        <v>8320</v>
      </c>
      <c r="Q199" t="s">
        <v>8321</v>
      </c>
      <c r="R199" s="13">
        <f t="shared" si="12"/>
        <v>41643.487175925926</v>
      </c>
      <c r="S199" s="13">
        <f t="shared" si="14"/>
        <v>41673.487175925926</v>
      </c>
      <c r="T199">
        <f t="shared" si="15"/>
        <v>2014</v>
      </c>
    </row>
    <row r="200" spans="1:20" ht="60" x14ac:dyDescent="0.25">
      <c r="A200">
        <v>2393</v>
      </c>
      <c r="B200" s="9" t="s">
        <v>2394</v>
      </c>
      <c r="C200" s="3" t="s">
        <v>6503</v>
      </c>
      <c r="D200" s="5">
        <v>100000</v>
      </c>
      <c r="E200" s="7">
        <v>40502.99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">
        <f t="shared" si="13"/>
        <v>40</v>
      </c>
      <c r="P200" t="s">
        <v>8314</v>
      </c>
      <c r="Q200" t="s">
        <v>8318</v>
      </c>
      <c r="R200" s="13">
        <f t="shared" si="12"/>
        <v>42194.648344907408</v>
      </c>
      <c r="S200" s="13">
        <f t="shared" si="14"/>
        <v>42224.648344907408</v>
      </c>
      <c r="T200">
        <f t="shared" si="15"/>
        <v>2015</v>
      </c>
    </row>
    <row r="201" spans="1:20" ht="30" x14ac:dyDescent="0.25">
      <c r="A201">
        <v>2431</v>
      </c>
      <c r="B201" s="9" t="s">
        <v>2432</v>
      </c>
      <c r="C201" s="3" t="s">
        <v>6541</v>
      </c>
      <c r="D201" s="5">
        <v>100000</v>
      </c>
      <c r="E201" s="7">
        <v>40404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">
        <f t="shared" si="13"/>
        <v>40</v>
      </c>
      <c r="P201" t="s">
        <v>8331</v>
      </c>
      <c r="Q201" t="s">
        <v>8332</v>
      </c>
      <c r="R201" s="13">
        <f t="shared" si="12"/>
        <v>42489.099687499998</v>
      </c>
      <c r="S201" s="13">
        <f t="shared" si="14"/>
        <v>42549.099687499998</v>
      </c>
      <c r="T201">
        <f t="shared" si="15"/>
        <v>2016</v>
      </c>
    </row>
    <row r="202" spans="1:20" ht="45" x14ac:dyDescent="0.25">
      <c r="A202">
        <v>2511</v>
      </c>
      <c r="B202" s="9" t="s">
        <v>2511</v>
      </c>
      <c r="C202" s="3" t="s">
        <v>6621</v>
      </c>
      <c r="D202" s="5">
        <v>100000</v>
      </c>
      <c r="E202" s="7">
        <v>40357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">
        <f t="shared" si="13"/>
        <v>40</v>
      </c>
      <c r="P202" t="s">
        <v>8331</v>
      </c>
      <c r="Q202" t="s">
        <v>8335</v>
      </c>
      <c r="R202" s="13">
        <f t="shared" si="12"/>
        <v>42371.446909722217</v>
      </c>
      <c r="S202" s="13">
        <f t="shared" si="14"/>
        <v>42401.446909722217</v>
      </c>
      <c r="T202">
        <f t="shared" si="15"/>
        <v>2016</v>
      </c>
    </row>
    <row r="203" spans="1:20" ht="60" x14ac:dyDescent="0.25">
      <c r="A203">
        <v>2520</v>
      </c>
      <c r="B203" s="9" t="s">
        <v>2520</v>
      </c>
      <c r="C203" s="3" t="s">
        <v>6630</v>
      </c>
      <c r="D203" s="5">
        <v>100000</v>
      </c>
      <c r="E203" s="7">
        <v>40280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">
        <f t="shared" si="13"/>
        <v>40</v>
      </c>
      <c r="P203" t="s">
        <v>8331</v>
      </c>
      <c r="Q203" t="s">
        <v>8335</v>
      </c>
      <c r="R203" s="13">
        <f t="shared" si="12"/>
        <v>42612.600520833337</v>
      </c>
      <c r="S203" s="13">
        <f t="shared" si="14"/>
        <v>42658.806249999994</v>
      </c>
      <c r="T203">
        <f t="shared" si="15"/>
        <v>2016</v>
      </c>
    </row>
    <row r="204" spans="1:20" ht="60" x14ac:dyDescent="0.25">
      <c r="A204">
        <v>2561</v>
      </c>
      <c r="B204" s="9" t="s">
        <v>2561</v>
      </c>
      <c r="C204" s="3" t="s">
        <v>6671</v>
      </c>
      <c r="D204" s="5">
        <v>100000</v>
      </c>
      <c r="E204" s="7">
        <v>40153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">
        <f t="shared" si="13"/>
        <v>40</v>
      </c>
      <c r="P204" t="s">
        <v>8331</v>
      </c>
      <c r="Q204" t="s">
        <v>8332</v>
      </c>
      <c r="R204" s="13">
        <f t="shared" si="12"/>
        <v>42260.528807870374</v>
      </c>
      <c r="S204" s="13">
        <f t="shared" si="14"/>
        <v>42290.528807870374</v>
      </c>
      <c r="T204">
        <f t="shared" si="15"/>
        <v>2015</v>
      </c>
    </row>
    <row r="205" spans="1:20" ht="45" x14ac:dyDescent="0.25">
      <c r="A205">
        <v>2571</v>
      </c>
      <c r="B205" s="9" t="s">
        <v>2571</v>
      </c>
      <c r="C205" s="3" t="s">
        <v>6681</v>
      </c>
      <c r="D205" s="5">
        <v>100000</v>
      </c>
      <c r="E205" s="7">
        <v>40140.01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">
        <f t="shared" si="13"/>
        <v>40</v>
      </c>
      <c r="P205" t="s">
        <v>8331</v>
      </c>
      <c r="Q205" t="s">
        <v>8332</v>
      </c>
      <c r="R205" s="13">
        <f t="shared" si="12"/>
        <v>42449.341678240744</v>
      </c>
      <c r="S205" s="13">
        <f t="shared" si="14"/>
        <v>42509.341678240744</v>
      </c>
      <c r="T205">
        <f t="shared" si="15"/>
        <v>2016</v>
      </c>
    </row>
    <row r="206" spans="1:20" ht="60" x14ac:dyDescent="0.25">
      <c r="A206">
        <v>2605</v>
      </c>
      <c r="B206" s="9" t="s">
        <v>2605</v>
      </c>
      <c r="C206" s="3" t="s">
        <v>6715</v>
      </c>
      <c r="D206" s="5">
        <v>100000</v>
      </c>
      <c r="E206" s="7">
        <v>40079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">
        <f t="shared" si="13"/>
        <v>40</v>
      </c>
      <c r="P206" t="s">
        <v>8314</v>
      </c>
      <c r="Q206" t="s">
        <v>8319</v>
      </c>
      <c r="R206" s="13">
        <f t="shared" si="12"/>
        <v>42508.541550925926</v>
      </c>
      <c r="S206" s="13">
        <f t="shared" si="14"/>
        <v>42538.541550925926</v>
      </c>
      <c r="T206">
        <f t="shared" si="15"/>
        <v>2016</v>
      </c>
    </row>
    <row r="207" spans="1:20" ht="45" x14ac:dyDescent="0.25">
      <c r="A207">
        <v>2644</v>
      </c>
      <c r="B207" s="9" t="s">
        <v>2644</v>
      </c>
      <c r="C207" s="3" t="s">
        <v>6754</v>
      </c>
      <c r="D207" s="5">
        <v>100000</v>
      </c>
      <c r="E207" s="7">
        <v>40055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">
        <f t="shared" si="13"/>
        <v>40</v>
      </c>
      <c r="P207" t="s">
        <v>8314</v>
      </c>
      <c r="Q207" t="s">
        <v>8319</v>
      </c>
      <c r="R207" s="13">
        <f t="shared" si="12"/>
        <v>42774.792071759264</v>
      </c>
      <c r="S207" s="13">
        <f t="shared" si="14"/>
        <v>42804.792071759264</v>
      </c>
      <c r="T207">
        <f t="shared" si="15"/>
        <v>2017</v>
      </c>
    </row>
    <row r="208" spans="1:20" ht="60" x14ac:dyDescent="0.25">
      <c r="A208">
        <v>2652</v>
      </c>
      <c r="B208" s="9" t="s">
        <v>2652</v>
      </c>
      <c r="C208" s="3" t="s">
        <v>6762</v>
      </c>
      <c r="D208" s="5">
        <v>100000</v>
      </c>
      <c r="E208" s="7">
        <v>40043.25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">
        <f t="shared" si="13"/>
        <v>40</v>
      </c>
      <c r="P208" t="s">
        <v>8314</v>
      </c>
      <c r="Q208" t="s">
        <v>8319</v>
      </c>
      <c r="R208" s="13">
        <f t="shared" si="12"/>
        <v>41953.158854166672</v>
      </c>
      <c r="S208" s="13">
        <f t="shared" si="14"/>
        <v>41983.158854166672</v>
      </c>
      <c r="T208">
        <f t="shared" si="15"/>
        <v>2014</v>
      </c>
    </row>
    <row r="209" spans="1:20" ht="60" x14ac:dyDescent="0.25">
      <c r="A209">
        <v>2654</v>
      </c>
      <c r="B209" s="9" t="s">
        <v>2654</v>
      </c>
      <c r="C209" s="3" t="s">
        <v>6764</v>
      </c>
      <c r="D209" s="5">
        <v>100000</v>
      </c>
      <c r="E209" s="7">
        <v>39757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">
        <f t="shared" si="13"/>
        <v>40</v>
      </c>
      <c r="P209" t="s">
        <v>8314</v>
      </c>
      <c r="Q209" t="s">
        <v>8319</v>
      </c>
      <c r="R209" s="13">
        <f t="shared" si="12"/>
        <v>42055.600995370376</v>
      </c>
      <c r="S209" s="13">
        <f t="shared" si="14"/>
        <v>42115.559328703705</v>
      </c>
      <c r="T209">
        <f t="shared" si="15"/>
        <v>2015</v>
      </c>
    </row>
    <row r="210" spans="1:20" x14ac:dyDescent="0.25">
      <c r="A210">
        <v>2726</v>
      </c>
      <c r="B210" s="9" t="s">
        <v>2726</v>
      </c>
      <c r="C210" s="3" t="s">
        <v>6836</v>
      </c>
      <c r="D210" s="5">
        <v>100000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">
        <f t="shared" si="13"/>
        <v>40</v>
      </c>
      <c r="P210" t="s">
        <v>8314</v>
      </c>
      <c r="Q210" t="s">
        <v>8325</v>
      </c>
      <c r="R210" s="13">
        <f t="shared" si="12"/>
        <v>42452.579988425925</v>
      </c>
      <c r="S210" s="13">
        <f t="shared" si="14"/>
        <v>42482.579988425925</v>
      </c>
      <c r="T210">
        <f t="shared" si="15"/>
        <v>2016</v>
      </c>
    </row>
    <row r="211" spans="1:20" ht="45" x14ac:dyDescent="0.25">
      <c r="A211">
        <v>2780</v>
      </c>
      <c r="B211" s="9" t="s">
        <v>2780</v>
      </c>
      <c r="C211" s="3" t="s">
        <v>6890</v>
      </c>
      <c r="D211" s="5">
        <v>100000</v>
      </c>
      <c r="E211" s="7">
        <v>39550.5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">
        <f t="shared" si="13"/>
        <v>40</v>
      </c>
      <c r="P211" t="s">
        <v>8311</v>
      </c>
      <c r="Q211" t="s">
        <v>8341</v>
      </c>
      <c r="R211" s="13">
        <f t="shared" si="12"/>
        <v>42774.447777777779</v>
      </c>
      <c r="S211" s="13">
        <f t="shared" si="14"/>
        <v>42804.447777777779</v>
      </c>
      <c r="T211">
        <f t="shared" si="15"/>
        <v>2017</v>
      </c>
    </row>
    <row r="212" spans="1:20" ht="75" x14ac:dyDescent="0.25">
      <c r="A212">
        <v>3034</v>
      </c>
      <c r="B212" s="9" t="s">
        <v>3034</v>
      </c>
      <c r="C212" s="3" t="s">
        <v>7144</v>
      </c>
      <c r="D212" s="5">
        <v>100000</v>
      </c>
      <c r="E212" s="7">
        <v>39500.5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">
        <f t="shared" si="13"/>
        <v>39</v>
      </c>
      <c r="P212" t="s">
        <v>8309</v>
      </c>
      <c r="Q212" t="s">
        <v>8310</v>
      </c>
      <c r="R212" s="13">
        <f t="shared" si="12"/>
        <v>42644.535358796296</v>
      </c>
      <c r="S212" s="13">
        <f t="shared" si="14"/>
        <v>42675.165972222225</v>
      </c>
      <c r="T212">
        <f t="shared" si="15"/>
        <v>2016</v>
      </c>
    </row>
    <row r="213" spans="1:20" ht="45" x14ac:dyDescent="0.25">
      <c r="A213">
        <v>3092</v>
      </c>
      <c r="B213" s="9" t="s">
        <v>3092</v>
      </c>
      <c r="C213" s="3" t="s">
        <v>7202</v>
      </c>
      <c r="D213" s="5">
        <v>100000</v>
      </c>
      <c r="E213" s="7">
        <v>39304.01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">
        <f t="shared" si="13"/>
        <v>39</v>
      </c>
      <c r="P213" t="s">
        <v>8309</v>
      </c>
      <c r="Q213" t="s">
        <v>8310</v>
      </c>
      <c r="R213" s="13">
        <f t="shared" si="12"/>
        <v>42255.619351851856</v>
      </c>
      <c r="S213" s="13">
        <f t="shared" si="14"/>
        <v>42292.916666666672</v>
      </c>
      <c r="T213">
        <f t="shared" si="15"/>
        <v>2015</v>
      </c>
    </row>
    <row r="214" spans="1:20" ht="45" x14ac:dyDescent="0.25">
      <c r="A214">
        <v>3094</v>
      </c>
      <c r="B214" s="9" t="s">
        <v>3094</v>
      </c>
      <c r="C214" s="3" t="s">
        <v>7204</v>
      </c>
      <c r="D214" s="5">
        <v>100000</v>
      </c>
      <c r="E214" s="7">
        <v>39304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">
        <f t="shared" si="13"/>
        <v>39</v>
      </c>
      <c r="P214" t="s">
        <v>8309</v>
      </c>
      <c r="Q214" t="s">
        <v>8310</v>
      </c>
      <c r="R214" s="13">
        <f t="shared" si="12"/>
        <v>42207.795787037037</v>
      </c>
      <c r="S214" s="13">
        <f t="shared" si="14"/>
        <v>42267.795787037037</v>
      </c>
      <c r="T214">
        <f t="shared" si="15"/>
        <v>2015</v>
      </c>
    </row>
    <row r="215" spans="1:20" ht="60" x14ac:dyDescent="0.25">
      <c r="A215">
        <v>3127</v>
      </c>
      <c r="B215" s="9" t="s">
        <v>3127</v>
      </c>
      <c r="C215" s="3" t="s">
        <v>7237</v>
      </c>
      <c r="D215" s="5">
        <v>100000</v>
      </c>
      <c r="E215" s="7">
        <v>39137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">
        <f t="shared" si="13"/>
        <v>39</v>
      </c>
      <c r="P215" t="s">
        <v>8309</v>
      </c>
      <c r="Q215" t="s">
        <v>8310</v>
      </c>
      <c r="R215" s="13">
        <f t="shared" ref="R215:R278" si="16">((J215/60)/60/24+DATE(1970,1,1))</f>
        <v>42034.856817129628</v>
      </c>
      <c r="S215" s="13">
        <f t="shared" si="14"/>
        <v>42064.856817129628</v>
      </c>
      <c r="T215">
        <f t="shared" si="15"/>
        <v>2015</v>
      </c>
    </row>
    <row r="216" spans="1:20" ht="60" x14ac:dyDescent="0.25">
      <c r="A216">
        <v>3557</v>
      </c>
      <c r="B216" s="9" t="s">
        <v>3556</v>
      </c>
      <c r="C216" s="3" t="s">
        <v>7667</v>
      </c>
      <c r="D216" s="5">
        <v>100000</v>
      </c>
      <c r="E216" s="7">
        <v>39131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1">
        <f t="shared" si="13"/>
        <v>39</v>
      </c>
      <c r="P216" t="s">
        <v>8309</v>
      </c>
      <c r="Q216" t="s">
        <v>8333</v>
      </c>
      <c r="R216" s="13">
        <f t="shared" si="16"/>
        <v>41730.276747685188</v>
      </c>
      <c r="S216" s="13">
        <f t="shared" si="14"/>
        <v>41764.276747685188</v>
      </c>
      <c r="T216">
        <f t="shared" si="15"/>
        <v>2014</v>
      </c>
    </row>
    <row r="217" spans="1:20" ht="60" x14ac:dyDescent="0.25">
      <c r="A217">
        <v>3628</v>
      </c>
      <c r="B217" s="9" t="s">
        <v>3626</v>
      </c>
      <c r="C217" s="3" t="s">
        <v>7738</v>
      </c>
      <c r="D217" s="5">
        <v>100000</v>
      </c>
      <c r="E217" s="7">
        <v>38876.949999999997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">
        <f t="shared" si="13"/>
        <v>39</v>
      </c>
      <c r="P217" t="s">
        <v>8309</v>
      </c>
      <c r="Q217" t="s">
        <v>8317</v>
      </c>
      <c r="R217" s="13">
        <f t="shared" si="16"/>
        <v>42291.833287037036</v>
      </c>
      <c r="S217" s="13">
        <f t="shared" si="14"/>
        <v>42351.874953703707</v>
      </c>
      <c r="T217">
        <f t="shared" si="15"/>
        <v>2015</v>
      </c>
    </row>
    <row r="218" spans="1:20" ht="60" x14ac:dyDescent="0.25">
      <c r="A218">
        <v>3838</v>
      </c>
      <c r="B218" s="9" t="s">
        <v>3835</v>
      </c>
      <c r="C218" s="3" t="s">
        <v>7947</v>
      </c>
      <c r="D218" s="5">
        <v>100000</v>
      </c>
      <c r="E218" s="7">
        <v>38743.839999999997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1">
        <f t="shared" si="13"/>
        <v>39</v>
      </c>
      <c r="P218" t="s">
        <v>8309</v>
      </c>
      <c r="Q218" t="s">
        <v>8333</v>
      </c>
      <c r="R218" s="13">
        <f t="shared" si="16"/>
        <v>42116.710752314815</v>
      </c>
      <c r="S218" s="13">
        <f t="shared" si="14"/>
        <v>42146.710752314815</v>
      </c>
      <c r="T218">
        <f t="shared" si="15"/>
        <v>2015</v>
      </c>
    </row>
    <row r="219" spans="1:20" ht="45" x14ac:dyDescent="0.25">
      <c r="A219">
        <v>3853</v>
      </c>
      <c r="B219" s="9" t="s">
        <v>3850</v>
      </c>
      <c r="C219" s="3" t="s">
        <v>7962</v>
      </c>
      <c r="D219" s="5">
        <v>100000</v>
      </c>
      <c r="E219" s="7">
        <v>38500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">
        <f t="shared" si="13"/>
        <v>38</v>
      </c>
      <c r="P219" t="s">
        <v>8309</v>
      </c>
      <c r="Q219" t="s">
        <v>8333</v>
      </c>
      <c r="R219" s="13">
        <f t="shared" si="16"/>
        <v>41848.84002314815</v>
      </c>
      <c r="S219" s="13">
        <f t="shared" si="14"/>
        <v>41883.84002314815</v>
      </c>
      <c r="T219">
        <f t="shared" si="15"/>
        <v>2014</v>
      </c>
    </row>
    <row r="220" spans="1:20" ht="60" x14ac:dyDescent="0.25">
      <c r="A220">
        <v>1901</v>
      </c>
      <c r="B220" s="9" t="s">
        <v>1902</v>
      </c>
      <c r="C220" s="3" t="s">
        <v>6011</v>
      </c>
      <c r="D220" s="5">
        <v>99000</v>
      </c>
      <c r="E220" s="7">
        <v>38082.69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">
        <f t="shared" si="13"/>
        <v>39</v>
      </c>
      <c r="P220" t="s">
        <v>8314</v>
      </c>
      <c r="Q220" t="s">
        <v>8326</v>
      </c>
      <c r="R220" s="13">
        <f t="shared" si="16"/>
        <v>42116.54315972222</v>
      </c>
      <c r="S220" s="13">
        <f t="shared" si="14"/>
        <v>42146.541666666672</v>
      </c>
      <c r="T220">
        <f t="shared" si="15"/>
        <v>2015</v>
      </c>
    </row>
    <row r="221" spans="1:20" ht="60" x14ac:dyDescent="0.25">
      <c r="A221">
        <v>2047</v>
      </c>
      <c r="B221" s="9" t="s">
        <v>2048</v>
      </c>
      <c r="C221" s="3" t="s">
        <v>6157</v>
      </c>
      <c r="D221" s="5">
        <v>98000</v>
      </c>
      <c r="E221" s="7">
        <v>37994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">
        <f t="shared" si="13"/>
        <v>38</v>
      </c>
      <c r="P221" t="s">
        <v>8314</v>
      </c>
      <c r="Q221" t="s">
        <v>8325</v>
      </c>
      <c r="R221" s="13">
        <f t="shared" si="16"/>
        <v>42081.903587962966</v>
      </c>
      <c r="S221" s="13">
        <f t="shared" si="14"/>
        <v>42111</v>
      </c>
      <c r="T221">
        <f t="shared" si="15"/>
        <v>2015</v>
      </c>
    </row>
    <row r="222" spans="1:20" ht="45" x14ac:dyDescent="0.25">
      <c r="A222">
        <v>2658</v>
      </c>
      <c r="B222" s="9" t="s">
        <v>2658</v>
      </c>
      <c r="C222" s="3" t="s">
        <v>6768</v>
      </c>
      <c r="D222" s="5">
        <v>98000</v>
      </c>
      <c r="E222" s="7">
        <v>37354.269999999997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">
        <f t="shared" si="13"/>
        <v>38</v>
      </c>
      <c r="P222" t="s">
        <v>8314</v>
      </c>
      <c r="Q222" t="s">
        <v>8319</v>
      </c>
      <c r="R222" s="13">
        <f t="shared" si="16"/>
        <v>42551.884189814817</v>
      </c>
      <c r="S222" s="13">
        <f t="shared" si="14"/>
        <v>42581.884189814817</v>
      </c>
      <c r="T222">
        <f t="shared" si="15"/>
        <v>2016</v>
      </c>
    </row>
    <row r="223" spans="1:20" ht="45" x14ac:dyDescent="0.25">
      <c r="A223">
        <v>515</v>
      </c>
      <c r="B223" s="9" t="s">
        <v>516</v>
      </c>
      <c r="C223" s="3" t="s">
        <v>4625</v>
      </c>
      <c r="D223" s="5">
        <v>97000</v>
      </c>
      <c r="E223" s="7">
        <v>37104.03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">
        <f t="shared" si="13"/>
        <v>38</v>
      </c>
      <c r="P223" t="s">
        <v>8307</v>
      </c>
      <c r="Q223" t="s">
        <v>8313</v>
      </c>
      <c r="R223" s="13">
        <f t="shared" si="16"/>
        <v>42327.490752314814</v>
      </c>
      <c r="S223" s="13">
        <f t="shared" si="14"/>
        <v>42367.490752314814</v>
      </c>
      <c r="T223">
        <f t="shared" si="15"/>
        <v>2015</v>
      </c>
    </row>
    <row r="224" spans="1:20" ht="45" x14ac:dyDescent="0.25">
      <c r="A224">
        <v>172</v>
      </c>
      <c r="B224" s="9" t="s">
        <v>174</v>
      </c>
      <c r="C224" s="3" t="s">
        <v>4282</v>
      </c>
      <c r="D224" s="5">
        <v>95000</v>
      </c>
      <c r="E224" s="7">
        <v>36082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">
        <f t="shared" si="13"/>
        <v>38</v>
      </c>
      <c r="P224" t="s">
        <v>8307</v>
      </c>
      <c r="Q224" t="s">
        <v>8316</v>
      </c>
      <c r="R224" s="13">
        <f t="shared" si="16"/>
        <v>42047.394942129627</v>
      </c>
      <c r="S224" s="13">
        <f t="shared" si="14"/>
        <v>42082.353275462956</v>
      </c>
      <c r="T224">
        <f t="shared" si="15"/>
        <v>2015</v>
      </c>
    </row>
    <row r="225" spans="1:20" ht="45" x14ac:dyDescent="0.25">
      <c r="A225">
        <v>961</v>
      </c>
      <c r="B225" s="9" t="s">
        <v>962</v>
      </c>
      <c r="C225" s="3" t="s">
        <v>5071</v>
      </c>
      <c r="D225" s="5">
        <v>95000</v>
      </c>
      <c r="E225" s="7">
        <v>35932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">
        <f t="shared" si="13"/>
        <v>38</v>
      </c>
      <c r="P225" t="s">
        <v>8314</v>
      </c>
      <c r="Q225" t="s">
        <v>8322</v>
      </c>
      <c r="R225" s="13">
        <f t="shared" si="16"/>
        <v>42740.693692129629</v>
      </c>
      <c r="S225" s="13">
        <f t="shared" si="14"/>
        <v>42786.791666666672</v>
      </c>
      <c r="T225">
        <f t="shared" si="15"/>
        <v>2017</v>
      </c>
    </row>
    <row r="226" spans="1:20" ht="60" x14ac:dyDescent="0.25">
      <c r="A226">
        <v>2509</v>
      </c>
      <c r="B226" s="9" t="s">
        <v>2509</v>
      </c>
      <c r="C226" s="3" t="s">
        <v>6619</v>
      </c>
      <c r="D226" s="5">
        <v>95000</v>
      </c>
      <c r="E226" s="7">
        <v>35848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">
        <f t="shared" si="13"/>
        <v>38</v>
      </c>
      <c r="P226" t="s">
        <v>8331</v>
      </c>
      <c r="Q226" t="s">
        <v>8335</v>
      </c>
      <c r="R226" s="13">
        <f t="shared" si="16"/>
        <v>42058.809594907405</v>
      </c>
      <c r="S226" s="13">
        <f t="shared" si="14"/>
        <v>42114.767928240741</v>
      </c>
      <c r="T226">
        <f t="shared" si="15"/>
        <v>2015</v>
      </c>
    </row>
    <row r="227" spans="1:20" ht="60" x14ac:dyDescent="0.25">
      <c r="A227">
        <v>453</v>
      </c>
      <c r="B227" s="9" t="s">
        <v>454</v>
      </c>
      <c r="C227" s="3" t="s">
        <v>4563</v>
      </c>
      <c r="D227" s="5">
        <v>94875</v>
      </c>
      <c r="E227" s="7">
        <v>35640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">
        <f t="shared" si="13"/>
        <v>38</v>
      </c>
      <c r="P227" t="s">
        <v>8307</v>
      </c>
      <c r="Q227" t="s">
        <v>8313</v>
      </c>
      <c r="R227" s="13">
        <f t="shared" si="16"/>
        <v>42038.824988425928</v>
      </c>
      <c r="S227" s="13">
        <f t="shared" si="14"/>
        <v>42054.824988425928</v>
      </c>
      <c r="T227">
        <f t="shared" si="15"/>
        <v>2015</v>
      </c>
    </row>
    <row r="228" spans="1:20" ht="60" x14ac:dyDescent="0.25">
      <c r="A228">
        <v>1008</v>
      </c>
      <c r="B228" s="9" t="s">
        <v>1009</v>
      </c>
      <c r="C228" s="3" t="s">
        <v>5118</v>
      </c>
      <c r="D228" s="5">
        <v>93500</v>
      </c>
      <c r="E228" s="7">
        <v>35389.129999999997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">
        <f t="shared" si="13"/>
        <v>39</v>
      </c>
      <c r="P228" t="s">
        <v>8314</v>
      </c>
      <c r="Q228" t="s">
        <v>8322</v>
      </c>
      <c r="R228" s="13">
        <f t="shared" si="16"/>
        <v>42702.809201388889</v>
      </c>
      <c r="S228" s="13">
        <f t="shared" si="14"/>
        <v>42732.809201388889</v>
      </c>
      <c r="T228">
        <f t="shared" si="15"/>
        <v>2016</v>
      </c>
    </row>
    <row r="229" spans="1:20" ht="60" x14ac:dyDescent="0.25">
      <c r="A229">
        <v>670</v>
      </c>
      <c r="B229" s="9" t="s">
        <v>671</v>
      </c>
      <c r="C229" s="3" t="s">
        <v>4780</v>
      </c>
      <c r="D229" s="5">
        <v>90000</v>
      </c>
      <c r="E229" s="7">
        <v>35338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">
        <f t="shared" si="13"/>
        <v>39</v>
      </c>
      <c r="P229" t="s">
        <v>8314</v>
      </c>
      <c r="Q229" t="s">
        <v>8322</v>
      </c>
      <c r="R229" s="13">
        <f t="shared" si="16"/>
        <v>42506.709722222222</v>
      </c>
      <c r="S229" s="13">
        <f t="shared" si="14"/>
        <v>42540.340277777781</v>
      </c>
      <c r="T229">
        <f t="shared" si="15"/>
        <v>2016</v>
      </c>
    </row>
    <row r="230" spans="1:20" ht="60" x14ac:dyDescent="0.25">
      <c r="A230">
        <v>1064</v>
      </c>
      <c r="B230" s="9" t="s">
        <v>1065</v>
      </c>
      <c r="C230" s="3" t="s">
        <v>5174</v>
      </c>
      <c r="D230" s="5">
        <v>90000</v>
      </c>
      <c r="E230" s="7">
        <v>35307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">
        <f t="shared" si="13"/>
        <v>39</v>
      </c>
      <c r="P230" t="s">
        <v>8320</v>
      </c>
      <c r="Q230" t="s">
        <v>8321</v>
      </c>
      <c r="R230" s="13">
        <f t="shared" si="16"/>
        <v>41417.228043981479</v>
      </c>
      <c r="S230" s="13">
        <f t="shared" si="14"/>
        <v>41462.228043981479</v>
      </c>
      <c r="T230">
        <f t="shared" si="15"/>
        <v>2013</v>
      </c>
    </row>
    <row r="231" spans="1:20" ht="60" x14ac:dyDescent="0.25">
      <c r="A231">
        <v>1124</v>
      </c>
      <c r="B231" s="9" t="s">
        <v>1125</v>
      </c>
      <c r="C231" s="3" t="s">
        <v>5234</v>
      </c>
      <c r="D231" s="5">
        <v>90000</v>
      </c>
      <c r="E231" s="7">
        <v>35296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">
        <f t="shared" si="13"/>
        <v>39</v>
      </c>
      <c r="P231" t="s">
        <v>8320</v>
      </c>
      <c r="Q231" t="s">
        <v>8330</v>
      </c>
      <c r="R231" s="13">
        <f t="shared" si="16"/>
        <v>42094.667256944449</v>
      </c>
      <c r="S231" s="13">
        <f t="shared" si="14"/>
        <v>42124.667256944449</v>
      </c>
      <c r="T231">
        <f t="shared" si="15"/>
        <v>2015</v>
      </c>
    </row>
    <row r="232" spans="1:20" ht="30" x14ac:dyDescent="0.25">
      <c r="A232">
        <v>2582</v>
      </c>
      <c r="B232" s="9" t="s">
        <v>2582</v>
      </c>
      <c r="C232" s="3" t="s">
        <v>6692</v>
      </c>
      <c r="D232" s="5">
        <v>90000</v>
      </c>
      <c r="E232" s="7">
        <v>35275.64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">
        <f t="shared" si="13"/>
        <v>39</v>
      </c>
      <c r="P232" t="s">
        <v>8331</v>
      </c>
      <c r="Q232" t="s">
        <v>8332</v>
      </c>
      <c r="R232" s="13">
        <f t="shared" si="16"/>
        <v>42642.988819444443</v>
      </c>
      <c r="S232" s="13">
        <f t="shared" si="14"/>
        <v>42672.988819444443</v>
      </c>
      <c r="T232">
        <f t="shared" si="15"/>
        <v>2016</v>
      </c>
    </row>
    <row r="233" spans="1:20" ht="60" x14ac:dyDescent="0.25">
      <c r="A233">
        <v>3977</v>
      </c>
      <c r="B233" s="9" t="s">
        <v>3974</v>
      </c>
      <c r="C233" s="3" t="s">
        <v>8084</v>
      </c>
      <c r="D233" s="5">
        <v>90000</v>
      </c>
      <c r="E233" s="7">
        <v>35135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1">
        <f t="shared" si="13"/>
        <v>39</v>
      </c>
      <c r="P233" t="s">
        <v>8309</v>
      </c>
      <c r="Q233" t="s">
        <v>8333</v>
      </c>
      <c r="R233" s="13">
        <f t="shared" si="16"/>
        <v>42543.788564814815</v>
      </c>
      <c r="S233" s="13">
        <f t="shared" si="14"/>
        <v>42573.788564814815</v>
      </c>
      <c r="T233">
        <f t="shared" si="15"/>
        <v>2016</v>
      </c>
    </row>
    <row r="234" spans="1:20" ht="45" x14ac:dyDescent="0.25">
      <c r="A234">
        <v>1964</v>
      </c>
      <c r="B234" s="9" t="s">
        <v>1965</v>
      </c>
      <c r="C234" s="3" t="s">
        <v>6074</v>
      </c>
      <c r="D234" s="5">
        <v>89200</v>
      </c>
      <c r="E234" s="7">
        <v>35123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">
        <f t="shared" si="13"/>
        <v>39</v>
      </c>
      <c r="P234" t="s">
        <v>8314</v>
      </c>
      <c r="Q234" t="s">
        <v>8325</v>
      </c>
      <c r="R234" s="13">
        <f t="shared" si="16"/>
        <v>42452.272824074069</v>
      </c>
      <c r="S234" s="13">
        <f t="shared" si="14"/>
        <v>42482.272824074069</v>
      </c>
      <c r="T234">
        <f t="shared" si="15"/>
        <v>2016</v>
      </c>
    </row>
    <row r="235" spans="1:20" ht="60" x14ac:dyDescent="0.25">
      <c r="A235">
        <v>573</v>
      </c>
      <c r="B235" s="9" t="s">
        <v>574</v>
      </c>
      <c r="C235" s="3" t="s">
        <v>4683</v>
      </c>
      <c r="D235" s="5">
        <v>88888</v>
      </c>
      <c r="E235" s="7">
        <v>35076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">
        <f t="shared" si="13"/>
        <v>39</v>
      </c>
      <c r="P235" t="s">
        <v>8314</v>
      </c>
      <c r="Q235" t="s">
        <v>8318</v>
      </c>
      <c r="R235" s="13">
        <f t="shared" si="16"/>
        <v>41963.050127314811</v>
      </c>
      <c r="S235" s="13">
        <f t="shared" si="14"/>
        <v>42022.05</v>
      </c>
      <c r="T235">
        <f t="shared" si="15"/>
        <v>2014</v>
      </c>
    </row>
    <row r="236" spans="1:20" ht="60" x14ac:dyDescent="0.25">
      <c r="A236">
        <v>981</v>
      </c>
      <c r="B236" s="9" t="s">
        <v>982</v>
      </c>
      <c r="C236" s="3" t="s">
        <v>5091</v>
      </c>
      <c r="D236" s="5">
        <v>88888</v>
      </c>
      <c r="E236" s="7">
        <v>34676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">
        <f t="shared" si="13"/>
        <v>39</v>
      </c>
      <c r="P236" t="s">
        <v>8314</v>
      </c>
      <c r="Q236" t="s">
        <v>8322</v>
      </c>
      <c r="R236" s="13">
        <f t="shared" si="16"/>
        <v>41830.947013888886</v>
      </c>
      <c r="S236" s="13">
        <f t="shared" si="14"/>
        <v>41860.947013888886</v>
      </c>
      <c r="T236">
        <f t="shared" si="15"/>
        <v>2014</v>
      </c>
    </row>
    <row r="237" spans="1:20" ht="45" x14ac:dyDescent="0.25">
      <c r="A237">
        <v>1112</v>
      </c>
      <c r="B237" s="9" t="s">
        <v>1113</v>
      </c>
      <c r="C237" s="3" t="s">
        <v>5222</v>
      </c>
      <c r="D237" s="5">
        <v>88000</v>
      </c>
      <c r="E237" s="7">
        <v>34660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">
        <f t="shared" si="13"/>
        <v>40</v>
      </c>
      <c r="P237" t="s">
        <v>8320</v>
      </c>
      <c r="Q237" t="s">
        <v>8321</v>
      </c>
      <c r="R237" s="13">
        <f t="shared" si="16"/>
        <v>41963.759386574078</v>
      </c>
      <c r="S237" s="13">
        <f t="shared" si="14"/>
        <v>42023.354166666672</v>
      </c>
      <c r="T237">
        <f t="shared" si="15"/>
        <v>2014</v>
      </c>
    </row>
    <row r="238" spans="1:20" ht="45" x14ac:dyDescent="0.25">
      <c r="A238">
        <v>2381</v>
      </c>
      <c r="B238" s="9" t="s">
        <v>2382</v>
      </c>
      <c r="C238" s="3" t="s">
        <v>6491</v>
      </c>
      <c r="D238" s="5">
        <v>86350</v>
      </c>
      <c r="E238" s="7">
        <v>34198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">
        <f t="shared" si="13"/>
        <v>40</v>
      </c>
      <c r="P238" t="s">
        <v>8314</v>
      </c>
      <c r="Q238" t="s">
        <v>8318</v>
      </c>
      <c r="R238" s="13">
        <f t="shared" si="16"/>
        <v>42074.935740740737</v>
      </c>
      <c r="S238" s="13">
        <f t="shared" si="14"/>
        <v>42104.935740740737</v>
      </c>
      <c r="T238">
        <f t="shared" si="15"/>
        <v>2015</v>
      </c>
    </row>
    <row r="239" spans="1:20" ht="60" x14ac:dyDescent="0.25">
      <c r="A239">
        <v>248</v>
      </c>
      <c r="B239" s="9" t="s">
        <v>249</v>
      </c>
      <c r="C239" s="3" t="s">
        <v>4358</v>
      </c>
      <c r="D239" s="5">
        <v>85000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">
        <f t="shared" si="13"/>
        <v>40</v>
      </c>
      <c r="P239" t="s">
        <v>8307</v>
      </c>
      <c r="Q239" t="s">
        <v>8336</v>
      </c>
      <c r="R239" s="13">
        <f t="shared" si="16"/>
        <v>40870.774409722224</v>
      </c>
      <c r="S239" s="13">
        <f t="shared" si="14"/>
        <v>40915.774409722224</v>
      </c>
      <c r="T239">
        <f t="shared" si="15"/>
        <v>2011</v>
      </c>
    </row>
    <row r="240" spans="1:20" ht="30" x14ac:dyDescent="0.25">
      <c r="A240">
        <v>570</v>
      </c>
      <c r="B240" s="9" t="s">
        <v>571</v>
      </c>
      <c r="C240" s="3" t="s">
        <v>4680</v>
      </c>
      <c r="D240" s="5">
        <v>85000</v>
      </c>
      <c r="E240" s="7">
        <v>33892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">
        <f t="shared" si="13"/>
        <v>40</v>
      </c>
      <c r="P240" t="s">
        <v>8314</v>
      </c>
      <c r="Q240" t="s">
        <v>8318</v>
      </c>
      <c r="R240" s="13">
        <f t="shared" si="16"/>
        <v>42388.798252314817</v>
      </c>
      <c r="S240" s="13">
        <f t="shared" si="14"/>
        <v>42418.798252314817</v>
      </c>
      <c r="T240">
        <f t="shared" si="15"/>
        <v>2016</v>
      </c>
    </row>
    <row r="241" spans="1:20" ht="60" x14ac:dyDescent="0.25">
      <c r="A241">
        <v>1040</v>
      </c>
      <c r="B241" s="9" t="s">
        <v>1041</v>
      </c>
      <c r="C241" s="3" t="s">
        <v>5150</v>
      </c>
      <c r="D241" s="5">
        <v>85000</v>
      </c>
      <c r="E241" s="7">
        <v>33791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">
        <f t="shared" si="13"/>
        <v>40</v>
      </c>
      <c r="P241" t="s">
        <v>8338</v>
      </c>
      <c r="Q241" t="s">
        <v>8339</v>
      </c>
      <c r="R241" s="13">
        <f t="shared" si="16"/>
        <v>42579.708437499998</v>
      </c>
      <c r="S241" s="13">
        <f t="shared" si="14"/>
        <v>42609.708437499998</v>
      </c>
      <c r="T241">
        <f t="shared" si="15"/>
        <v>2016</v>
      </c>
    </row>
    <row r="242" spans="1:20" ht="45" x14ac:dyDescent="0.25">
      <c r="A242">
        <v>1910</v>
      </c>
      <c r="B242" s="9" t="s">
        <v>1911</v>
      </c>
      <c r="C242" s="3" t="s">
        <v>6020</v>
      </c>
      <c r="D242" s="5">
        <v>85000</v>
      </c>
      <c r="E242" s="7">
        <v>33641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">
        <f t="shared" si="13"/>
        <v>39</v>
      </c>
      <c r="P242" t="s">
        <v>8314</v>
      </c>
      <c r="Q242" t="s">
        <v>8326</v>
      </c>
      <c r="R242" s="13">
        <f t="shared" si="16"/>
        <v>42264.963159722218</v>
      </c>
      <c r="S242" s="13">
        <f t="shared" si="14"/>
        <v>42308.947916666672</v>
      </c>
      <c r="T242">
        <f t="shared" si="15"/>
        <v>2015</v>
      </c>
    </row>
    <row r="243" spans="1:20" ht="60" x14ac:dyDescent="0.25">
      <c r="A243">
        <v>2048</v>
      </c>
      <c r="B243" s="9" t="s">
        <v>2049</v>
      </c>
      <c r="C243" s="3" t="s">
        <v>6158</v>
      </c>
      <c r="D243" s="5">
        <v>85000</v>
      </c>
      <c r="E243" s="7">
        <v>33486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">
        <f t="shared" si="13"/>
        <v>39</v>
      </c>
      <c r="P243" t="s">
        <v>8314</v>
      </c>
      <c r="Q243" t="s">
        <v>8325</v>
      </c>
      <c r="R243" s="13">
        <f t="shared" si="16"/>
        <v>41387.651516203703</v>
      </c>
      <c r="S243" s="13">
        <f t="shared" si="14"/>
        <v>41417.651516203703</v>
      </c>
      <c r="T243">
        <f t="shared" si="15"/>
        <v>2013</v>
      </c>
    </row>
    <row r="244" spans="1:20" ht="60" x14ac:dyDescent="0.25">
      <c r="A244">
        <v>2575</v>
      </c>
      <c r="B244" s="9" t="s">
        <v>2575</v>
      </c>
      <c r="C244" s="3" t="s">
        <v>6685</v>
      </c>
      <c r="D244" s="5">
        <v>85000</v>
      </c>
      <c r="E244" s="7">
        <v>33393.339999999997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">
        <f t="shared" si="13"/>
        <v>41</v>
      </c>
      <c r="P244" t="s">
        <v>8331</v>
      </c>
      <c r="Q244" t="s">
        <v>8332</v>
      </c>
      <c r="R244" s="13">
        <f t="shared" si="16"/>
        <v>41986.108726851846</v>
      </c>
      <c r="S244" s="13">
        <f t="shared" si="14"/>
        <v>42016.108726851846</v>
      </c>
      <c r="T244">
        <f t="shared" si="15"/>
        <v>2014</v>
      </c>
    </row>
    <row r="245" spans="1:20" ht="45" x14ac:dyDescent="0.25">
      <c r="A245">
        <v>1434</v>
      </c>
      <c r="B245" s="9" t="s">
        <v>1435</v>
      </c>
      <c r="C245" s="3" t="s">
        <v>5544</v>
      </c>
      <c r="D245" s="5">
        <v>82000</v>
      </c>
      <c r="E245" s="7">
        <v>33393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">
        <f t="shared" si="13"/>
        <v>42</v>
      </c>
      <c r="P245" t="s">
        <v>8311</v>
      </c>
      <c r="Q245" t="s">
        <v>8312</v>
      </c>
      <c r="R245" s="13">
        <f t="shared" si="16"/>
        <v>42142.767106481479</v>
      </c>
      <c r="S245" s="13">
        <f t="shared" si="14"/>
        <v>42163.625</v>
      </c>
      <c r="T245">
        <f t="shared" si="15"/>
        <v>2015</v>
      </c>
    </row>
    <row r="246" spans="1:20" ht="60" x14ac:dyDescent="0.25">
      <c r="A246">
        <v>132</v>
      </c>
      <c r="B246" s="9" t="s">
        <v>134</v>
      </c>
      <c r="C246" s="3" t="s">
        <v>4243</v>
      </c>
      <c r="D246" s="5">
        <v>80000</v>
      </c>
      <c r="E246" s="7">
        <v>33370.769999999997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">
        <f t="shared" si="13"/>
        <v>42</v>
      </c>
      <c r="P246" t="s">
        <v>8307</v>
      </c>
      <c r="Q246" t="s">
        <v>8308</v>
      </c>
      <c r="R246" s="13">
        <f t="shared" si="16"/>
        <v>41905.812581018516</v>
      </c>
      <c r="S246" s="13">
        <f t="shared" si="14"/>
        <v>41950.854247685187</v>
      </c>
      <c r="T246">
        <f t="shared" si="15"/>
        <v>2014</v>
      </c>
    </row>
    <row r="247" spans="1:20" ht="60" x14ac:dyDescent="0.25">
      <c r="A247">
        <v>484</v>
      </c>
      <c r="B247" s="9" t="s">
        <v>485</v>
      </c>
      <c r="C247" s="3" t="s">
        <v>4594</v>
      </c>
      <c r="D247" s="5">
        <v>80000</v>
      </c>
      <c r="E247" s="7">
        <v>33229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">
        <f t="shared" si="13"/>
        <v>41</v>
      </c>
      <c r="P247" t="s">
        <v>8307</v>
      </c>
      <c r="Q247" t="s">
        <v>8313</v>
      </c>
      <c r="R247" s="13">
        <f t="shared" si="16"/>
        <v>42272.93949074074</v>
      </c>
      <c r="S247" s="13">
        <f t="shared" si="14"/>
        <v>42313.981157407412</v>
      </c>
      <c r="T247">
        <f t="shared" si="15"/>
        <v>2015</v>
      </c>
    </row>
    <row r="248" spans="1:20" ht="45" x14ac:dyDescent="0.25">
      <c r="A248">
        <v>576</v>
      </c>
      <c r="B248" s="9" t="s">
        <v>577</v>
      </c>
      <c r="C248" s="3" t="s">
        <v>4686</v>
      </c>
      <c r="D248" s="5">
        <v>80000</v>
      </c>
      <c r="E248" s="7">
        <v>33006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">
        <f t="shared" si="13"/>
        <v>41</v>
      </c>
      <c r="P248" t="s">
        <v>8314</v>
      </c>
      <c r="Q248" t="s">
        <v>8318</v>
      </c>
      <c r="R248" s="13">
        <f t="shared" si="16"/>
        <v>42031.471666666665</v>
      </c>
      <c r="S248" s="13">
        <f t="shared" si="14"/>
        <v>42091.43</v>
      </c>
      <c r="T248">
        <f t="shared" si="15"/>
        <v>2015</v>
      </c>
    </row>
    <row r="249" spans="1:20" ht="60" x14ac:dyDescent="0.25">
      <c r="A249">
        <v>611</v>
      </c>
      <c r="B249" s="9" t="s">
        <v>612</v>
      </c>
      <c r="C249" s="3" t="s">
        <v>4721</v>
      </c>
      <c r="D249" s="5">
        <v>80000</v>
      </c>
      <c r="E249" s="7">
        <v>32903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">
        <f t="shared" si="13"/>
        <v>41</v>
      </c>
      <c r="P249" t="s">
        <v>8314</v>
      </c>
      <c r="Q249" t="s">
        <v>8318</v>
      </c>
      <c r="R249" s="13">
        <f t="shared" si="16"/>
        <v>42328.560613425929</v>
      </c>
      <c r="S249" s="13">
        <f t="shared" si="14"/>
        <v>42388.560613425929</v>
      </c>
      <c r="T249">
        <f t="shared" si="15"/>
        <v>2015</v>
      </c>
    </row>
    <row r="250" spans="1:20" ht="45" x14ac:dyDescent="0.25">
      <c r="A250">
        <v>1145</v>
      </c>
      <c r="B250" s="9" t="s">
        <v>1146</v>
      </c>
      <c r="C250" s="3" t="s">
        <v>5255</v>
      </c>
      <c r="D250" s="5">
        <v>80000</v>
      </c>
      <c r="E250" s="7">
        <v>32865.300000000003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">
        <f t="shared" si="13"/>
        <v>41</v>
      </c>
      <c r="P250" t="s">
        <v>8331</v>
      </c>
      <c r="Q250" t="s">
        <v>8332</v>
      </c>
      <c r="R250" s="13">
        <f t="shared" si="16"/>
        <v>41854.747592592597</v>
      </c>
      <c r="S250" s="13">
        <f t="shared" si="14"/>
        <v>41914.747592592597</v>
      </c>
      <c r="T250">
        <f t="shared" si="15"/>
        <v>2014</v>
      </c>
    </row>
    <row r="251" spans="1:20" ht="60" x14ac:dyDescent="0.25">
      <c r="A251">
        <v>2025</v>
      </c>
      <c r="B251" s="9" t="s">
        <v>2026</v>
      </c>
      <c r="C251" s="3" t="s">
        <v>6135</v>
      </c>
      <c r="D251" s="5">
        <v>80000</v>
      </c>
      <c r="E251" s="7">
        <v>32745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">
        <f t="shared" si="13"/>
        <v>41</v>
      </c>
      <c r="P251" t="s">
        <v>8314</v>
      </c>
      <c r="Q251" t="s">
        <v>8325</v>
      </c>
      <c r="R251" s="13">
        <f t="shared" si="16"/>
        <v>42136.184560185182</v>
      </c>
      <c r="S251" s="13">
        <f t="shared" si="14"/>
        <v>42166.184560185182</v>
      </c>
      <c r="T251">
        <f t="shared" si="15"/>
        <v>2015</v>
      </c>
    </row>
    <row r="252" spans="1:20" ht="60" x14ac:dyDescent="0.25">
      <c r="A252">
        <v>2035</v>
      </c>
      <c r="B252" s="9" t="s">
        <v>2036</v>
      </c>
      <c r="C252" s="3" t="s">
        <v>6145</v>
      </c>
      <c r="D252" s="5">
        <v>80000</v>
      </c>
      <c r="E252" s="7">
        <v>32616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">
        <f t="shared" si="13"/>
        <v>40</v>
      </c>
      <c r="P252" t="s">
        <v>8314</v>
      </c>
      <c r="Q252" t="s">
        <v>8325</v>
      </c>
      <c r="R252" s="13">
        <f t="shared" si="16"/>
        <v>42311.625081018516</v>
      </c>
      <c r="S252" s="13">
        <f t="shared" si="14"/>
        <v>42357.041666666672</v>
      </c>
      <c r="T252">
        <f t="shared" si="15"/>
        <v>2015</v>
      </c>
    </row>
    <row r="253" spans="1:20" ht="45" x14ac:dyDescent="0.25">
      <c r="A253">
        <v>2122</v>
      </c>
      <c r="B253" s="9" t="s">
        <v>2123</v>
      </c>
      <c r="C253" s="3" t="s">
        <v>6232</v>
      </c>
      <c r="D253" s="5">
        <v>80000</v>
      </c>
      <c r="E253" s="7">
        <v>32172.66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">
        <f t="shared" si="13"/>
        <v>40</v>
      </c>
      <c r="P253" t="s">
        <v>8320</v>
      </c>
      <c r="Q253" t="s">
        <v>8321</v>
      </c>
      <c r="R253" s="13">
        <f t="shared" si="16"/>
        <v>42712.300567129627</v>
      </c>
      <c r="S253" s="13">
        <f t="shared" si="14"/>
        <v>42742.300567129627</v>
      </c>
      <c r="T253">
        <f t="shared" si="15"/>
        <v>2016</v>
      </c>
    </row>
    <row r="254" spans="1:20" ht="45" x14ac:dyDescent="0.25">
      <c r="A254">
        <v>2136</v>
      </c>
      <c r="B254" s="9" t="s">
        <v>2137</v>
      </c>
      <c r="C254" s="3" t="s">
        <v>6246</v>
      </c>
      <c r="D254" s="5">
        <v>80000</v>
      </c>
      <c r="E254" s="7">
        <v>32075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">
        <f t="shared" si="13"/>
        <v>40</v>
      </c>
      <c r="P254" t="s">
        <v>8320</v>
      </c>
      <c r="Q254" t="s">
        <v>8321</v>
      </c>
      <c r="R254" s="13">
        <f t="shared" si="16"/>
        <v>41536.509097222224</v>
      </c>
      <c r="S254" s="13">
        <f t="shared" si="14"/>
        <v>41566.509097222224</v>
      </c>
      <c r="T254">
        <f t="shared" si="15"/>
        <v>2013</v>
      </c>
    </row>
    <row r="255" spans="1:20" ht="45" x14ac:dyDescent="0.25">
      <c r="A255">
        <v>2594</v>
      </c>
      <c r="B255" s="9" t="s">
        <v>2594</v>
      </c>
      <c r="C255" s="3" t="s">
        <v>6704</v>
      </c>
      <c r="D255" s="5">
        <v>80000</v>
      </c>
      <c r="E255" s="7">
        <v>32035.51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">
        <f t="shared" si="13"/>
        <v>40</v>
      </c>
      <c r="P255" t="s">
        <v>8331</v>
      </c>
      <c r="Q255" t="s">
        <v>8332</v>
      </c>
      <c r="R255" s="13">
        <f t="shared" si="16"/>
        <v>41828.967916666668</v>
      </c>
      <c r="S255" s="13">
        <f t="shared" si="14"/>
        <v>41858.967916666668</v>
      </c>
      <c r="T255">
        <f t="shared" si="15"/>
        <v>2014</v>
      </c>
    </row>
    <row r="256" spans="1:20" ht="60" x14ac:dyDescent="0.25">
      <c r="A256">
        <v>2690</v>
      </c>
      <c r="B256" s="9" t="s">
        <v>2690</v>
      </c>
      <c r="C256" s="3" t="s">
        <v>6800</v>
      </c>
      <c r="D256" s="5">
        <v>80000</v>
      </c>
      <c r="E256" s="7">
        <v>32006.67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">
        <f t="shared" si="13"/>
        <v>40</v>
      </c>
      <c r="P256" t="s">
        <v>8331</v>
      </c>
      <c r="Q256" t="s">
        <v>8332</v>
      </c>
      <c r="R256" s="13">
        <f t="shared" si="16"/>
        <v>42113.105046296296</v>
      </c>
      <c r="S256" s="13">
        <f t="shared" si="14"/>
        <v>42158.105046296296</v>
      </c>
      <c r="T256">
        <f t="shared" si="15"/>
        <v>2015</v>
      </c>
    </row>
    <row r="257" spans="1:20" ht="45" x14ac:dyDescent="0.25">
      <c r="A257">
        <v>2958</v>
      </c>
      <c r="B257" s="9" t="s">
        <v>2958</v>
      </c>
      <c r="C257" s="3" t="s">
        <v>7068</v>
      </c>
      <c r="D257" s="5">
        <v>80000</v>
      </c>
      <c r="E257" s="7">
        <v>31896.33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">
        <f t="shared" si="13"/>
        <v>41</v>
      </c>
      <c r="P257" t="s">
        <v>8309</v>
      </c>
      <c r="Q257" t="s">
        <v>8310</v>
      </c>
      <c r="R257" s="13">
        <f t="shared" si="16"/>
        <v>42438.779131944444</v>
      </c>
      <c r="S257" s="13">
        <f t="shared" si="14"/>
        <v>42498.73746527778</v>
      </c>
      <c r="T257">
        <f t="shared" si="15"/>
        <v>2016</v>
      </c>
    </row>
    <row r="258" spans="1:20" ht="60" x14ac:dyDescent="0.25">
      <c r="A258">
        <v>2034</v>
      </c>
      <c r="B258" s="9" t="s">
        <v>2035</v>
      </c>
      <c r="C258" s="3" t="s">
        <v>6144</v>
      </c>
      <c r="D258" s="5">
        <v>78000</v>
      </c>
      <c r="E258" s="7">
        <v>31820.5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">
        <f t="shared" ref="O258:O321" si="17">ROUND(E259/D259*100,0)</f>
        <v>42</v>
      </c>
      <c r="P258" t="s">
        <v>8314</v>
      </c>
      <c r="Q258" t="s">
        <v>8325</v>
      </c>
      <c r="R258" s="13">
        <f t="shared" si="16"/>
        <v>42076.130011574074</v>
      </c>
      <c r="S258" s="13">
        <f t="shared" si="14"/>
        <v>42131.290277777778</v>
      </c>
      <c r="T258">
        <f t="shared" si="15"/>
        <v>2015</v>
      </c>
    </row>
    <row r="259" spans="1:20" ht="60" x14ac:dyDescent="0.25">
      <c r="A259">
        <v>259</v>
      </c>
      <c r="B259" s="9" t="s">
        <v>260</v>
      </c>
      <c r="C259" s="3" t="s">
        <v>4369</v>
      </c>
      <c r="D259" s="5">
        <v>75000</v>
      </c>
      <c r="E259" s="7">
        <v>31754.69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">
        <f t="shared" si="17"/>
        <v>42</v>
      </c>
      <c r="P259" t="s">
        <v>8307</v>
      </c>
      <c r="Q259" t="s">
        <v>8336</v>
      </c>
      <c r="R259" s="13">
        <f t="shared" si="16"/>
        <v>42072.738067129627</v>
      </c>
      <c r="S259" s="13">
        <f t="shared" ref="S259:S322" si="18">(((I259/60)/60/24+DATE(1970,1,1)))</f>
        <v>42102.738067129627</v>
      </c>
      <c r="T259">
        <f t="shared" ref="T259:T322" si="19">YEAR(R259)</f>
        <v>2015</v>
      </c>
    </row>
    <row r="260" spans="1:20" ht="60" x14ac:dyDescent="0.25">
      <c r="A260">
        <v>280</v>
      </c>
      <c r="B260" s="9" t="s">
        <v>281</v>
      </c>
      <c r="C260" s="3" t="s">
        <v>4390</v>
      </c>
      <c r="D260" s="5">
        <v>75000</v>
      </c>
      <c r="E260" s="7">
        <v>31683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">
        <f t="shared" si="17"/>
        <v>42</v>
      </c>
      <c r="P260" t="s">
        <v>8307</v>
      </c>
      <c r="Q260" t="s">
        <v>8336</v>
      </c>
      <c r="R260" s="13">
        <f t="shared" si="16"/>
        <v>41744.590682870366</v>
      </c>
      <c r="S260" s="13">
        <f t="shared" si="18"/>
        <v>41789.590682870366</v>
      </c>
      <c r="T260">
        <f t="shared" si="19"/>
        <v>2014</v>
      </c>
    </row>
    <row r="261" spans="1:20" ht="60" x14ac:dyDescent="0.25">
      <c r="A261">
        <v>292</v>
      </c>
      <c r="B261" s="9" t="s">
        <v>293</v>
      </c>
      <c r="C261" s="3" t="s">
        <v>4402</v>
      </c>
      <c r="D261" s="5">
        <v>75000</v>
      </c>
      <c r="E261" s="7">
        <v>31675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">
        <f t="shared" si="17"/>
        <v>42</v>
      </c>
      <c r="P261" t="s">
        <v>8307</v>
      </c>
      <c r="Q261" t="s">
        <v>8336</v>
      </c>
      <c r="R261" s="13">
        <f t="shared" si="16"/>
        <v>40812.803229166668</v>
      </c>
      <c r="S261" s="13">
        <f t="shared" si="18"/>
        <v>40845.165972222225</v>
      </c>
      <c r="T261">
        <f t="shared" si="19"/>
        <v>2011</v>
      </c>
    </row>
    <row r="262" spans="1:20" ht="45" x14ac:dyDescent="0.25">
      <c r="A262">
        <v>328</v>
      </c>
      <c r="B262" s="9" t="s">
        <v>329</v>
      </c>
      <c r="C262" s="3" t="s">
        <v>4438</v>
      </c>
      <c r="D262" s="5">
        <v>75000</v>
      </c>
      <c r="E262" s="7">
        <v>31522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">
        <f t="shared" si="17"/>
        <v>42</v>
      </c>
      <c r="P262" t="s">
        <v>8307</v>
      </c>
      <c r="Q262" t="s">
        <v>8336</v>
      </c>
      <c r="R262" s="13">
        <f t="shared" si="16"/>
        <v>42278.946620370371</v>
      </c>
      <c r="S262" s="13">
        <f t="shared" si="18"/>
        <v>42309.166666666672</v>
      </c>
      <c r="T262">
        <f t="shared" si="19"/>
        <v>2015</v>
      </c>
    </row>
    <row r="263" spans="1:20" ht="60" x14ac:dyDescent="0.25">
      <c r="A263">
        <v>551</v>
      </c>
      <c r="B263" s="9" t="s">
        <v>552</v>
      </c>
      <c r="C263" s="3" t="s">
        <v>4661</v>
      </c>
      <c r="D263" s="5">
        <v>75000</v>
      </c>
      <c r="E263" s="7">
        <v>31404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">
        <f t="shared" si="17"/>
        <v>42</v>
      </c>
      <c r="P263" t="s">
        <v>8314</v>
      </c>
      <c r="Q263" t="s">
        <v>8318</v>
      </c>
      <c r="R263" s="13">
        <f t="shared" si="16"/>
        <v>42173.275740740741</v>
      </c>
      <c r="S263" s="13">
        <f t="shared" si="18"/>
        <v>42217.745138888888</v>
      </c>
      <c r="T263">
        <f t="shared" si="19"/>
        <v>2015</v>
      </c>
    </row>
    <row r="264" spans="1:20" ht="60" x14ac:dyDescent="0.25">
      <c r="A264">
        <v>563</v>
      </c>
      <c r="B264" s="9" t="s">
        <v>564</v>
      </c>
      <c r="C264" s="3" t="s">
        <v>4673</v>
      </c>
      <c r="D264" s="5">
        <v>75000</v>
      </c>
      <c r="E264" s="7">
        <v>31330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">
        <f t="shared" si="17"/>
        <v>42</v>
      </c>
      <c r="P264" t="s">
        <v>8314</v>
      </c>
      <c r="Q264" t="s">
        <v>8318</v>
      </c>
      <c r="R264" s="13">
        <f t="shared" si="16"/>
        <v>42022.069988425923</v>
      </c>
      <c r="S264" s="13">
        <f t="shared" si="18"/>
        <v>42052.069988425923</v>
      </c>
      <c r="T264">
        <f t="shared" si="19"/>
        <v>2015</v>
      </c>
    </row>
    <row r="265" spans="1:20" ht="60" x14ac:dyDescent="0.25">
      <c r="A265">
        <v>623</v>
      </c>
      <c r="B265" s="9" t="s">
        <v>624</v>
      </c>
      <c r="C265" s="3" t="s">
        <v>4733</v>
      </c>
      <c r="D265" s="5">
        <v>75000</v>
      </c>
      <c r="E265" s="7">
        <v>31291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">
        <f t="shared" si="17"/>
        <v>42</v>
      </c>
      <c r="P265" t="s">
        <v>8314</v>
      </c>
      <c r="Q265" t="s">
        <v>8318</v>
      </c>
      <c r="R265" s="13">
        <f t="shared" si="16"/>
        <v>42122.009224537032</v>
      </c>
      <c r="S265" s="13">
        <f t="shared" si="18"/>
        <v>42152.009224537032</v>
      </c>
      <c r="T265">
        <f t="shared" si="19"/>
        <v>2015</v>
      </c>
    </row>
    <row r="266" spans="1:20" ht="60" x14ac:dyDescent="0.25">
      <c r="A266">
        <v>653</v>
      </c>
      <c r="B266" s="9" t="s">
        <v>654</v>
      </c>
      <c r="C266" s="3" t="s">
        <v>4763</v>
      </c>
      <c r="D266" s="5">
        <v>75000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">
        <f t="shared" si="17"/>
        <v>42</v>
      </c>
      <c r="P266" t="s">
        <v>8314</v>
      </c>
      <c r="Q266" t="s">
        <v>8322</v>
      </c>
      <c r="R266" s="13">
        <f t="shared" si="16"/>
        <v>42199.618518518517</v>
      </c>
      <c r="S266" s="13">
        <f t="shared" si="18"/>
        <v>42236.618518518517</v>
      </c>
      <c r="T266">
        <f t="shared" si="19"/>
        <v>2015</v>
      </c>
    </row>
    <row r="267" spans="1:20" ht="60" x14ac:dyDescent="0.25">
      <c r="A267">
        <v>680</v>
      </c>
      <c r="B267" s="9" t="s">
        <v>681</v>
      </c>
      <c r="C267" s="3" t="s">
        <v>4790</v>
      </c>
      <c r="D267" s="5">
        <v>75000</v>
      </c>
      <c r="E267" s="7">
        <v>31272.92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">
        <f t="shared" si="17"/>
        <v>41</v>
      </c>
      <c r="P267" t="s">
        <v>8314</v>
      </c>
      <c r="Q267" t="s">
        <v>8322</v>
      </c>
      <c r="R267" s="13">
        <f t="shared" si="16"/>
        <v>41864.501516203702</v>
      </c>
      <c r="S267" s="13">
        <f t="shared" si="18"/>
        <v>41899.501516203702</v>
      </c>
      <c r="T267">
        <f t="shared" si="19"/>
        <v>2014</v>
      </c>
    </row>
    <row r="268" spans="1:20" ht="60" x14ac:dyDescent="0.25">
      <c r="A268">
        <v>1072</v>
      </c>
      <c r="B268" s="9" t="s">
        <v>1073</v>
      </c>
      <c r="C268" s="3" t="s">
        <v>5182</v>
      </c>
      <c r="D268" s="5">
        <v>75000</v>
      </c>
      <c r="E268" s="7">
        <v>30891.1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">
        <f t="shared" si="17"/>
        <v>41</v>
      </c>
      <c r="P268" t="s">
        <v>8320</v>
      </c>
      <c r="Q268" t="s">
        <v>8321</v>
      </c>
      <c r="R268" s="13">
        <f t="shared" si="16"/>
        <v>41645.832141203704</v>
      </c>
      <c r="S268" s="13">
        <f t="shared" si="18"/>
        <v>41675.832141203704</v>
      </c>
      <c r="T268">
        <f t="shared" si="19"/>
        <v>2014</v>
      </c>
    </row>
    <row r="269" spans="1:20" ht="45" x14ac:dyDescent="0.25">
      <c r="A269">
        <v>1076</v>
      </c>
      <c r="B269" s="9" t="s">
        <v>1077</v>
      </c>
      <c r="C269" s="3" t="s">
        <v>5186</v>
      </c>
      <c r="D269" s="5">
        <v>75000</v>
      </c>
      <c r="E269" s="7">
        <v>30866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">
        <f t="shared" si="17"/>
        <v>41</v>
      </c>
      <c r="P269" t="s">
        <v>8320</v>
      </c>
      <c r="Q269" t="s">
        <v>8321</v>
      </c>
      <c r="R269" s="13">
        <f t="shared" si="16"/>
        <v>41838.377893518518</v>
      </c>
      <c r="S269" s="13">
        <f t="shared" si="18"/>
        <v>41893.377893518518</v>
      </c>
      <c r="T269">
        <f t="shared" si="19"/>
        <v>2014</v>
      </c>
    </row>
    <row r="270" spans="1:20" ht="60" x14ac:dyDescent="0.25">
      <c r="A270">
        <v>1178</v>
      </c>
      <c r="B270" s="9" t="s">
        <v>1179</v>
      </c>
      <c r="C270" s="3" t="s">
        <v>5288</v>
      </c>
      <c r="D270" s="5">
        <v>75000</v>
      </c>
      <c r="E270" s="7">
        <v>30805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">
        <f t="shared" si="17"/>
        <v>41</v>
      </c>
      <c r="P270" t="s">
        <v>8331</v>
      </c>
      <c r="Q270" t="s">
        <v>8332</v>
      </c>
      <c r="R270" s="13">
        <f t="shared" si="16"/>
        <v>41837.905694444446</v>
      </c>
      <c r="S270" s="13">
        <f t="shared" si="18"/>
        <v>41867.905694444446</v>
      </c>
      <c r="T270">
        <f t="shared" si="19"/>
        <v>2014</v>
      </c>
    </row>
    <row r="271" spans="1:20" ht="45" x14ac:dyDescent="0.25">
      <c r="A271">
        <v>1316</v>
      </c>
      <c r="B271" s="9" t="s">
        <v>1317</v>
      </c>
      <c r="C271" s="3" t="s">
        <v>5426</v>
      </c>
      <c r="D271" s="5">
        <v>75000</v>
      </c>
      <c r="E271" s="7">
        <v>30751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">
        <f t="shared" si="17"/>
        <v>41</v>
      </c>
      <c r="P271" t="s">
        <v>8314</v>
      </c>
      <c r="Q271" t="s">
        <v>8322</v>
      </c>
      <c r="R271" s="13">
        <f t="shared" si="16"/>
        <v>42393.961909722217</v>
      </c>
      <c r="S271" s="13">
        <f t="shared" si="18"/>
        <v>42428.961909722217</v>
      </c>
      <c r="T271">
        <f t="shared" si="19"/>
        <v>2016</v>
      </c>
    </row>
    <row r="272" spans="1:20" ht="60" x14ac:dyDescent="0.25">
      <c r="A272">
        <v>1328</v>
      </c>
      <c r="B272" s="9" t="s">
        <v>1329</v>
      </c>
      <c r="C272" s="3" t="s">
        <v>5438</v>
      </c>
      <c r="D272" s="5">
        <v>75000</v>
      </c>
      <c r="E272" s="7">
        <v>30675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">
        <f t="shared" si="17"/>
        <v>41</v>
      </c>
      <c r="P272" t="s">
        <v>8314</v>
      </c>
      <c r="Q272" t="s">
        <v>8322</v>
      </c>
      <c r="R272" s="13">
        <f t="shared" si="16"/>
        <v>42612.642754629633</v>
      </c>
      <c r="S272" s="13">
        <f t="shared" si="18"/>
        <v>42657.642754629633</v>
      </c>
      <c r="T272">
        <f t="shared" si="19"/>
        <v>2016</v>
      </c>
    </row>
    <row r="273" spans="1:20" ht="30" x14ac:dyDescent="0.25">
      <c r="A273">
        <v>2157</v>
      </c>
      <c r="B273" s="9" t="s">
        <v>2158</v>
      </c>
      <c r="C273" s="3" t="s">
        <v>6267</v>
      </c>
      <c r="D273" s="5">
        <v>75000</v>
      </c>
      <c r="E273" s="7">
        <v>30610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">
        <f t="shared" si="17"/>
        <v>41</v>
      </c>
      <c r="P273" t="s">
        <v>8320</v>
      </c>
      <c r="Q273" t="s">
        <v>8321</v>
      </c>
      <c r="R273" s="13">
        <f t="shared" si="16"/>
        <v>42694.98128472222</v>
      </c>
      <c r="S273" s="13">
        <f t="shared" si="18"/>
        <v>42727.332638888889</v>
      </c>
      <c r="T273">
        <f t="shared" si="19"/>
        <v>2016</v>
      </c>
    </row>
    <row r="274" spans="1:20" ht="30" x14ac:dyDescent="0.25">
      <c r="A274">
        <v>3064</v>
      </c>
      <c r="B274" s="9" t="s">
        <v>3064</v>
      </c>
      <c r="C274" s="3" t="s">
        <v>7174</v>
      </c>
      <c r="D274" s="5">
        <v>75000</v>
      </c>
      <c r="E274" s="7">
        <v>30608.59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">
        <f t="shared" si="17"/>
        <v>41</v>
      </c>
      <c r="P274" t="s">
        <v>8309</v>
      </c>
      <c r="Q274" t="s">
        <v>8310</v>
      </c>
      <c r="R274" s="13">
        <f t="shared" si="16"/>
        <v>42299.130162037036</v>
      </c>
      <c r="S274" s="13">
        <f t="shared" si="18"/>
        <v>42330.290972222225</v>
      </c>
      <c r="T274">
        <f t="shared" si="19"/>
        <v>2015</v>
      </c>
    </row>
    <row r="275" spans="1:20" ht="60" x14ac:dyDescent="0.25">
      <c r="A275">
        <v>3114</v>
      </c>
      <c r="B275" s="9" t="s">
        <v>3114</v>
      </c>
      <c r="C275" s="3" t="s">
        <v>7224</v>
      </c>
      <c r="D275" s="5">
        <v>75000</v>
      </c>
      <c r="E275" s="7">
        <v>30505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">
        <f t="shared" si="17"/>
        <v>41</v>
      </c>
      <c r="P275" t="s">
        <v>8309</v>
      </c>
      <c r="Q275" t="s">
        <v>8310</v>
      </c>
      <c r="R275" s="13">
        <f t="shared" si="16"/>
        <v>41843.632523148146</v>
      </c>
      <c r="S275" s="13">
        <f t="shared" si="18"/>
        <v>41903.632523148146</v>
      </c>
      <c r="T275">
        <f t="shared" si="19"/>
        <v>2014</v>
      </c>
    </row>
    <row r="276" spans="1:20" ht="60" x14ac:dyDescent="0.25">
      <c r="A276">
        <v>3634</v>
      </c>
      <c r="B276" s="9" t="s">
        <v>3632</v>
      </c>
      <c r="C276" s="3" t="s">
        <v>7744</v>
      </c>
      <c r="D276" s="5">
        <v>75000</v>
      </c>
      <c r="E276" s="7">
        <v>30383.32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">
        <f t="shared" si="17"/>
        <v>40</v>
      </c>
      <c r="P276" t="s">
        <v>8309</v>
      </c>
      <c r="Q276" t="s">
        <v>8317</v>
      </c>
      <c r="R276" s="13">
        <f t="shared" si="16"/>
        <v>42701.166365740741</v>
      </c>
      <c r="S276" s="13">
        <f t="shared" si="18"/>
        <v>42749.165972222225</v>
      </c>
      <c r="T276">
        <f t="shared" si="19"/>
        <v>2016</v>
      </c>
    </row>
    <row r="277" spans="1:20" ht="75" x14ac:dyDescent="0.25">
      <c r="A277">
        <v>3788</v>
      </c>
      <c r="B277" s="9" t="s">
        <v>3785</v>
      </c>
      <c r="C277" s="3" t="s">
        <v>7898</v>
      </c>
      <c r="D277" s="5">
        <v>75000</v>
      </c>
      <c r="E277" s="7">
        <v>30334.83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">
        <f t="shared" si="17"/>
        <v>40</v>
      </c>
      <c r="P277" t="s">
        <v>8309</v>
      </c>
      <c r="Q277" t="s">
        <v>8317</v>
      </c>
      <c r="R277" s="13">
        <f t="shared" si="16"/>
        <v>42333.695821759262</v>
      </c>
      <c r="S277" s="13">
        <f t="shared" si="18"/>
        <v>42361.679166666669</v>
      </c>
      <c r="T277">
        <f t="shared" si="19"/>
        <v>2015</v>
      </c>
    </row>
    <row r="278" spans="1:20" ht="45" x14ac:dyDescent="0.25">
      <c r="A278">
        <v>4098</v>
      </c>
      <c r="B278" s="9" t="s">
        <v>4094</v>
      </c>
      <c r="C278" s="3" t="s">
        <v>8201</v>
      </c>
      <c r="D278" s="5">
        <v>75000</v>
      </c>
      <c r="E278" s="7">
        <v>30315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">
        <f t="shared" si="17"/>
        <v>40</v>
      </c>
      <c r="P278" t="s">
        <v>8309</v>
      </c>
      <c r="Q278" t="s">
        <v>8333</v>
      </c>
      <c r="R278" s="13">
        <f t="shared" si="16"/>
        <v>42495.722187499996</v>
      </c>
      <c r="S278" s="13">
        <f t="shared" si="18"/>
        <v>42525.722187499996</v>
      </c>
      <c r="T278">
        <f t="shared" si="19"/>
        <v>2016</v>
      </c>
    </row>
    <row r="279" spans="1:20" ht="45" x14ac:dyDescent="0.25">
      <c r="A279">
        <v>489</v>
      </c>
      <c r="B279" s="9" t="s">
        <v>490</v>
      </c>
      <c r="C279" s="3" t="s">
        <v>4599</v>
      </c>
      <c r="D279" s="5">
        <v>74997</v>
      </c>
      <c r="E279" s="7">
        <v>30303.24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">
        <f t="shared" si="17"/>
        <v>42</v>
      </c>
      <c r="P279" t="s">
        <v>8307</v>
      </c>
      <c r="Q279" t="s">
        <v>8313</v>
      </c>
      <c r="R279" s="13">
        <f t="shared" ref="R279:R342" si="20">((J279/60)/60/24+DATE(1970,1,1))</f>
        <v>40882.481666666667</v>
      </c>
      <c r="S279" s="13">
        <f t="shared" si="18"/>
        <v>40913.481249999997</v>
      </c>
      <c r="T279">
        <f t="shared" si="19"/>
        <v>2011</v>
      </c>
    </row>
    <row r="280" spans="1:20" ht="45" x14ac:dyDescent="0.25">
      <c r="A280">
        <v>133</v>
      </c>
      <c r="B280" s="9" t="s">
        <v>135</v>
      </c>
      <c r="C280" s="3" t="s">
        <v>4244</v>
      </c>
      <c r="D280" s="5">
        <v>71764</v>
      </c>
      <c r="E280" s="7">
        <v>30274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">
        <f t="shared" si="17"/>
        <v>42</v>
      </c>
      <c r="P280" t="s">
        <v>8307</v>
      </c>
      <c r="Q280" t="s">
        <v>8308</v>
      </c>
      <c r="R280" s="13">
        <f t="shared" si="20"/>
        <v>42491.80768518518</v>
      </c>
      <c r="S280" s="13">
        <f t="shared" si="18"/>
        <v>42521.729861111111</v>
      </c>
      <c r="T280">
        <f t="shared" si="19"/>
        <v>2016</v>
      </c>
    </row>
    <row r="281" spans="1:20" ht="60" x14ac:dyDescent="0.25">
      <c r="A281">
        <v>2072</v>
      </c>
      <c r="B281" s="9" t="s">
        <v>2073</v>
      </c>
      <c r="C281" s="3" t="s">
        <v>6182</v>
      </c>
      <c r="D281" s="5">
        <v>71500</v>
      </c>
      <c r="E281" s="7">
        <v>30241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">
        <f t="shared" si="17"/>
        <v>43</v>
      </c>
      <c r="P281" t="s">
        <v>8314</v>
      </c>
      <c r="Q281" t="s">
        <v>8325</v>
      </c>
      <c r="R281" s="13">
        <f t="shared" si="20"/>
        <v>42467.581388888888</v>
      </c>
      <c r="S281" s="13">
        <f t="shared" si="18"/>
        <v>42497.581388888888</v>
      </c>
      <c r="T281">
        <f t="shared" si="19"/>
        <v>2016</v>
      </c>
    </row>
    <row r="282" spans="1:20" ht="60" x14ac:dyDescent="0.25">
      <c r="A282">
        <v>120</v>
      </c>
      <c r="B282" s="9" t="s">
        <v>122</v>
      </c>
      <c r="C282" s="3" t="s">
        <v>4231</v>
      </c>
      <c r="D282" s="5">
        <v>70000</v>
      </c>
      <c r="E282" s="7">
        <v>30226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">
        <f t="shared" si="17"/>
        <v>43</v>
      </c>
      <c r="P282" t="s">
        <v>8307</v>
      </c>
      <c r="Q282" t="s">
        <v>8308</v>
      </c>
      <c r="R282" s="13">
        <f t="shared" si="20"/>
        <v>42616.049849537041</v>
      </c>
      <c r="S282" s="13">
        <f t="shared" si="18"/>
        <v>42646.049849537041</v>
      </c>
      <c r="T282">
        <f t="shared" si="19"/>
        <v>2016</v>
      </c>
    </row>
    <row r="283" spans="1:20" ht="45" x14ac:dyDescent="0.25">
      <c r="A283">
        <v>602</v>
      </c>
      <c r="B283" s="9" t="s">
        <v>603</v>
      </c>
      <c r="C283" s="3" t="s">
        <v>4712</v>
      </c>
      <c r="D283" s="5">
        <v>70000</v>
      </c>
      <c r="E283" s="7">
        <v>30177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">
        <f t="shared" si="17"/>
        <v>43</v>
      </c>
      <c r="P283" t="s">
        <v>8314</v>
      </c>
      <c r="Q283" t="s">
        <v>8318</v>
      </c>
      <c r="R283" s="13">
        <f t="shared" si="20"/>
        <v>42143.79415509259</v>
      </c>
      <c r="S283" s="13">
        <f t="shared" si="18"/>
        <v>42173.79415509259</v>
      </c>
      <c r="T283">
        <f t="shared" si="19"/>
        <v>2015</v>
      </c>
    </row>
    <row r="284" spans="1:20" ht="45" x14ac:dyDescent="0.25">
      <c r="A284">
        <v>993</v>
      </c>
      <c r="B284" s="9" t="s">
        <v>994</v>
      </c>
      <c r="C284" s="3" t="s">
        <v>5103</v>
      </c>
      <c r="D284" s="5">
        <v>70000</v>
      </c>
      <c r="E284" s="7">
        <v>30112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">
        <f t="shared" si="17"/>
        <v>43</v>
      </c>
      <c r="P284" t="s">
        <v>8314</v>
      </c>
      <c r="Q284" t="s">
        <v>8322</v>
      </c>
      <c r="R284" s="13">
        <f t="shared" si="20"/>
        <v>42652.964907407411</v>
      </c>
      <c r="S284" s="13">
        <f t="shared" si="18"/>
        <v>42686.208333333328</v>
      </c>
      <c r="T284">
        <f t="shared" si="19"/>
        <v>2016</v>
      </c>
    </row>
    <row r="285" spans="1:20" ht="45" x14ac:dyDescent="0.25">
      <c r="A285">
        <v>1025</v>
      </c>
      <c r="B285" s="9" t="s">
        <v>1026</v>
      </c>
      <c r="C285" s="3" t="s">
        <v>5135</v>
      </c>
      <c r="D285" s="5">
        <v>70000</v>
      </c>
      <c r="E285" s="7">
        <v>30047.64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">
        <f t="shared" si="17"/>
        <v>43</v>
      </c>
      <c r="P285" t="s">
        <v>8323</v>
      </c>
      <c r="Q285" t="s">
        <v>8342</v>
      </c>
      <c r="R285" s="13">
        <f t="shared" si="20"/>
        <v>42049.833761574075</v>
      </c>
      <c r="S285" s="13">
        <f t="shared" si="18"/>
        <v>42079.792094907403</v>
      </c>
      <c r="T285">
        <f t="shared" si="19"/>
        <v>2015</v>
      </c>
    </row>
    <row r="286" spans="1:20" ht="60" x14ac:dyDescent="0.25">
      <c r="A286">
        <v>1960</v>
      </c>
      <c r="B286" s="9" t="s">
        <v>1961</v>
      </c>
      <c r="C286" s="3" t="s">
        <v>6070</v>
      </c>
      <c r="D286" s="5">
        <v>70000</v>
      </c>
      <c r="E286" s="7">
        <v>30037.01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">
        <f t="shared" si="17"/>
        <v>43</v>
      </c>
      <c r="P286" t="s">
        <v>8314</v>
      </c>
      <c r="Q286" t="s">
        <v>8325</v>
      </c>
      <c r="R286" s="13">
        <f t="shared" si="20"/>
        <v>41964.362743055557</v>
      </c>
      <c r="S286" s="13">
        <f t="shared" si="18"/>
        <v>41994.362743055557</v>
      </c>
      <c r="T286">
        <f t="shared" si="19"/>
        <v>2014</v>
      </c>
    </row>
    <row r="287" spans="1:20" ht="60" x14ac:dyDescent="0.25">
      <c r="A287">
        <v>2348</v>
      </c>
      <c r="B287" s="9" t="s">
        <v>2349</v>
      </c>
      <c r="C287" s="3" t="s">
        <v>6458</v>
      </c>
      <c r="D287" s="5">
        <v>70000</v>
      </c>
      <c r="E287" s="7">
        <v>30026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">
        <f t="shared" si="17"/>
        <v>43</v>
      </c>
      <c r="P287" t="s">
        <v>8314</v>
      </c>
      <c r="Q287" t="s">
        <v>8318</v>
      </c>
      <c r="R287" s="13">
        <f t="shared" si="20"/>
        <v>42360.932152777779</v>
      </c>
      <c r="S287" s="13">
        <f t="shared" si="18"/>
        <v>42420.932152777779</v>
      </c>
      <c r="T287">
        <f t="shared" si="19"/>
        <v>2015</v>
      </c>
    </row>
    <row r="288" spans="1:20" ht="60" x14ac:dyDescent="0.25">
      <c r="A288">
        <v>2684</v>
      </c>
      <c r="B288" s="9" t="s">
        <v>2684</v>
      </c>
      <c r="C288" s="3" t="s">
        <v>6794</v>
      </c>
      <c r="D288" s="5">
        <v>70000</v>
      </c>
      <c r="E288" s="7">
        <v>29939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">
        <f t="shared" si="17"/>
        <v>42</v>
      </c>
      <c r="P288" t="s">
        <v>8331</v>
      </c>
      <c r="Q288" t="s">
        <v>8332</v>
      </c>
      <c r="R288" s="13">
        <f t="shared" si="20"/>
        <v>41820.914641203701</v>
      </c>
      <c r="S288" s="13">
        <f t="shared" si="18"/>
        <v>41860.914641203701</v>
      </c>
      <c r="T288">
        <f t="shared" si="19"/>
        <v>2014</v>
      </c>
    </row>
    <row r="289" spans="1:20" ht="60" x14ac:dyDescent="0.25">
      <c r="A289">
        <v>3798</v>
      </c>
      <c r="B289" s="9" t="s">
        <v>3795</v>
      </c>
      <c r="C289" s="3" t="s">
        <v>7908</v>
      </c>
      <c r="D289" s="5">
        <v>70000</v>
      </c>
      <c r="E289" s="7">
        <v>29681.55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">
        <f t="shared" si="17"/>
        <v>43</v>
      </c>
      <c r="P289" t="s">
        <v>8309</v>
      </c>
      <c r="Q289" t="s">
        <v>8317</v>
      </c>
      <c r="R289" s="13">
        <f t="shared" si="20"/>
        <v>41831.722777777781</v>
      </c>
      <c r="S289" s="13">
        <f t="shared" si="18"/>
        <v>41861.722777777781</v>
      </c>
      <c r="T289">
        <f t="shared" si="19"/>
        <v>2014</v>
      </c>
    </row>
    <row r="290" spans="1:20" ht="60" x14ac:dyDescent="0.25">
      <c r="A290">
        <v>389</v>
      </c>
      <c r="B290" s="9" t="s">
        <v>390</v>
      </c>
      <c r="C290" s="3" t="s">
        <v>4499</v>
      </c>
      <c r="D290" s="5">
        <v>68000</v>
      </c>
      <c r="E290" s="7">
        <v>29531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">
        <f t="shared" si="17"/>
        <v>43</v>
      </c>
      <c r="P290" t="s">
        <v>8307</v>
      </c>
      <c r="Q290" t="s">
        <v>8336</v>
      </c>
      <c r="R290" s="13">
        <f t="shared" si="20"/>
        <v>41674.063078703701</v>
      </c>
      <c r="S290" s="13">
        <f t="shared" si="18"/>
        <v>41705.957638888889</v>
      </c>
      <c r="T290">
        <f t="shared" si="19"/>
        <v>2014</v>
      </c>
    </row>
    <row r="291" spans="1:20" ht="60" x14ac:dyDescent="0.25">
      <c r="A291">
        <v>707</v>
      </c>
      <c r="B291" s="9" t="s">
        <v>708</v>
      </c>
      <c r="C291" s="3" t="s">
        <v>4817</v>
      </c>
      <c r="D291" s="5">
        <v>68000</v>
      </c>
      <c r="E291" s="7">
        <v>29520.27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">
        <f t="shared" si="17"/>
        <v>43</v>
      </c>
      <c r="P291" t="s">
        <v>8314</v>
      </c>
      <c r="Q291" t="s">
        <v>8322</v>
      </c>
      <c r="R291" s="13">
        <f t="shared" si="20"/>
        <v>42696.663506944446</v>
      </c>
      <c r="S291" s="13">
        <f t="shared" si="18"/>
        <v>42736.663506944446</v>
      </c>
      <c r="T291">
        <f t="shared" si="19"/>
        <v>2016</v>
      </c>
    </row>
    <row r="292" spans="1:20" ht="45" x14ac:dyDescent="0.25">
      <c r="A292">
        <v>1081</v>
      </c>
      <c r="B292" s="9" t="s">
        <v>1082</v>
      </c>
      <c r="C292" s="3" t="s">
        <v>5191</v>
      </c>
      <c r="D292" s="5">
        <v>68000</v>
      </c>
      <c r="E292" s="7">
        <v>29209.78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">
        <f t="shared" si="17"/>
        <v>45</v>
      </c>
      <c r="P292" t="s">
        <v>8320</v>
      </c>
      <c r="Q292" t="s">
        <v>8321</v>
      </c>
      <c r="R292" s="13">
        <f t="shared" si="20"/>
        <v>42002.926990740743</v>
      </c>
      <c r="S292" s="13">
        <f t="shared" si="18"/>
        <v>42032.926990740743</v>
      </c>
      <c r="T292">
        <f t="shared" si="19"/>
        <v>2014</v>
      </c>
    </row>
    <row r="293" spans="1:20" ht="45" x14ac:dyDescent="0.25">
      <c r="A293">
        <v>498</v>
      </c>
      <c r="B293" s="9" t="s">
        <v>499</v>
      </c>
      <c r="C293" s="3" t="s">
        <v>4608</v>
      </c>
      <c r="D293" s="5">
        <v>65108</v>
      </c>
      <c r="E293" s="7">
        <v>29089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">
        <f t="shared" si="17"/>
        <v>45</v>
      </c>
      <c r="P293" t="s">
        <v>8307</v>
      </c>
      <c r="Q293" t="s">
        <v>8313</v>
      </c>
      <c r="R293" s="13">
        <f t="shared" si="20"/>
        <v>40858.762141203704</v>
      </c>
      <c r="S293" s="13">
        <f t="shared" si="18"/>
        <v>40900.762141203704</v>
      </c>
      <c r="T293">
        <f t="shared" si="19"/>
        <v>2011</v>
      </c>
    </row>
    <row r="294" spans="1:20" ht="60" x14ac:dyDescent="0.25">
      <c r="A294">
        <v>277</v>
      </c>
      <c r="B294" s="9" t="s">
        <v>278</v>
      </c>
      <c r="C294" s="3" t="s">
        <v>4387</v>
      </c>
      <c r="D294" s="5">
        <v>65000</v>
      </c>
      <c r="E294" s="7">
        <v>28986.16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">
        <f t="shared" si="17"/>
        <v>44</v>
      </c>
      <c r="P294" t="s">
        <v>8307</v>
      </c>
      <c r="Q294" t="s">
        <v>8336</v>
      </c>
      <c r="R294" s="13">
        <f t="shared" si="20"/>
        <v>42117.891423611116</v>
      </c>
      <c r="S294" s="13">
        <f t="shared" si="18"/>
        <v>42147.891423611116</v>
      </c>
      <c r="T294">
        <f t="shared" si="19"/>
        <v>2015</v>
      </c>
    </row>
    <row r="295" spans="1:20" ht="60" x14ac:dyDescent="0.25">
      <c r="A295">
        <v>455</v>
      </c>
      <c r="B295" s="9" t="s">
        <v>456</v>
      </c>
      <c r="C295" s="3" t="s">
        <v>4565</v>
      </c>
      <c r="D295" s="5">
        <v>65000</v>
      </c>
      <c r="E295" s="7">
        <v>28817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">
        <f t="shared" si="17"/>
        <v>44</v>
      </c>
      <c r="P295" t="s">
        <v>8307</v>
      </c>
      <c r="Q295" t="s">
        <v>8313</v>
      </c>
      <c r="R295" s="13">
        <f t="shared" si="20"/>
        <v>40971.002569444441</v>
      </c>
      <c r="S295" s="13">
        <f t="shared" si="18"/>
        <v>41016.021527777775</v>
      </c>
      <c r="T295">
        <f t="shared" si="19"/>
        <v>2012</v>
      </c>
    </row>
    <row r="296" spans="1:20" ht="60" x14ac:dyDescent="0.25">
      <c r="A296">
        <v>1681</v>
      </c>
      <c r="B296" s="9" t="s">
        <v>1682</v>
      </c>
      <c r="C296" s="3" t="s">
        <v>5791</v>
      </c>
      <c r="D296" s="5">
        <v>65000</v>
      </c>
      <c r="E296" s="7">
        <v>28728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">
        <f t="shared" si="17"/>
        <v>44</v>
      </c>
      <c r="P296" t="s">
        <v>8323</v>
      </c>
      <c r="Q296" t="s">
        <v>8329</v>
      </c>
      <c r="R296" s="13">
        <f t="shared" si="20"/>
        <v>42774.121342592596</v>
      </c>
      <c r="S296" s="13">
        <f t="shared" si="18"/>
        <v>42823.083333333328</v>
      </c>
      <c r="T296">
        <f t="shared" si="19"/>
        <v>2017</v>
      </c>
    </row>
    <row r="297" spans="1:20" ht="60" x14ac:dyDescent="0.25">
      <c r="A297">
        <v>2018</v>
      </c>
      <c r="B297" s="9" t="s">
        <v>2019</v>
      </c>
      <c r="C297" s="3" t="s">
        <v>6128</v>
      </c>
      <c r="D297" s="5">
        <v>65000</v>
      </c>
      <c r="E297" s="7">
        <v>28690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">
        <f t="shared" si="17"/>
        <v>44</v>
      </c>
      <c r="P297" t="s">
        <v>8314</v>
      </c>
      <c r="Q297" t="s">
        <v>8325</v>
      </c>
      <c r="R297" s="13">
        <f t="shared" si="20"/>
        <v>42199.365844907406</v>
      </c>
      <c r="S297" s="13">
        <f t="shared" si="18"/>
        <v>42229.365844907406</v>
      </c>
      <c r="T297">
        <f t="shared" si="19"/>
        <v>2015</v>
      </c>
    </row>
    <row r="298" spans="1:20" ht="60" x14ac:dyDescent="0.25">
      <c r="A298">
        <v>2385</v>
      </c>
      <c r="B298" s="9" t="s">
        <v>2386</v>
      </c>
      <c r="C298" s="3" t="s">
        <v>6495</v>
      </c>
      <c r="D298" s="5">
        <v>65000</v>
      </c>
      <c r="E298" s="7">
        <v>28633.5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">
        <f t="shared" si="17"/>
        <v>44</v>
      </c>
      <c r="P298" t="s">
        <v>8314</v>
      </c>
      <c r="Q298" t="s">
        <v>8318</v>
      </c>
      <c r="R298" s="13">
        <f t="shared" si="20"/>
        <v>42191.70175925926</v>
      </c>
      <c r="S298" s="13">
        <f t="shared" si="18"/>
        <v>42221.70175925926</v>
      </c>
      <c r="T298">
        <f t="shared" si="19"/>
        <v>2015</v>
      </c>
    </row>
    <row r="299" spans="1:20" ht="60" x14ac:dyDescent="0.25">
      <c r="A299">
        <v>2620</v>
      </c>
      <c r="B299" s="9" t="s">
        <v>2620</v>
      </c>
      <c r="C299" s="3" t="s">
        <v>6730</v>
      </c>
      <c r="D299" s="5">
        <v>65000</v>
      </c>
      <c r="E299" s="7">
        <v>28520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">
        <f t="shared" si="17"/>
        <v>44</v>
      </c>
      <c r="P299" t="s">
        <v>8314</v>
      </c>
      <c r="Q299" t="s">
        <v>8319</v>
      </c>
      <c r="R299" s="13">
        <f t="shared" si="20"/>
        <v>42251.16715277778</v>
      </c>
      <c r="S299" s="13">
        <f t="shared" si="18"/>
        <v>42288.041666666672</v>
      </c>
      <c r="T299">
        <f t="shared" si="19"/>
        <v>2015</v>
      </c>
    </row>
    <row r="300" spans="1:20" ht="30" x14ac:dyDescent="0.25">
      <c r="A300">
        <v>2691</v>
      </c>
      <c r="B300" s="9" t="s">
        <v>2691</v>
      </c>
      <c r="C300" s="3" t="s">
        <v>6801</v>
      </c>
      <c r="D300" s="5">
        <v>65000</v>
      </c>
      <c r="E300" s="7">
        <v>28474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">
        <f t="shared" si="17"/>
        <v>44</v>
      </c>
      <c r="P300" t="s">
        <v>8331</v>
      </c>
      <c r="Q300" t="s">
        <v>8332</v>
      </c>
      <c r="R300" s="13">
        <f t="shared" si="20"/>
        <v>42089.724039351851</v>
      </c>
      <c r="S300" s="13">
        <f t="shared" si="18"/>
        <v>42134.724039351851</v>
      </c>
      <c r="T300">
        <f t="shared" si="19"/>
        <v>2015</v>
      </c>
    </row>
    <row r="301" spans="1:20" ht="45" x14ac:dyDescent="0.25">
      <c r="A301">
        <v>3088</v>
      </c>
      <c r="B301" s="9" t="s">
        <v>3088</v>
      </c>
      <c r="C301" s="3" t="s">
        <v>7198</v>
      </c>
      <c r="D301" s="5">
        <v>65000</v>
      </c>
      <c r="E301" s="7">
        <v>28300.45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">
        <f t="shared" si="17"/>
        <v>47</v>
      </c>
      <c r="P301" t="s">
        <v>8309</v>
      </c>
      <c r="Q301" t="s">
        <v>8310</v>
      </c>
      <c r="R301" s="13">
        <f t="shared" si="20"/>
        <v>41981.57230324074</v>
      </c>
      <c r="S301" s="13">
        <f t="shared" si="18"/>
        <v>42012.570138888885</v>
      </c>
      <c r="T301">
        <f t="shared" si="19"/>
        <v>2014</v>
      </c>
    </row>
    <row r="302" spans="1:20" ht="45" x14ac:dyDescent="0.25">
      <c r="A302">
        <v>445</v>
      </c>
      <c r="B302" s="9" t="s">
        <v>446</v>
      </c>
      <c r="C302" s="3" t="s">
        <v>4555</v>
      </c>
      <c r="D302" s="5">
        <v>60000</v>
      </c>
      <c r="E302" s="7">
        <v>28276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">
        <f t="shared" si="17"/>
        <v>47</v>
      </c>
      <c r="P302" t="s">
        <v>8307</v>
      </c>
      <c r="Q302" t="s">
        <v>8313</v>
      </c>
      <c r="R302" s="13">
        <f t="shared" si="20"/>
        <v>42130.335358796292</v>
      </c>
      <c r="S302" s="13">
        <f t="shared" si="18"/>
        <v>42145.335358796292</v>
      </c>
      <c r="T302">
        <f t="shared" si="19"/>
        <v>2015</v>
      </c>
    </row>
    <row r="303" spans="1:20" ht="45" x14ac:dyDescent="0.25">
      <c r="A303">
        <v>496</v>
      </c>
      <c r="B303" s="9" t="s">
        <v>497</v>
      </c>
      <c r="C303" s="3" t="s">
        <v>4606</v>
      </c>
      <c r="D303" s="5">
        <v>60000</v>
      </c>
      <c r="E303" s="7">
        <v>28167.25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">
        <f t="shared" si="17"/>
        <v>47</v>
      </c>
      <c r="P303" t="s">
        <v>8307</v>
      </c>
      <c r="Q303" t="s">
        <v>8313</v>
      </c>
      <c r="R303" s="13">
        <f t="shared" si="20"/>
        <v>41620.93141203704</v>
      </c>
      <c r="S303" s="13">
        <f t="shared" si="18"/>
        <v>41680.93141203704</v>
      </c>
      <c r="T303">
        <f t="shared" si="19"/>
        <v>2013</v>
      </c>
    </row>
    <row r="304" spans="1:20" ht="60" x14ac:dyDescent="0.25">
      <c r="A304">
        <v>546</v>
      </c>
      <c r="B304" s="9" t="s">
        <v>547</v>
      </c>
      <c r="C304" s="3" t="s">
        <v>4656</v>
      </c>
      <c r="D304" s="5">
        <v>60000</v>
      </c>
      <c r="E304" s="7">
        <v>28067.57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">
        <f t="shared" si="17"/>
        <v>47</v>
      </c>
      <c r="P304" t="s">
        <v>8314</v>
      </c>
      <c r="Q304" t="s">
        <v>8318</v>
      </c>
      <c r="R304" s="13">
        <f t="shared" si="20"/>
        <v>42249.667997685188</v>
      </c>
      <c r="S304" s="13">
        <f t="shared" si="18"/>
        <v>42294.667997685188</v>
      </c>
      <c r="T304">
        <f t="shared" si="19"/>
        <v>2015</v>
      </c>
    </row>
    <row r="305" spans="1:20" ht="60" x14ac:dyDescent="0.25">
      <c r="A305">
        <v>575</v>
      </c>
      <c r="B305" s="9" t="s">
        <v>576</v>
      </c>
      <c r="C305" s="3" t="s">
        <v>4685</v>
      </c>
      <c r="D305" s="5">
        <v>60000</v>
      </c>
      <c r="E305" s="7">
        <v>28067.34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">
        <f t="shared" si="17"/>
        <v>46</v>
      </c>
      <c r="P305" t="s">
        <v>8314</v>
      </c>
      <c r="Q305" t="s">
        <v>8318</v>
      </c>
      <c r="R305" s="13">
        <f t="shared" si="20"/>
        <v>42138.692627314813</v>
      </c>
      <c r="S305" s="13">
        <f t="shared" si="18"/>
        <v>42168.692627314813</v>
      </c>
      <c r="T305">
        <f t="shared" si="19"/>
        <v>2015</v>
      </c>
    </row>
    <row r="306" spans="1:20" ht="60" x14ac:dyDescent="0.25">
      <c r="A306">
        <v>613</v>
      </c>
      <c r="B306" s="9" t="s">
        <v>614</v>
      </c>
      <c r="C306" s="3" t="s">
        <v>4723</v>
      </c>
      <c r="D306" s="5">
        <v>60000</v>
      </c>
      <c r="E306" s="7">
        <v>27849.22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">
        <f t="shared" si="17"/>
        <v>46</v>
      </c>
      <c r="P306" t="s">
        <v>8314</v>
      </c>
      <c r="Q306" t="s">
        <v>8318</v>
      </c>
      <c r="R306" s="13">
        <f t="shared" si="20"/>
        <v>42247.496759259258</v>
      </c>
      <c r="S306" s="13">
        <f t="shared" si="18"/>
        <v>42278.207638888889</v>
      </c>
      <c r="T306">
        <f t="shared" si="19"/>
        <v>2015</v>
      </c>
    </row>
    <row r="307" spans="1:20" ht="60" x14ac:dyDescent="0.25">
      <c r="A307">
        <v>695</v>
      </c>
      <c r="B307" s="9" t="s">
        <v>696</v>
      </c>
      <c r="C307" s="3" t="s">
        <v>4805</v>
      </c>
      <c r="D307" s="5">
        <v>60000</v>
      </c>
      <c r="E307" s="7">
        <v>27675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">
        <f t="shared" si="17"/>
        <v>46</v>
      </c>
      <c r="P307" t="s">
        <v>8314</v>
      </c>
      <c r="Q307" t="s">
        <v>8322</v>
      </c>
      <c r="R307" s="13">
        <f t="shared" si="20"/>
        <v>41913.521064814813</v>
      </c>
      <c r="S307" s="13">
        <f t="shared" si="18"/>
        <v>41943.521064814813</v>
      </c>
      <c r="T307">
        <f t="shared" si="19"/>
        <v>2014</v>
      </c>
    </row>
    <row r="308" spans="1:20" ht="45" x14ac:dyDescent="0.25">
      <c r="A308">
        <v>998</v>
      </c>
      <c r="B308" s="9" t="s">
        <v>999</v>
      </c>
      <c r="C308" s="3" t="s">
        <v>5108</v>
      </c>
      <c r="D308" s="5">
        <v>60000</v>
      </c>
      <c r="E308" s="7">
        <v>27600.2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">
        <f t="shared" si="17"/>
        <v>46</v>
      </c>
      <c r="P308" t="s">
        <v>8314</v>
      </c>
      <c r="Q308" t="s">
        <v>8322</v>
      </c>
      <c r="R308" s="13">
        <f t="shared" si="20"/>
        <v>42282.168993055559</v>
      </c>
      <c r="S308" s="13">
        <f t="shared" si="18"/>
        <v>42327.210659722223</v>
      </c>
      <c r="T308">
        <f t="shared" si="19"/>
        <v>2015</v>
      </c>
    </row>
    <row r="309" spans="1:20" ht="60" x14ac:dyDescent="0.25">
      <c r="A309">
        <v>1104</v>
      </c>
      <c r="B309" s="9" t="s">
        <v>1105</v>
      </c>
      <c r="C309" s="3" t="s">
        <v>5214</v>
      </c>
      <c r="D309" s="5">
        <v>60000</v>
      </c>
      <c r="E309" s="7">
        <v>27541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">
        <f t="shared" si="17"/>
        <v>45</v>
      </c>
      <c r="P309" t="s">
        <v>8320</v>
      </c>
      <c r="Q309" t="s">
        <v>8321</v>
      </c>
      <c r="R309" s="13">
        <f t="shared" si="20"/>
        <v>41771.40996527778</v>
      </c>
      <c r="S309" s="13">
        <f t="shared" si="18"/>
        <v>41801.40996527778</v>
      </c>
      <c r="T309">
        <f t="shared" si="19"/>
        <v>2014</v>
      </c>
    </row>
    <row r="310" spans="1:20" ht="60" x14ac:dyDescent="0.25">
      <c r="A310">
        <v>1162</v>
      </c>
      <c r="B310" s="9" t="s">
        <v>1163</v>
      </c>
      <c r="C310" s="3" t="s">
        <v>5272</v>
      </c>
      <c r="D310" s="5">
        <v>60000</v>
      </c>
      <c r="E310" s="7">
        <v>27197.22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">
        <f t="shared" si="17"/>
        <v>45</v>
      </c>
      <c r="P310" t="s">
        <v>8331</v>
      </c>
      <c r="Q310" t="s">
        <v>8332</v>
      </c>
      <c r="R310" s="13">
        <f t="shared" si="20"/>
        <v>41876.683611111112</v>
      </c>
      <c r="S310" s="13">
        <f t="shared" si="18"/>
        <v>41907.683611111112</v>
      </c>
      <c r="T310">
        <f t="shared" si="19"/>
        <v>2014</v>
      </c>
    </row>
    <row r="311" spans="1:20" ht="45" x14ac:dyDescent="0.25">
      <c r="A311">
        <v>1167</v>
      </c>
      <c r="B311" s="9" t="s">
        <v>1168</v>
      </c>
      <c r="C311" s="3" t="s">
        <v>5277</v>
      </c>
      <c r="D311" s="5">
        <v>60000</v>
      </c>
      <c r="E311" s="7">
        <v>27196.71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">
        <f t="shared" si="17"/>
        <v>45</v>
      </c>
      <c r="P311" t="s">
        <v>8331</v>
      </c>
      <c r="Q311" t="s">
        <v>8332</v>
      </c>
      <c r="R311" s="13">
        <f t="shared" si="20"/>
        <v>41863.734895833331</v>
      </c>
      <c r="S311" s="13">
        <f t="shared" si="18"/>
        <v>41894.734895833331</v>
      </c>
      <c r="T311">
        <f t="shared" si="19"/>
        <v>2014</v>
      </c>
    </row>
    <row r="312" spans="1:20" ht="45" x14ac:dyDescent="0.25">
      <c r="A312">
        <v>1179</v>
      </c>
      <c r="B312" s="9" t="s">
        <v>1180</v>
      </c>
      <c r="C312" s="3" t="s">
        <v>5289</v>
      </c>
      <c r="D312" s="5">
        <v>60000</v>
      </c>
      <c r="E312" s="7">
        <v>27189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">
        <f t="shared" si="17"/>
        <v>45</v>
      </c>
      <c r="P312" t="s">
        <v>8331</v>
      </c>
      <c r="Q312" t="s">
        <v>8332</v>
      </c>
      <c r="R312" s="13">
        <f t="shared" si="20"/>
        <v>42275.720219907409</v>
      </c>
      <c r="S312" s="13">
        <f t="shared" si="18"/>
        <v>42305.720219907409</v>
      </c>
      <c r="T312">
        <f t="shared" si="19"/>
        <v>2015</v>
      </c>
    </row>
    <row r="313" spans="1:20" x14ac:dyDescent="0.25">
      <c r="A313">
        <v>1590</v>
      </c>
      <c r="B313" s="9" t="s">
        <v>1591</v>
      </c>
      <c r="C313" s="3" t="s">
        <v>5700</v>
      </c>
      <c r="D313" s="5">
        <v>60000</v>
      </c>
      <c r="E313" s="7">
        <v>26978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">
        <f t="shared" si="17"/>
        <v>45</v>
      </c>
      <c r="P313" t="s">
        <v>8327</v>
      </c>
      <c r="Q313" t="s">
        <v>8340</v>
      </c>
      <c r="R313" s="13">
        <f t="shared" si="20"/>
        <v>42240.857222222221</v>
      </c>
      <c r="S313" s="13">
        <f t="shared" si="18"/>
        <v>42270.857222222221</v>
      </c>
      <c r="T313">
        <f t="shared" si="19"/>
        <v>2015</v>
      </c>
    </row>
    <row r="314" spans="1:20" ht="60" x14ac:dyDescent="0.25">
      <c r="A314">
        <v>1956</v>
      </c>
      <c r="B314" s="9" t="s">
        <v>1957</v>
      </c>
      <c r="C314" s="3" t="s">
        <v>6066</v>
      </c>
      <c r="D314" s="5">
        <v>60000</v>
      </c>
      <c r="E314" s="7">
        <v>26744.11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">
        <f t="shared" si="17"/>
        <v>44</v>
      </c>
      <c r="P314" t="s">
        <v>8314</v>
      </c>
      <c r="Q314" t="s">
        <v>8325</v>
      </c>
      <c r="R314" s="13">
        <f t="shared" si="20"/>
        <v>42067.923668981486</v>
      </c>
      <c r="S314" s="13">
        <f t="shared" si="18"/>
        <v>42112.882002314815</v>
      </c>
      <c r="T314">
        <f t="shared" si="19"/>
        <v>2015</v>
      </c>
    </row>
    <row r="315" spans="1:20" ht="45" x14ac:dyDescent="0.25">
      <c r="A315">
        <v>2125</v>
      </c>
      <c r="B315" s="9" t="s">
        <v>2126</v>
      </c>
      <c r="C315" s="3" t="s">
        <v>6235</v>
      </c>
      <c r="D315" s="5">
        <v>60000</v>
      </c>
      <c r="E315" s="7">
        <v>26619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">
        <f t="shared" si="17"/>
        <v>44</v>
      </c>
      <c r="P315" t="s">
        <v>8320</v>
      </c>
      <c r="Q315" t="s">
        <v>8321</v>
      </c>
      <c r="R315" s="13">
        <f t="shared" si="20"/>
        <v>42191.023530092592</v>
      </c>
      <c r="S315" s="13">
        <f t="shared" si="18"/>
        <v>42221.023530092592</v>
      </c>
      <c r="T315">
        <f t="shared" si="19"/>
        <v>2015</v>
      </c>
    </row>
    <row r="316" spans="1:20" ht="45" x14ac:dyDescent="0.25">
      <c r="A316">
        <v>2346</v>
      </c>
      <c r="B316" s="9" t="s">
        <v>2347</v>
      </c>
      <c r="C316" s="3" t="s">
        <v>6456</v>
      </c>
      <c r="D316" s="5">
        <v>60000</v>
      </c>
      <c r="E316" s="7">
        <v>26577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">
        <f t="shared" si="17"/>
        <v>44</v>
      </c>
      <c r="P316" t="s">
        <v>8314</v>
      </c>
      <c r="Q316" t="s">
        <v>8318</v>
      </c>
      <c r="R316" s="13">
        <f t="shared" si="20"/>
        <v>42615.79896990741</v>
      </c>
      <c r="S316" s="13">
        <f t="shared" si="18"/>
        <v>42660.79896990741</v>
      </c>
      <c r="T316">
        <f t="shared" si="19"/>
        <v>2016</v>
      </c>
    </row>
    <row r="317" spans="1:20" ht="45" x14ac:dyDescent="0.25">
      <c r="A317">
        <v>2415</v>
      </c>
      <c r="B317" s="9" t="s">
        <v>2416</v>
      </c>
      <c r="C317" s="3" t="s">
        <v>6525</v>
      </c>
      <c r="D317" s="5">
        <v>60000</v>
      </c>
      <c r="E317" s="7">
        <v>26495.5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">
        <f t="shared" si="17"/>
        <v>44</v>
      </c>
      <c r="P317" t="s">
        <v>8331</v>
      </c>
      <c r="Q317" t="s">
        <v>8332</v>
      </c>
      <c r="R317" s="13">
        <f t="shared" si="20"/>
        <v>42536.862800925926</v>
      </c>
      <c r="S317" s="13">
        <f t="shared" si="18"/>
        <v>42566.862800925926</v>
      </c>
      <c r="T317">
        <f t="shared" si="19"/>
        <v>2016</v>
      </c>
    </row>
    <row r="318" spans="1:20" ht="45" x14ac:dyDescent="0.25">
      <c r="A318">
        <v>2423</v>
      </c>
      <c r="B318" s="9" t="s">
        <v>2424</v>
      </c>
      <c r="C318" s="3" t="s">
        <v>6533</v>
      </c>
      <c r="D318" s="5">
        <v>60000</v>
      </c>
      <c r="E318" s="7">
        <v>26480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">
        <f t="shared" si="17"/>
        <v>44</v>
      </c>
      <c r="P318" t="s">
        <v>8331</v>
      </c>
      <c r="Q318" t="s">
        <v>8332</v>
      </c>
      <c r="R318" s="13">
        <f t="shared" si="20"/>
        <v>41974.704745370371</v>
      </c>
      <c r="S318" s="13">
        <f t="shared" si="18"/>
        <v>42004.704745370371</v>
      </c>
      <c r="T318">
        <f t="shared" si="19"/>
        <v>2014</v>
      </c>
    </row>
    <row r="319" spans="1:20" ht="60" x14ac:dyDescent="0.25">
      <c r="A319">
        <v>2650</v>
      </c>
      <c r="B319" s="9" t="s">
        <v>2650</v>
      </c>
      <c r="C319" s="3" t="s">
        <v>6760</v>
      </c>
      <c r="D319" s="5">
        <v>60000</v>
      </c>
      <c r="E319" s="7">
        <v>26452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">
        <f t="shared" si="17"/>
        <v>44</v>
      </c>
      <c r="P319" t="s">
        <v>8314</v>
      </c>
      <c r="Q319" t="s">
        <v>8319</v>
      </c>
      <c r="R319" s="13">
        <f t="shared" si="20"/>
        <v>42695.624340277776</v>
      </c>
      <c r="S319" s="13">
        <f t="shared" si="18"/>
        <v>42725.624340277776</v>
      </c>
      <c r="T319">
        <f t="shared" si="19"/>
        <v>2016</v>
      </c>
    </row>
    <row r="320" spans="1:20" ht="60" x14ac:dyDescent="0.25">
      <c r="A320">
        <v>2696</v>
      </c>
      <c r="B320" s="9" t="s">
        <v>2696</v>
      </c>
      <c r="C320" s="3" t="s">
        <v>6806</v>
      </c>
      <c r="D320" s="5">
        <v>60000</v>
      </c>
      <c r="E320" s="7">
        <v>26445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">
        <f t="shared" si="17"/>
        <v>44</v>
      </c>
      <c r="P320" t="s">
        <v>8331</v>
      </c>
      <c r="Q320" t="s">
        <v>8332</v>
      </c>
      <c r="R320" s="13">
        <f t="shared" si="20"/>
        <v>41964.844444444447</v>
      </c>
      <c r="S320" s="13">
        <f t="shared" si="18"/>
        <v>41998.844444444447</v>
      </c>
      <c r="T320">
        <f t="shared" si="19"/>
        <v>2014</v>
      </c>
    </row>
    <row r="321" spans="1:20" ht="30" x14ac:dyDescent="0.25">
      <c r="A321">
        <v>2710</v>
      </c>
      <c r="B321" s="9" t="s">
        <v>2710</v>
      </c>
      <c r="C321" s="3" t="s">
        <v>6820</v>
      </c>
      <c r="D321" s="5">
        <v>60000</v>
      </c>
      <c r="E321" s="7">
        <v>26438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">
        <f t="shared" si="17"/>
        <v>44</v>
      </c>
      <c r="P321" t="s">
        <v>8309</v>
      </c>
      <c r="Q321" t="s">
        <v>8310</v>
      </c>
      <c r="R321" s="13">
        <f t="shared" si="20"/>
        <v>41828.229490740741</v>
      </c>
      <c r="S321" s="13">
        <f t="shared" si="18"/>
        <v>41860.083333333336</v>
      </c>
      <c r="T321">
        <f t="shared" si="19"/>
        <v>2014</v>
      </c>
    </row>
    <row r="322" spans="1:20" ht="60" x14ac:dyDescent="0.25">
      <c r="A322">
        <v>3078</v>
      </c>
      <c r="B322" s="9" t="s">
        <v>3078</v>
      </c>
      <c r="C322" s="3" t="s">
        <v>7188</v>
      </c>
      <c r="D322" s="5">
        <v>60000</v>
      </c>
      <c r="E322" s="7">
        <v>26360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">
        <f t="shared" ref="O322:O385" si="21">ROUND(E323/D323*100,0)</f>
        <v>44</v>
      </c>
      <c r="P322" t="s">
        <v>8309</v>
      </c>
      <c r="Q322" t="s">
        <v>8310</v>
      </c>
      <c r="R322" s="13">
        <f t="shared" si="20"/>
        <v>42031.138831018514</v>
      </c>
      <c r="S322" s="13">
        <f t="shared" si="18"/>
        <v>42061.138831018514</v>
      </c>
      <c r="T322">
        <f t="shared" si="19"/>
        <v>2015</v>
      </c>
    </row>
    <row r="323" spans="1:20" ht="45" x14ac:dyDescent="0.25">
      <c r="A323">
        <v>3909</v>
      </c>
      <c r="B323" s="9" t="s">
        <v>3906</v>
      </c>
      <c r="C323" s="3" t="s">
        <v>8017</v>
      </c>
      <c r="D323" s="5">
        <v>60000</v>
      </c>
      <c r="E323" s="7">
        <v>26349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">
        <f t="shared" si="21"/>
        <v>44</v>
      </c>
      <c r="P323" t="s">
        <v>8309</v>
      </c>
      <c r="Q323" t="s">
        <v>8333</v>
      </c>
      <c r="R323" s="13">
        <f t="shared" si="20"/>
        <v>41863.359282407408</v>
      </c>
      <c r="S323" s="13">
        <f t="shared" ref="S323:S386" si="22">(((I323/60)/60/24+DATE(1970,1,1)))</f>
        <v>41893.359282407408</v>
      </c>
      <c r="T323">
        <f t="shared" ref="T323:T386" si="23">YEAR(R323)</f>
        <v>2014</v>
      </c>
    </row>
    <row r="324" spans="1:20" ht="60" x14ac:dyDescent="0.25">
      <c r="A324">
        <v>3918</v>
      </c>
      <c r="B324" s="9" t="s">
        <v>3915</v>
      </c>
      <c r="C324" s="3" t="s">
        <v>8026</v>
      </c>
      <c r="D324" s="5">
        <v>60000</v>
      </c>
      <c r="E324" s="7">
        <v>26305.97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">
        <f t="shared" si="21"/>
        <v>45</v>
      </c>
      <c r="P324" t="s">
        <v>8309</v>
      </c>
      <c r="Q324" t="s">
        <v>8333</v>
      </c>
      <c r="R324" s="13">
        <f t="shared" si="20"/>
        <v>41843.664618055554</v>
      </c>
      <c r="S324" s="13">
        <f t="shared" si="22"/>
        <v>41855.666666666664</v>
      </c>
      <c r="T324">
        <f t="shared" si="23"/>
        <v>2014</v>
      </c>
    </row>
    <row r="325" spans="1:20" ht="60" x14ac:dyDescent="0.25">
      <c r="A325">
        <v>353</v>
      </c>
      <c r="B325" s="9" t="s">
        <v>354</v>
      </c>
      <c r="C325" s="3" t="s">
        <v>4463</v>
      </c>
      <c r="D325" s="5">
        <v>58425</v>
      </c>
      <c r="E325" s="7">
        <v>26241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">
        <f t="shared" si="21"/>
        <v>46</v>
      </c>
      <c r="P325" t="s">
        <v>8307</v>
      </c>
      <c r="Q325" t="s">
        <v>8336</v>
      </c>
      <c r="R325" s="13">
        <f t="shared" si="20"/>
        <v>42297.791886574079</v>
      </c>
      <c r="S325" s="13">
        <f t="shared" si="22"/>
        <v>42327.833553240736</v>
      </c>
      <c r="T325">
        <f t="shared" si="23"/>
        <v>2015</v>
      </c>
    </row>
    <row r="326" spans="1:20" ht="60" x14ac:dyDescent="0.25">
      <c r="A326">
        <v>679</v>
      </c>
      <c r="B326" s="9" t="s">
        <v>680</v>
      </c>
      <c r="C326" s="3" t="s">
        <v>4789</v>
      </c>
      <c r="D326" s="5">
        <v>57000</v>
      </c>
      <c r="E326" s="7">
        <v>26233.45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">
        <f t="shared" si="21"/>
        <v>47</v>
      </c>
      <c r="P326" t="s">
        <v>8314</v>
      </c>
      <c r="Q326" t="s">
        <v>8322</v>
      </c>
      <c r="R326" s="13">
        <f t="shared" si="20"/>
        <v>42556.695706018523</v>
      </c>
      <c r="S326" s="13">
        <f t="shared" si="22"/>
        <v>42616.695706018523</v>
      </c>
      <c r="T326">
        <f t="shared" si="23"/>
        <v>2016</v>
      </c>
    </row>
    <row r="327" spans="1:20" ht="45" x14ac:dyDescent="0.25">
      <c r="A327">
        <v>2156</v>
      </c>
      <c r="B327" s="9" t="s">
        <v>2157</v>
      </c>
      <c r="C327" s="3" t="s">
        <v>6266</v>
      </c>
      <c r="D327" s="5">
        <v>56000</v>
      </c>
      <c r="E327" s="7">
        <v>26182.5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">
        <f t="shared" si="21"/>
        <v>47</v>
      </c>
      <c r="P327" t="s">
        <v>8320</v>
      </c>
      <c r="Q327" t="s">
        <v>8321</v>
      </c>
      <c r="R327" s="13">
        <f t="shared" si="20"/>
        <v>41488.85423611111</v>
      </c>
      <c r="S327" s="13">
        <f t="shared" si="22"/>
        <v>41533.85423611111</v>
      </c>
      <c r="T327">
        <f t="shared" si="23"/>
        <v>2013</v>
      </c>
    </row>
    <row r="328" spans="1:20" ht="45" x14ac:dyDescent="0.25">
      <c r="A328">
        <v>960</v>
      </c>
      <c r="B328" s="9" t="s">
        <v>961</v>
      </c>
      <c r="C328" s="3" t="s">
        <v>5070</v>
      </c>
      <c r="D328" s="5">
        <v>55650</v>
      </c>
      <c r="E328" s="7">
        <v>26100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">
        <f t="shared" si="21"/>
        <v>47</v>
      </c>
      <c r="P328" t="s">
        <v>8314</v>
      </c>
      <c r="Q328" t="s">
        <v>8322</v>
      </c>
      <c r="R328" s="13">
        <f t="shared" si="20"/>
        <v>42766.626793981486</v>
      </c>
      <c r="S328" s="13">
        <f t="shared" si="22"/>
        <v>42808.585127314815</v>
      </c>
      <c r="T328">
        <f t="shared" si="23"/>
        <v>2017</v>
      </c>
    </row>
    <row r="329" spans="1:20" ht="60" x14ac:dyDescent="0.25">
      <c r="A329">
        <v>123</v>
      </c>
      <c r="B329" s="9" t="s">
        <v>125</v>
      </c>
      <c r="C329" s="3" t="s">
        <v>4234</v>
      </c>
      <c r="D329" s="5">
        <v>55000</v>
      </c>
      <c r="E329" s="7">
        <v>26024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">
        <f t="shared" si="21"/>
        <v>47</v>
      </c>
      <c r="P329" t="s">
        <v>8307</v>
      </c>
      <c r="Q329" t="s">
        <v>8308</v>
      </c>
      <c r="R329" s="13">
        <f t="shared" si="20"/>
        <v>41904.781990740739</v>
      </c>
      <c r="S329" s="13">
        <f t="shared" si="22"/>
        <v>41940.916666666664</v>
      </c>
      <c r="T329">
        <f t="shared" si="23"/>
        <v>2014</v>
      </c>
    </row>
    <row r="330" spans="1:20" ht="60" x14ac:dyDescent="0.25">
      <c r="A330">
        <v>137</v>
      </c>
      <c r="B330" s="9" t="s">
        <v>139</v>
      </c>
      <c r="C330" s="3" t="s">
        <v>4247</v>
      </c>
      <c r="D330" s="5">
        <v>55000</v>
      </c>
      <c r="E330" s="7">
        <v>25800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">
        <f t="shared" si="21"/>
        <v>47</v>
      </c>
      <c r="P330" t="s">
        <v>8307</v>
      </c>
      <c r="Q330" t="s">
        <v>8308</v>
      </c>
      <c r="R330" s="13">
        <f t="shared" si="20"/>
        <v>42239.573993055557</v>
      </c>
      <c r="S330" s="13">
        <f t="shared" si="22"/>
        <v>42289.573993055557</v>
      </c>
      <c r="T330">
        <f t="shared" si="23"/>
        <v>2015</v>
      </c>
    </row>
    <row r="331" spans="1:20" ht="30" x14ac:dyDescent="0.25">
      <c r="A331">
        <v>342</v>
      </c>
      <c r="B331" s="9" t="s">
        <v>343</v>
      </c>
      <c r="C331" s="3" t="s">
        <v>4452</v>
      </c>
      <c r="D331" s="5">
        <v>55000</v>
      </c>
      <c r="E331" s="7">
        <v>25740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">
        <f t="shared" si="21"/>
        <v>47</v>
      </c>
      <c r="P331" t="s">
        <v>8307</v>
      </c>
      <c r="Q331" t="s">
        <v>8336</v>
      </c>
      <c r="R331" s="13">
        <f t="shared" si="20"/>
        <v>42459.780844907407</v>
      </c>
      <c r="S331" s="13">
        <f t="shared" si="22"/>
        <v>42489.780844907407</v>
      </c>
      <c r="T331">
        <f t="shared" si="23"/>
        <v>2016</v>
      </c>
    </row>
    <row r="332" spans="1:20" ht="45" x14ac:dyDescent="0.25">
      <c r="A332">
        <v>463</v>
      </c>
      <c r="B332" s="9" t="s">
        <v>464</v>
      </c>
      <c r="C332" s="3" t="s">
        <v>4573</v>
      </c>
      <c r="D332" s="5">
        <v>55000</v>
      </c>
      <c r="E332" s="7">
        <v>25655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">
        <f t="shared" si="21"/>
        <v>47</v>
      </c>
      <c r="P332" t="s">
        <v>8307</v>
      </c>
      <c r="Q332" t="s">
        <v>8313</v>
      </c>
      <c r="R332" s="13">
        <f t="shared" si="20"/>
        <v>40750.710104166668</v>
      </c>
      <c r="S332" s="13">
        <f t="shared" si="22"/>
        <v>40810.710104166668</v>
      </c>
      <c r="T332">
        <f t="shared" si="23"/>
        <v>2011</v>
      </c>
    </row>
    <row r="333" spans="1:20" ht="60" x14ac:dyDescent="0.25">
      <c r="A333">
        <v>471</v>
      </c>
      <c r="B333" s="9" t="s">
        <v>472</v>
      </c>
      <c r="C333" s="3" t="s">
        <v>4581</v>
      </c>
      <c r="D333" s="5">
        <v>55000</v>
      </c>
      <c r="E333" s="7">
        <v>25648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">
        <f t="shared" si="21"/>
        <v>47</v>
      </c>
      <c r="P333" t="s">
        <v>8307</v>
      </c>
      <c r="Q333" t="s">
        <v>8313</v>
      </c>
      <c r="R333" s="13">
        <f t="shared" si="20"/>
        <v>41703.721979166665</v>
      </c>
      <c r="S333" s="13">
        <f t="shared" si="22"/>
        <v>41748.680312500001</v>
      </c>
      <c r="T333">
        <f t="shared" si="23"/>
        <v>2014</v>
      </c>
    </row>
    <row r="334" spans="1:20" ht="45" x14ac:dyDescent="0.25">
      <c r="A334">
        <v>704</v>
      </c>
      <c r="B334" s="9" t="s">
        <v>705</v>
      </c>
      <c r="C334" s="3" t="s">
        <v>4814</v>
      </c>
      <c r="D334" s="5">
        <v>55000</v>
      </c>
      <c r="E334" s="7">
        <v>25577.56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">
        <f t="shared" si="21"/>
        <v>46</v>
      </c>
      <c r="P334" t="s">
        <v>8314</v>
      </c>
      <c r="Q334" t="s">
        <v>8322</v>
      </c>
      <c r="R334" s="13">
        <f t="shared" si="20"/>
        <v>42726.192916666667</v>
      </c>
      <c r="S334" s="13">
        <f t="shared" si="22"/>
        <v>42786.192916666667</v>
      </c>
      <c r="T334">
        <f t="shared" si="23"/>
        <v>2016</v>
      </c>
    </row>
    <row r="335" spans="1:20" ht="45" x14ac:dyDescent="0.25">
      <c r="A335">
        <v>2001</v>
      </c>
      <c r="B335" s="9" t="s">
        <v>2002</v>
      </c>
      <c r="C335" s="3" t="s">
        <v>6111</v>
      </c>
      <c r="D335" s="5">
        <v>55000</v>
      </c>
      <c r="E335" s="7">
        <v>25568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">
        <f t="shared" si="21"/>
        <v>46</v>
      </c>
      <c r="P335" t="s">
        <v>8314</v>
      </c>
      <c r="Q335" t="s">
        <v>8325</v>
      </c>
      <c r="R335" s="13">
        <f t="shared" si="20"/>
        <v>42136.209675925929</v>
      </c>
      <c r="S335" s="13">
        <f t="shared" si="22"/>
        <v>42167.833333333328</v>
      </c>
      <c r="T335">
        <f t="shared" si="23"/>
        <v>2015</v>
      </c>
    </row>
    <row r="336" spans="1:20" ht="60" x14ac:dyDescent="0.25">
      <c r="A336">
        <v>3189</v>
      </c>
      <c r="B336" s="9" t="s">
        <v>3189</v>
      </c>
      <c r="C336" s="3" t="s">
        <v>7299</v>
      </c>
      <c r="D336" s="5">
        <v>55000</v>
      </c>
      <c r="E336" s="7">
        <v>25445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">
        <f t="shared" si="21"/>
        <v>47</v>
      </c>
      <c r="P336" t="s">
        <v>8309</v>
      </c>
      <c r="Q336" t="s">
        <v>8317</v>
      </c>
      <c r="R336" s="13">
        <f t="shared" si="20"/>
        <v>42118.346435185187</v>
      </c>
      <c r="S336" s="13">
        <f t="shared" si="22"/>
        <v>42148.346435185187</v>
      </c>
      <c r="T336">
        <f t="shared" si="23"/>
        <v>2015</v>
      </c>
    </row>
    <row r="337" spans="1:20" ht="60" x14ac:dyDescent="0.25">
      <c r="A337">
        <v>1074</v>
      </c>
      <c r="B337" s="9" t="s">
        <v>1075</v>
      </c>
      <c r="C337" s="3" t="s">
        <v>5184</v>
      </c>
      <c r="D337" s="5">
        <v>54000</v>
      </c>
      <c r="E337" s="7">
        <v>25430.66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">
        <f t="shared" si="21"/>
        <v>47</v>
      </c>
      <c r="P337" t="s">
        <v>8320</v>
      </c>
      <c r="Q337" t="s">
        <v>8321</v>
      </c>
      <c r="R337" s="13">
        <f t="shared" si="20"/>
        <v>41613.172974537039</v>
      </c>
      <c r="S337" s="13">
        <f t="shared" si="22"/>
        <v>41643.172974537039</v>
      </c>
      <c r="T337">
        <f t="shared" si="23"/>
        <v>2013</v>
      </c>
    </row>
    <row r="338" spans="1:20" ht="45" x14ac:dyDescent="0.25">
      <c r="A338">
        <v>1811</v>
      </c>
      <c r="B338" s="9" t="s">
        <v>1812</v>
      </c>
      <c r="C338" s="3" t="s">
        <v>5921</v>
      </c>
      <c r="D338" s="5">
        <v>54000</v>
      </c>
      <c r="E338" s="7">
        <v>25388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">
        <f t="shared" si="21"/>
        <v>49</v>
      </c>
      <c r="P338" t="s">
        <v>8327</v>
      </c>
      <c r="Q338" t="s">
        <v>8328</v>
      </c>
      <c r="R338" s="13">
        <f t="shared" si="20"/>
        <v>41876.433680555558</v>
      </c>
      <c r="S338" s="13">
        <f t="shared" si="22"/>
        <v>41936.166666666664</v>
      </c>
      <c r="T338">
        <f t="shared" si="23"/>
        <v>2014</v>
      </c>
    </row>
    <row r="339" spans="1:20" ht="45" x14ac:dyDescent="0.25">
      <c r="A339">
        <v>1501</v>
      </c>
      <c r="B339" s="9" t="s">
        <v>1502</v>
      </c>
      <c r="C339" s="3" t="s">
        <v>5611</v>
      </c>
      <c r="D339" s="5">
        <v>52000</v>
      </c>
      <c r="E339" s="7">
        <v>25375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">
        <f t="shared" si="21"/>
        <v>50</v>
      </c>
      <c r="P339" t="s">
        <v>8327</v>
      </c>
      <c r="Q339" t="s">
        <v>8328</v>
      </c>
      <c r="R339" s="13">
        <f t="shared" si="20"/>
        <v>42163.583599537036</v>
      </c>
      <c r="S339" s="13">
        <f t="shared" si="22"/>
        <v>42193.583599537036</v>
      </c>
      <c r="T339">
        <f t="shared" si="23"/>
        <v>2015</v>
      </c>
    </row>
    <row r="340" spans="1:20" ht="45" x14ac:dyDescent="0.25">
      <c r="A340">
        <v>2653</v>
      </c>
      <c r="B340" s="9" t="s">
        <v>2653</v>
      </c>
      <c r="C340" s="3" t="s">
        <v>6763</v>
      </c>
      <c r="D340" s="5">
        <v>51000</v>
      </c>
      <c r="E340" s="7">
        <v>25312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">
        <f t="shared" si="21"/>
        <v>50</v>
      </c>
      <c r="P340" t="s">
        <v>8314</v>
      </c>
      <c r="Q340" t="s">
        <v>8319</v>
      </c>
      <c r="R340" s="13">
        <f t="shared" si="20"/>
        <v>41771.651932870373</v>
      </c>
      <c r="S340" s="13">
        <f t="shared" si="22"/>
        <v>41803.166666666664</v>
      </c>
      <c r="T340">
        <f t="shared" si="23"/>
        <v>2014</v>
      </c>
    </row>
    <row r="341" spans="1:20" ht="60" x14ac:dyDescent="0.25">
      <c r="A341">
        <v>148</v>
      </c>
      <c r="B341" s="9" t="s">
        <v>150</v>
      </c>
      <c r="C341" s="3" t="s">
        <v>4258</v>
      </c>
      <c r="D341" s="5">
        <v>50000</v>
      </c>
      <c r="E341" s="7">
        <v>25174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">
        <f t="shared" si="21"/>
        <v>50</v>
      </c>
      <c r="P341" t="s">
        <v>8307</v>
      </c>
      <c r="Q341" t="s">
        <v>8308</v>
      </c>
      <c r="R341" s="13">
        <f t="shared" si="20"/>
        <v>42397.281666666662</v>
      </c>
      <c r="S341" s="13">
        <f t="shared" si="22"/>
        <v>42427.281666666662</v>
      </c>
      <c r="T341">
        <f t="shared" si="23"/>
        <v>2016</v>
      </c>
    </row>
    <row r="342" spans="1:20" ht="45" x14ac:dyDescent="0.25">
      <c r="A342">
        <v>153</v>
      </c>
      <c r="B342" s="9" t="s">
        <v>155</v>
      </c>
      <c r="C342" s="3" t="s">
        <v>4263</v>
      </c>
      <c r="D342" s="5">
        <v>50000</v>
      </c>
      <c r="E342" s="7">
        <v>25132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">
        <f t="shared" si="21"/>
        <v>50</v>
      </c>
      <c r="P342" t="s">
        <v>8307</v>
      </c>
      <c r="Q342" t="s">
        <v>8308</v>
      </c>
      <c r="R342" s="13">
        <f t="shared" si="20"/>
        <v>41933.586157407408</v>
      </c>
      <c r="S342" s="13">
        <f t="shared" si="22"/>
        <v>41975.627824074079</v>
      </c>
      <c r="T342">
        <f t="shared" si="23"/>
        <v>2014</v>
      </c>
    </row>
    <row r="343" spans="1:20" ht="60" x14ac:dyDescent="0.25">
      <c r="A343">
        <v>161</v>
      </c>
      <c r="B343" s="9" t="s">
        <v>163</v>
      </c>
      <c r="C343" s="3" t="s">
        <v>4271</v>
      </c>
      <c r="D343" s="5">
        <v>50000</v>
      </c>
      <c r="E343" s="7">
        <v>25088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">
        <f t="shared" si="21"/>
        <v>50</v>
      </c>
      <c r="P343" t="s">
        <v>8307</v>
      </c>
      <c r="Q343" t="s">
        <v>8316</v>
      </c>
      <c r="R343" s="13">
        <f t="shared" ref="R343:R406" si="24">((J343/60)/60/24+DATE(1970,1,1))</f>
        <v>41792.687442129631</v>
      </c>
      <c r="S343" s="13">
        <f t="shared" si="22"/>
        <v>41822.687442129631</v>
      </c>
      <c r="T343">
        <f t="shared" si="23"/>
        <v>2014</v>
      </c>
    </row>
    <row r="344" spans="1:20" ht="45" x14ac:dyDescent="0.25">
      <c r="A344">
        <v>171</v>
      </c>
      <c r="B344" s="9" t="s">
        <v>173</v>
      </c>
      <c r="C344" s="3" t="s">
        <v>4281</v>
      </c>
      <c r="D344" s="5">
        <v>50000</v>
      </c>
      <c r="E344" s="7">
        <v>24790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">
        <f t="shared" si="21"/>
        <v>49</v>
      </c>
      <c r="P344" t="s">
        <v>8307</v>
      </c>
      <c r="Q344" t="s">
        <v>8316</v>
      </c>
      <c r="R344" s="13">
        <f t="shared" si="24"/>
        <v>42534.180717592593</v>
      </c>
      <c r="S344" s="13">
        <f t="shared" si="22"/>
        <v>42594.180717592593</v>
      </c>
      <c r="T344">
        <f t="shared" si="23"/>
        <v>2016</v>
      </c>
    </row>
    <row r="345" spans="1:20" ht="60" x14ac:dyDescent="0.25">
      <c r="A345">
        <v>208</v>
      </c>
      <c r="B345" s="9" t="s">
        <v>210</v>
      </c>
      <c r="C345" s="3" t="s">
        <v>4318</v>
      </c>
      <c r="D345" s="5">
        <v>50000</v>
      </c>
      <c r="E345" s="7">
        <v>24691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">
        <f t="shared" si="21"/>
        <v>49</v>
      </c>
      <c r="P345" t="s">
        <v>8307</v>
      </c>
      <c r="Q345" t="s">
        <v>8316</v>
      </c>
      <c r="R345" s="13">
        <f t="shared" si="24"/>
        <v>41959.369988425926</v>
      </c>
      <c r="S345" s="13">
        <f t="shared" si="22"/>
        <v>41989.369988425926</v>
      </c>
      <c r="T345">
        <f t="shared" si="23"/>
        <v>2014</v>
      </c>
    </row>
    <row r="346" spans="1:20" ht="45" x14ac:dyDescent="0.25">
      <c r="A346">
        <v>213</v>
      </c>
      <c r="B346" s="9" t="s">
        <v>215</v>
      </c>
      <c r="C346" s="3" t="s">
        <v>4323</v>
      </c>
      <c r="D346" s="5">
        <v>50000</v>
      </c>
      <c r="E346" s="7">
        <v>24651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">
        <f t="shared" si="21"/>
        <v>49</v>
      </c>
      <c r="P346" t="s">
        <v>8307</v>
      </c>
      <c r="Q346" t="s">
        <v>8316</v>
      </c>
      <c r="R346" s="13">
        <f t="shared" si="24"/>
        <v>42202.594293981485</v>
      </c>
      <c r="S346" s="13">
        <f t="shared" si="22"/>
        <v>42232.587974537033</v>
      </c>
      <c r="T346">
        <f t="shared" si="23"/>
        <v>2015</v>
      </c>
    </row>
    <row r="347" spans="1:20" ht="60" x14ac:dyDescent="0.25">
      <c r="A347">
        <v>216</v>
      </c>
      <c r="B347" s="9" t="s">
        <v>218</v>
      </c>
      <c r="C347" s="3" t="s">
        <v>4326</v>
      </c>
      <c r="D347" s="5">
        <v>50000</v>
      </c>
      <c r="E347" s="7">
        <v>24505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">
        <f t="shared" si="21"/>
        <v>49</v>
      </c>
      <c r="P347" t="s">
        <v>8307</v>
      </c>
      <c r="Q347" t="s">
        <v>8316</v>
      </c>
      <c r="R347" s="13">
        <f t="shared" si="24"/>
        <v>42066.958761574075</v>
      </c>
      <c r="S347" s="13">
        <f t="shared" si="22"/>
        <v>42116.917094907403</v>
      </c>
      <c r="T347">
        <f t="shared" si="23"/>
        <v>2015</v>
      </c>
    </row>
    <row r="348" spans="1:20" ht="45" x14ac:dyDescent="0.25">
      <c r="A348">
        <v>219</v>
      </c>
      <c r="B348" s="9" t="s">
        <v>221</v>
      </c>
      <c r="C348" s="3" t="s">
        <v>4329</v>
      </c>
      <c r="D348" s="5">
        <v>50000</v>
      </c>
      <c r="E348" s="7">
        <v>24490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">
        <f t="shared" si="21"/>
        <v>49</v>
      </c>
      <c r="P348" t="s">
        <v>8307</v>
      </c>
      <c r="Q348" t="s">
        <v>8316</v>
      </c>
      <c r="R348" s="13">
        <f t="shared" si="24"/>
        <v>42429.326678240745</v>
      </c>
      <c r="S348" s="13">
        <f t="shared" si="22"/>
        <v>42461.290972222225</v>
      </c>
      <c r="T348">
        <f t="shared" si="23"/>
        <v>2016</v>
      </c>
    </row>
    <row r="349" spans="1:20" ht="45" x14ac:dyDescent="0.25">
      <c r="A349">
        <v>220</v>
      </c>
      <c r="B349" s="9" t="s">
        <v>222</v>
      </c>
      <c r="C349" s="3" t="s">
        <v>4330</v>
      </c>
      <c r="D349" s="5">
        <v>50000</v>
      </c>
      <c r="E349" s="7">
        <v>24418.6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">
        <f t="shared" si="21"/>
        <v>49</v>
      </c>
      <c r="P349" t="s">
        <v>8307</v>
      </c>
      <c r="Q349" t="s">
        <v>8316</v>
      </c>
      <c r="R349" s="13">
        <f t="shared" si="24"/>
        <v>42195.643865740742</v>
      </c>
      <c r="S349" s="13">
        <f t="shared" si="22"/>
        <v>42236.837499999994</v>
      </c>
      <c r="T349">
        <f t="shared" si="23"/>
        <v>2015</v>
      </c>
    </row>
    <row r="350" spans="1:20" ht="30" x14ac:dyDescent="0.25">
      <c r="A350">
        <v>221</v>
      </c>
      <c r="B350" s="9" t="s">
        <v>223</v>
      </c>
      <c r="C350" s="3" t="s">
        <v>4331</v>
      </c>
      <c r="D350" s="5">
        <v>50000</v>
      </c>
      <c r="E350" s="7">
        <v>24321.1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">
        <f t="shared" si="21"/>
        <v>49</v>
      </c>
      <c r="P350" t="s">
        <v>8307</v>
      </c>
      <c r="Q350" t="s">
        <v>8316</v>
      </c>
      <c r="R350" s="13">
        <f t="shared" si="24"/>
        <v>42031.837546296301</v>
      </c>
      <c r="S350" s="13">
        <f t="shared" si="22"/>
        <v>42091.79587962963</v>
      </c>
      <c r="T350">
        <f t="shared" si="23"/>
        <v>2015</v>
      </c>
    </row>
    <row r="351" spans="1:20" ht="60" x14ac:dyDescent="0.25">
      <c r="A351">
        <v>288</v>
      </c>
      <c r="B351" s="9" t="s">
        <v>289</v>
      </c>
      <c r="C351" s="3" t="s">
        <v>4398</v>
      </c>
      <c r="D351" s="5">
        <v>50000</v>
      </c>
      <c r="E351" s="7">
        <v>24315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">
        <f t="shared" si="21"/>
        <v>49</v>
      </c>
      <c r="P351" t="s">
        <v>8307</v>
      </c>
      <c r="Q351" t="s">
        <v>8336</v>
      </c>
      <c r="R351" s="13">
        <f t="shared" si="24"/>
        <v>41051.168900462959</v>
      </c>
      <c r="S351" s="13">
        <f t="shared" si="22"/>
        <v>41086.168900462959</v>
      </c>
      <c r="T351">
        <f t="shared" si="23"/>
        <v>2012</v>
      </c>
    </row>
    <row r="352" spans="1:20" ht="60" x14ac:dyDescent="0.25">
      <c r="A352">
        <v>295</v>
      </c>
      <c r="B352" s="9" t="s">
        <v>296</v>
      </c>
      <c r="C352" s="3" t="s">
        <v>4405</v>
      </c>
      <c r="D352" s="5">
        <v>50000</v>
      </c>
      <c r="E352" s="7">
        <v>24297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">
        <f t="shared" si="21"/>
        <v>48</v>
      </c>
      <c r="P352" t="s">
        <v>8307</v>
      </c>
      <c r="Q352" t="s">
        <v>8336</v>
      </c>
      <c r="R352" s="13">
        <f t="shared" si="24"/>
        <v>41519.004733796297</v>
      </c>
      <c r="S352" s="13">
        <f t="shared" si="22"/>
        <v>41579</v>
      </c>
      <c r="T352">
        <f t="shared" si="23"/>
        <v>2013</v>
      </c>
    </row>
    <row r="353" spans="1:20" ht="45" x14ac:dyDescent="0.25">
      <c r="A353">
        <v>325</v>
      </c>
      <c r="B353" s="9" t="s">
        <v>326</v>
      </c>
      <c r="C353" s="3" t="s">
        <v>4435</v>
      </c>
      <c r="D353" s="5">
        <v>50000</v>
      </c>
      <c r="E353" s="7">
        <v>24201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">
        <f t="shared" si="21"/>
        <v>48</v>
      </c>
      <c r="P353" t="s">
        <v>8307</v>
      </c>
      <c r="Q353" t="s">
        <v>8336</v>
      </c>
      <c r="R353" s="13">
        <f t="shared" si="24"/>
        <v>42689.187881944439</v>
      </c>
      <c r="S353" s="13">
        <f t="shared" si="22"/>
        <v>42724.187881944439</v>
      </c>
      <c r="T353">
        <f t="shared" si="23"/>
        <v>2016</v>
      </c>
    </row>
    <row r="354" spans="1:20" ht="45" x14ac:dyDescent="0.25">
      <c r="A354">
        <v>358</v>
      </c>
      <c r="B354" s="9" t="s">
        <v>359</v>
      </c>
      <c r="C354" s="3" t="s">
        <v>4468</v>
      </c>
      <c r="D354" s="5">
        <v>50000</v>
      </c>
      <c r="E354" s="7">
        <v>24108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">
        <f t="shared" si="21"/>
        <v>48</v>
      </c>
      <c r="P354" t="s">
        <v>8307</v>
      </c>
      <c r="Q354" t="s">
        <v>8336</v>
      </c>
      <c r="R354" s="13">
        <f t="shared" si="24"/>
        <v>42507.860196759255</v>
      </c>
      <c r="S354" s="13">
        <f t="shared" si="22"/>
        <v>42536.625</v>
      </c>
      <c r="T354">
        <f t="shared" si="23"/>
        <v>2016</v>
      </c>
    </row>
    <row r="355" spans="1:20" ht="45" x14ac:dyDescent="0.25">
      <c r="A355">
        <v>393</v>
      </c>
      <c r="B355" s="9" t="s">
        <v>394</v>
      </c>
      <c r="C355" s="3" t="s">
        <v>4503</v>
      </c>
      <c r="D355" s="5">
        <v>50000</v>
      </c>
      <c r="E355" s="7">
        <v>23948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">
        <f t="shared" si="21"/>
        <v>47</v>
      </c>
      <c r="P355" t="s">
        <v>8307</v>
      </c>
      <c r="Q355" t="s">
        <v>8336</v>
      </c>
      <c r="R355" s="13">
        <f t="shared" si="24"/>
        <v>41526.708935185183</v>
      </c>
      <c r="S355" s="13">
        <f t="shared" si="22"/>
        <v>41557.708935185183</v>
      </c>
      <c r="T355">
        <f t="shared" si="23"/>
        <v>2013</v>
      </c>
    </row>
    <row r="356" spans="1:20" ht="60" x14ac:dyDescent="0.25">
      <c r="A356">
        <v>401</v>
      </c>
      <c r="B356" s="9" t="s">
        <v>402</v>
      </c>
      <c r="C356" s="3" t="s">
        <v>4511</v>
      </c>
      <c r="D356" s="5">
        <v>50000</v>
      </c>
      <c r="E356" s="7">
        <v>23727.55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">
        <f t="shared" si="21"/>
        <v>47</v>
      </c>
      <c r="P356" t="s">
        <v>8307</v>
      </c>
      <c r="Q356" t="s">
        <v>8336</v>
      </c>
      <c r="R356" s="13">
        <f t="shared" si="24"/>
        <v>40732.842245370368</v>
      </c>
      <c r="S356" s="13">
        <f t="shared" si="22"/>
        <v>40762.842245370368</v>
      </c>
      <c r="T356">
        <f t="shared" si="23"/>
        <v>2011</v>
      </c>
    </row>
    <row r="357" spans="1:20" ht="60" x14ac:dyDescent="0.25">
      <c r="A357">
        <v>425</v>
      </c>
      <c r="B357" s="9" t="s">
        <v>426</v>
      </c>
      <c r="C357" s="3" t="s">
        <v>4535</v>
      </c>
      <c r="D357" s="5">
        <v>50000</v>
      </c>
      <c r="E357" s="7">
        <v>23530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">
        <f t="shared" si="21"/>
        <v>47</v>
      </c>
      <c r="P357" t="s">
        <v>8307</v>
      </c>
      <c r="Q357" t="s">
        <v>8313</v>
      </c>
      <c r="R357" s="13">
        <f t="shared" si="24"/>
        <v>42275.861157407402</v>
      </c>
      <c r="S357" s="13">
        <f t="shared" si="22"/>
        <v>42335.902824074074</v>
      </c>
      <c r="T357">
        <f t="shared" si="23"/>
        <v>2015</v>
      </c>
    </row>
    <row r="358" spans="1:20" ht="60" x14ac:dyDescent="0.25">
      <c r="A358">
        <v>450</v>
      </c>
      <c r="B358" s="9" t="s">
        <v>451</v>
      </c>
      <c r="C358" s="3" t="s">
        <v>4560</v>
      </c>
      <c r="D358" s="5">
        <v>50000</v>
      </c>
      <c r="E358" s="7">
        <v>23505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">
        <f t="shared" si="21"/>
        <v>47</v>
      </c>
      <c r="P358" t="s">
        <v>8307</v>
      </c>
      <c r="Q358" t="s">
        <v>8313</v>
      </c>
      <c r="R358" s="13">
        <f t="shared" si="24"/>
        <v>41654.946759259255</v>
      </c>
      <c r="S358" s="13">
        <f t="shared" si="22"/>
        <v>41684.946759259255</v>
      </c>
      <c r="T358">
        <f t="shared" si="23"/>
        <v>2014</v>
      </c>
    </row>
    <row r="359" spans="1:20" ht="60" x14ac:dyDescent="0.25">
      <c r="A359">
        <v>487</v>
      </c>
      <c r="B359" s="9" t="s">
        <v>488</v>
      </c>
      <c r="C359" s="3" t="s">
        <v>4597</v>
      </c>
      <c r="D359" s="5">
        <v>50000</v>
      </c>
      <c r="E359" s="7">
        <v>23414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">
        <f t="shared" si="21"/>
        <v>47</v>
      </c>
      <c r="P359" t="s">
        <v>8307</v>
      </c>
      <c r="Q359" t="s">
        <v>8313</v>
      </c>
      <c r="R359" s="13">
        <f t="shared" si="24"/>
        <v>42669.594837962963</v>
      </c>
      <c r="S359" s="13">
        <f t="shared" si="22"/>
        <v>42729.636504629627</v>
      </c>
      <c r="T359">
        <f t="shared" si="23"/>
        <v>2016</v>
      </c>
    </row>
    <row r="360" spans="1:20" ht="60" x14ac:dyDescent="0.25">
      <c r="A360">
        <v>508</v>
      </c>
      <c r="B360" s="9" t="s">
        <v>509</v>
      </c>
      <c r="C360" s="3" t="s">
        <v>4618</v>
      </c>
      <c r="D360" s="5">
        <v>50000</v>
      </c>
      <c r="E360" s="7">
        <v>23285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">
        <f t="shared" si="21"/>
        <v>46</v>
      </c>
      <c r="P360" t="s">
        <v>8307</v>
      </c>
      <c r="Q360" t="s">
        <v>8313</v>
      </c>
      <c r="R360" s="13">
        <f t="shared" si="24"/>
        <v>40995.024317129632</v>
      </c>
      <c r="S360" s="13">
        <f t="shared" si="22"/>
        <v>41054.593055555553</v>
      </c>
      <c r="T360">
        <f t="shared" si="23"/>
        <v>2012</v>
      </c>
    </row>
    <row r="361" spans="1:20" ht="45" x14ac:dyDescent="0.25">
      <c r="A361">
        <v>513</v>
      </c>
      <c r="B361" s="9" t="s">
        <v>514</v>
      </c>
      <c r="C361" s="3" t="s">
        <v>4623</v>
      </c>
      <c r="D361" s="5">
        <v>50000</v>
      </c>
      <c r="E361" s="7">
        <v>23096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">
        <f t="shared" si="21"/>
        <v>46</v>
      </c>
      <c r="P361" t="s">
        <v>8307</v>
      </c>
      <c r="Q361" t="s">
        <v>8313</v>
      </c>
      <c r="R361" s="13">
        <f t="shared" si="24"/>
        <v>42552.653993055559</v>
      </c>
      <c r="S361" s="13">
        <f t="shared" si="22"/>
        <v>42597.291666666672</v>
      </c>
      <c r="T361">
        <f t="shared" si="23"/>
        <v>2016</v>
      </c>
    </row>
    <row r="362" spans="1:20" ht="60" x14ac:dyDescent="0.25">
      <c r="A362">
        <v>545</v>
      </c>
      <c r="B362" s="9" t="s">
        <v>546</v>
      </c>
      <c r="C362" s="3" t="s">
        <v>4655</v>
      </c>
      <c r="D362" s="5">
        <v>50000</v>
      </c>
      <c r="E362" s="7">
        <v>23086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">
        <f t="shared" si="21"/>
        <v>46</v>
      </c>
      <c r="P362" t="s">
        <v>8314</v>
      </c>
      <c r="Q362" t="s">
        <v>8318</v>
      </c>
      <c r="R362" s="13">
        <f t="shared" si="24"/>
        <v>42283.592465277776</v>
      </c>
      <c r="S362" s="13">
        <f t="shared" si="22"/>
        <v>42323.634131944447</v>
      </c>
      <c r="T362">
        <f t="shared" si="23"/>
        <v>2015</v>
      </c>
    </row>
    <row r="363" spans="1:20" ht="60" x14ac:dyDescent="0.25">
      <c r="A363">
        <v>562</v>
      </c>
      <c r="B363" s="9" t="s">
        <v>563</v>
      </c>
      <c r="C363" s="3" t="s">
        <v>4672</v>
      </c>
      <c r="D363" s="5">
        <v>50000</v>
      </c>
      <c r="E363" s="7">
        <v>22991.01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">
        <f t="shared" si="21"/>
        <v>46</v>
      </c>
      <c r="P363" t="s">
        <v>8314</v>
      </c>
      <c r="Q363" t="s">
        <v>8318</v>
      </c>
      <c r="R363" s="13">
        <f t="shared" si="24"/>
        <v>42692.389062500006</v>
      </c>
      <c r="S363" s="13">
        <f t="shared" si="22"/>
        <v>42722.389062500006</v>
      </c>
      <c r="T363">
        <f t="shared" si="23"/>
        <v>2016</v>
      </c>
    </row>
    <row r="364" spans="1:20" ht="60" x14ac:dyDescent="0.25">
      <c r="A364">
        <v>599</v>
      </c>
      <c r="B364" s="9" t="s">
        <v>600</v>
      </c>
      <c r="C364" s="3" t="s">
        <v>4709</v>
      </c>
      <c r="D364" s="5">
        <v>50000</v>
      </c>
      <c r="E364" s="7">
        <v>22933.05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">
        <f t="shared" si="21"/>
        <v>45</v>
      </c>
      <c r="P364" t="s">
        <v>8314</v>
      </c>
      <c r="Q364" t="s">
        <v>8318</v>
      </c>
      <c r="R364" s="13">
        <f t="shared" si="24"/>
        <v>42047.812523148154</v>
      </c>
      <c r="S364" s="13">
        <f t="shared" si="22"/>
        <v>42071.636111111111</v>
      </c>
      <c r="T364">
        <f t="shared" si="23"/>
        <v>2015</v>
      </c>
    </row>
    <row r="365" spans="1:20" ht="45" x14ac:dyDescent="0.25">
      <c r="A365">
        <v>631</v>
      </c>
      <c r="B365" s="9" t="s">
        <v>632</v>
      </c>
      <c r="C365" s="3" t="s">
        <v>4741</v>
      </c>
      <c r="D365" s="5">
        <v>50000</v>
      </c>
      <c r="E365" s="7">
        <v>22645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">
        <f t="shared" si="21"/>
        <v>45</v>
      </c>
      <c r="P365" t="s">
        <v>8314</v>
      </c>
      <c r="Q365" t="s">
        <v>8318</v>
      </c>
      <c r="R365" s="13">
        <f t="shared" si="24"/>
        <v>42489.772326388891</v>
      </c>
      <c r="S365" s="13">
        <f t="shared" si="22"/>
        <v>42518.772326388891</v>
      </c>
      <c r="T365">
        <f t="shared" si="23"/>
        <v>2016</v>
      </c>
    </row>
    <row r="366" spans="1:20" ht="60" x14ac:dyDescent="0.25">
      <c r="A366">
        <v>660</v>
      </c>
      <c r="B366" s="9" t="s">
        <v>661</v>
      </c>
      <c r="C366" s="3" t="s">
        <v>4770</v>
      </c>
      <c r="D366" s="5">
        <v>50000</v>
      </c>
      <c r="E366" s="7">
        <v>22603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">
        <f t="shared" si="21"/>
        <v>45</v>
      </c>
      <c r="P366" t="s">
        <v>8314</v>
      </c>
      <c r="Q366" t="s">
        <v>8322</v>
      </c>
      <c r="R366" s="13">
        <f t="shared" si="24"/>
        <v>41922.741655092592</v>
      </c>
      <c r="S366" s="13">
        <f t="shared" si="22"/>
        <v>41952.783321759263</v>
      </c>
      <c r="T366">
        <f t="shared" si="23"/>
        <v>2014</v>
      </c>
    </row>
    <row r="367" spans="1:20" ht="60" x14ac:dyDescent="0.25">
      <c r="A367">
        <v>667</v>
      </c>
      <c r="B367" s="9" t="s">
        <v>668</v>
      </c>
      <c r="C367" s="3" t="s">
        <v>4777</v>
      </c>
      <c r="D367" s="5">
        <v>50000</v>
      </c>
      <c r="E367" s="7">
        <v>22542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">
        <f t="shared" si="21"/>
        <v>45</v>
      </c>
      <c r="P367" t="s">
        <v>8314</v>
      </c>
      <c r="Q367" t="s">
        <v>8322</v>
      </c>
      <c r="R367" s="13">
        <f t="shared" si="24"/>
        <v>42632.373414351852</v>
      </c>
      <c r="S367" s="13">
        <f t="shared" si="22"/>
        <v>42672.373414351852</v>
      </c>
      <c r="T367">
        <f t="shared" si="23"/>
        <v>2016</v>
      </c>
    </row>
    <row r="368" spans="1:20" ht="60" x14ac:dyDescent="0.25">
      <c r="A368">
        <v>672</v>
      </c>
      <c r="B368" s="9" t="s">
        <v>673</v>
      </c>
      <c r="C368" s="3" t="s">
        <v>4782</v>
      </c>
      <c r="D368" s="5">
        <v>50000</v>
      </c>
      <c r="E368" s="7">
        <v>22421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">
        <f t="shared" si="21"/>
        <v>45</v>
      </c>
      <c r="P368" t="s">
        <v>8314</v>
      </c>
      <c r="Q368" t="s">
        <v>8322</v>
      </c>
      <c r="R368" s="13">
        <f t="shared" si="24"/>
        <v>41974.219490740739</v>
      </c>
      <c r="S368" s="13">
        <f t="shared" si="22"/>
        <v>42005.207638888889</v>
      </c>
      <c r="T368">
        <f t="shared" si="23"/>
        <v>2014</v>
      </c>
    </row>
    <row r="369" spans="1:20" ht="30" x14ac:dyDescent="0.25">
      <c r="A369">
        <v>674</v>
      </c>
      <c r="B369" s="9" t="s">
        <v>675</v>
      </c>
      <c r="C369" s="3" t="s">
        <v>4784</v>
      </c>
      <c r="D369" s="5">
        <v>50000</v>
      </c>
      <c r="E369" s="7">
        <v>22396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">
        <f t="shared" si="21"/>
        <v>45</v>
      </c>
      <c r="P369" t="s">
        <v>8314</v>
      </c>
      <c r="Q369" t="s">
        <v>8322</v>
      </c>
      <c r="R369" s="13">
        <f t="shared" si="24"/>
        <v>41803.116053240738</v>
      </c>
      <c r="S369" s="13">
        <f t="shared" si="22"/>
        <v>41863.116053240738</v>
      </c>
      <c r="T369">
        <f t="shared" si="23"/>
        <v>2014</v>
      </c>
    </row>
    <row r="370" spans="1:20" ht="75" x14ac:dyDescent="0.25">
      <c r="A370">
        <v>677</v>
      </c>
      <c r="B370" s="9" t="s">
        <v>678</v>
      </c>
      <c r="C370" s="3" t="s">
        <v>4787</v>
      </c>
      <c r="D370" s="5">
        <v>50000</v>
      </c>
      <c r="E370" s="7">
        <v>22345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">
        <f t="shared" si="21"/>
        <v>45</v>
      </c>
      <c r="P370" t="s">
        <v>8314</v>
      </c>
      <c r="Q370" t="s">
        <v>8322</v>
      </c>
      <c r="R370" s="13">
        <f t="shared" si="24"/>
        <v>42504.403877314813</v>
      </c>
      <c r="S370" s="13">
        <f t="shared" si="22"/>
        <v>42549.403877314813</v>
      </c>
      <c r="T370">
        <f t="shared" si="23"/>
        <v>2016</v>
      </c>
    </row>
    <row r="371" spans="1:20" ht="45" x14ac:dyDescent="0.25">
      <c r="A371">
        <v>682</v>
      </c>
      <c r="B371" s="9" t="s">
        <v>683</v>
      </c>
      <c r="C371" s="3" t="s">
        <v>4792</v>
      </c>
      <c r="D371" s="5">
        <v>50000</v>
      </c>
      <c r="E371" s="7">
        <v>22318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">
        <f t="shared" si="21"/>
        <v>44</v>
      </c>
      <c r="P371" t="s">
        <v>8314</v>
      </c>
      <c r="Q371" t="s">
        <v>8322</v>
      </c>
      <c r="R371" s="13">
        <f t="shared" si="24"/>
        <v>42778.765300925923</v>
      </c>
      <c r="S371" s="13">
        <f t="shared" si="22"/>
        <v>42808.723634259266</v>
      </c>
      <c r="T371">
        <f t="shared" si="23"/>
        <v>2017</v>
      </c>
    </row>
    <row r="372" spans="1:20" ht="45" x14ac:dyDescent="0.25">
      <c r="A372">
        <v>691</v>
      </c>
      <c r="B372" s="9" t="s">
        <v>692</v>
      </c>
      <c r="C372" s="3" t="s">
        <v>4801</v>
      </c>
      <c r="D372" s="5">
        <v>50000</v>
      </c>
      <c r="E372" s="7">
        <v>22215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">
        <f t="shared" si="21"/>
        <v>44</v>
      </c>
      <c r="P372" t="s">
        <v>8314</v>
      </c>
      <c r="Q372" t="s">
        <v>8322</v>
      </c>
      <c r="R372" s="13">
        <f t="shared" si="24"/>
        <v>42158.028310185182</v>
      </c>
      <c r="S372" s="13">
        <f t="shared" si="22"/>
        <v>42186.028310185182</v>
      </c>
      <c r="T372">
        <f t="shared" si="23"/>
        <v>2015</v>
      </c>
    </row>
    <row r="373" spans="1:20" ht="45" x14ac:dyDescent="0.25">
      <c r="A373">
        <v>862</v>
      </c>
      <c r="B373" s="9" t="s">
        <v>863</v>
      </c>
      <c r="C373" s="3" t="s">
        <v>4972</v>
      </c>
      <c r="D373" s="5">
        <v>50000</v>
      </c>
      <c r="E373" s="7">
        <v>22197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">
        <f t="shared" si="21"/>
        <v>44</v>
      </c>
      <c r="P373" t="s">
        <v>8323</v>
      </c>
      <c r="Q373" t="s">
        <v>8337</v>
      </c>
      <c r="R373" s="13">
        <f t="shared" si="24"/>
        <v>41559.5549537037</v>
      </c>
      <c r="S373" s="13">
        <f t="shared" si="22"/>
        <v>41589.596620370372</v>
      </c>
      <c r="T373">
        <f t="shared" si="23"/>
        <v>2013</v>
      </c>
    </row>
    <row r="374" spans="1:20" ht="45" x14ac:dyDescent="0.25">
      <c r="A374">
        <v>904</v>
      </c>
      <c r="B374" s="9" t="s">
        <v>905</v>
      </c>
      <c r="C374" s="3" t="s">
        <v>5014</v>
      </c>
      <c r="D374" s="5">
        <v>50000</v>
      </c>
      <c r="E374" s="7">
        <v>21994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">
        <f t="shared" si="21"/>
        <v>44</v>
      </c>
      <c r="P374" t="s">
        <v>8323</v>
      </c>
      <c r="Q374" t="s">
        <v>8337</v>
      </c>
      <c r="R374" s="13">
        <f t="shared" si="24"/>
        <v>42342.080289351856</v>
      </c>
      <c r="S374" s="13">
        <f t="shared" si="22"/>
        <v>42372.080289351856</v>
      </c>
      <c r="T374">
        <f t="shared" si="23"/>
        <v>2015</v>
      </c>
    </row>
    <row r="375" spans="1:20" ht="60" x14ac:dyDescent="0.25">
      <c r="A375">
        <v>941</v>
      </c>
      <c r="B375" s="9" t="s">
        <v>942</v>
      </c>
      <c r="C375" s="3" t="s">
        <v>5051</v>
      </c>
      <c r="D375" s="5">
        <v>50000</v>
      </c>
      <c r="E375" s="7">
        <v>21935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">
        <f t="shared" si="21"/>
        <v>44</v>
      </c>
      <c r="P375" t="s">
        <v>8314</v>
      </c>
      <c r="Q375" t="s">
        <v>8322</v>
      </c>
      <c r="R375" s="13">
        <f t="shared" si="24"/>
        <v>42746.096585648149</v>
      </c>
      <c r="S375" s="13">
        <f t="shared" si="22"/>
        <v>42776.096585648149</v>
      </c>
      <c r="T375">
        <f t="shared" si="23"/>
        <v>2017</v>
      </c>
    </row>
    <row r="376" spans="1:20" ht="45" x14ac:dyDescent="0.25">
      <c r="A376">
        <v>944</v>
      </c>
      <c r="B376" s="9" t="s">
        <v>945</v>
      </c>
      <c r="C376" s="3" t="s">
        <v>5054</v>
      </c>
      <c r="D376" s="5">
        <v>50000</v>
      </c>
      <c r="E376" s="7">
        <v>21905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">
        <f t="shared" si="21"/>
        <v>44</v>
      </c>
      <c r="P376" t="s">
        <v>8314</v>
      </c>
      <c r="Q376" t="s">
        <v>8322</v>
      </c>
      <c r="R376" s="13">
        <f t="shared" si="24"/>
        <v>42444.583912037036</v>
      </c>
      <c r="S376" s="13">
        <f t="shared" si="22"/>
        <v>42478.583333333328</v>
      </c>
      <c r="T376">
        <f t="shared" si="23"/>
        <v>2016</v>
      </c>
    </row>
    <row r="377" spans="1:20" x14ac:dyDescent="0.25">
      <c r="A377">
        <v>951</v>
      </c>
      <c r="B377" s="9" t="s">
        <v>952</v>
      </c>
      <c r="C377" s="3" t="s">
        <v>5061</v>
      </c>
      <c r="D377" s="5">
        <v>50000</v>
      </c>
      <c r="E377" s="7">
        <v>21904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">
        <f t="shared" si="21"/>
        <v>44</v>
      </c>
      <c r="P377" t="s">
        <v>8314</v>
      </c>
      <c r="Q377" t="s">
        <v>8322</v>
      </c>
      <c r="R377" s="13">
        <f t="shared" si="24"/>
        <v>42480.653611111105</v>
      </c>
      <c r="S377" s="13">
        <f t="shared" si="22"/>
        <v>42525.653611111105</v>
      </c>
      <c r="T377">
        <f t="shared" si="23"/>
        <v>2016</v>
      </c>
    </row>
    <row r="378" spans="1:20" ht="60" x14ac:dyDescent="0.25">
      <c r="A378">
        <v>956</v>
      </c>
      <c r="B378" s="9" t="s">
        <v>957</v>
      </c>
      <c r="C378" s="3" t="s">
        <v>5066</v>
      </c>
      <c r="D378" s="5">
        <v>50000</v>
      </c>
      <c r="E378" s="7">
        <v>21884.69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">
        <f t="shared" si="21"/>
        <v>44</v>
      </c>
      <c r="P378" t="s">
        <v>8314</v>
      </c>
      <c r="Q378" t="s">
        <v>8322</v>
      </c>
      <c r="R378" s="13">
        <f t="shared" si="24"/>
        <v>42060.913877314815</v>
      </c>
      <c r="S378" s="13">
        <f t="shared" si="22"/>
        <v>42120.872210648144</v>
      </c>
      <c r="T378">
        <f t="shared" si="23"/>
        <v>2015</v>
      </c>
    </row>
    <row r="379" spans="1:20" ht="60" x14ac:dyDescent="0.25">
      <c r="A379">
        <v>959</v>
      </c>
      <c r="B379" s="9" t="s">
        <v>960</v>
      </c>
      <c r="C379" s="3" t="s">
        <v>5069</v>
      </c>
      <c r="D379" s="5">
        <v>50000</v>
      </c>
      <c r="E379" s="7">
        <v>21882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">
        <f t="shared" si="21"/>
        <v>44</v>
      </c>
      <c r="P379" t="s">
        <v>8314</v>
      </c>
      <c r="Q379" t="s">
        <v>8322</v>
      </c>
      <c r="R379" s="13">
        <f t="shared" si="24"/>
        <v>41993.174363425926</v>
      </c>
      <c r="S379" s="13">
        <f t="shared" si="22"/>
        <v>42023.174363425926</v>
      </c>
      <c r="T379">
        <f t="shared" si="23"/>
        <v>2014</v>
      </c>
    </row>
    <row r="380" spans="1:20" ht="45" x14ac:dyDescent="0.25">
      <c r="A380">
        <v>974</v>
      </c>
      <c r="B380" s="9" t="s">
        <v>975</v>
      </c>
      <c r="C380" s="3" t="s">
        <v>5084</v>
      </c>
      <c r="D380" s="5">
        <v>50000</v>
      </c>
      <c r="E380" s="7">
        <v>21831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">
        <f t="shared" si="21"/>
        <v>43</v>
      </c>
      <c r="P380" t="s">
        <v>8314</v>
      </c>
      <c r="Q380" t="s">
        <v>8322</v>
      </c>
      <c r="R380" s="13">
        <f t="shared" si="24"/>
        <v>42424.749490740738</v>
      </c>
      <c r="S380" s="13">
        <f t="shared" si="22"/>
        <v>42454.707824074074</v>
      </c>
      <c r="T380">
        <f t="shared" si="23"/>
        <v>2016</v>
      </c>
    </row>
    <row r="381" spans="1:20" ht="45" x14ac:dyDescent="0.25">
      <c r="A381">
        <v>987</v>
      </c>
      <c r="B381" s="9" t="s">
        <v>988</v>
      </c>
      <c r="C381" s="3" t="s">
        <v>5097</v>
      </c>
      <c r="D381" s="5">
        <v>50000</v>
      </c>
      <c r="E381" s="7">
        <v>21742.78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">
        <f t="shared" si="21"/>
        <v>43</v>
      </c>
      <c r="P381" t="s">
        <v>8314</v>
      </c>
      <c r="Q381" t="s">
        <v>8322</v>
      </c>
      <c r="R381" s="13">
        <f t="shared" si="24"/>
        <v>41773.294560185182</v>
      </c>
      <c r="S381" s="13">
        <f t="shared" si="22"/>
        <v>41813.294560185182</v>
      </c>
      <c r="T381">
        <f t="shared" si="23"/>
        <v>2014</v>
      </c>
    </row>
    <row r="382" spans="1:20" ht="60" x14ac:dyDescent="0.25">
      <c r="A382">
        <v>1009</v>
      </c>
      <c r="B382" s="9" t="s">
        <v>1010</v>
      </c>
      <c r="C382" s="3" t="s">
        <v>5119</v>
      </c>
      <c r="D382" s="5">
        <v>50000</v>
      </c>
      <c r="E382" s="7">
        <v>21684.2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">
        <f t="shared" si="21"/>
        <v>43</v>
      </c>
      <c r="P382" t="s">
        <v>8314</v>
      </c>
      <c r="Q382" t="s">
        <v>8322</v>
      </c>
      <c r="R382" s="13">
        <f t="shared" si="24"/>
        <v>42510.604699074072</v>
      </c>
      <c r="S382" s="13">
        <f t="shared" si="22"/>
        <v>42540.604699074072</v>
      </c>
      <c r="T382">
        <f t="shared" si="23"/>
        <v>2016</v>
      </c>
    </row>
    <row r="383" spans="1:20" ht="60" x14ac:dyDescent="0.25">
      <c r="A383">
        <v>1083</v>
      </c>
      <c r="B383" s="9" t="s">
        <v>1084</v>
      </c>
      <c r="C383" s="3" t="s">
        <v>5193</v>
      </c>
      <c r="D383" s="5">
        <v>50000</v>
      </c>
      <c r="E383" s="7">
        <v>21679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">
        <f t="shared" si="21"/>
        <v>43</v>
      </c>
      <c r="P383" t="s">
        <v>8320</v>
      </c>
      <c r="Q383" t="s">
        <v>8321</v>
      </c>
      <c r="R383" s="13">
        <f t="shared" si="24"/>
        <v>41793.659525462965</v>
      </c>
      <c r="S383" s="13">
        <f t="shared" si="22"/>
        <v>41853.659525462965</v>
      </c>
      <c r="T383">
        <f t="shared" si="23"/>
        <v>2014</v>
      </c>
    </row>
    <row r="384" spans="1:20" ht="60" x14ac:dyDescent="0.25">
      <c r="A384">
        <v>1110</v>
      </c>
      <c r="B384" s="9" t="s">
        <v>1111</v>
      </c>
      <c r="C384" s="3" t="s">
        <v>5220</v>
      </c>
      <c r="D384" s="5">
        <v>50000</v>
      </c>
      <c r="E384" s="7">
        <v>21637.22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">
        <f t="shared" si="21"/>
        <v>43</v>
      </c>
      <c r="P384" t="s">
        <v>8320</v>
      </c>
      <c r="Q384" t="s">
        <v>8321</v>
      </c>
      <c r="R384" s="13">
        <f t="shared" si="24"/>
        <v>41220.933124999996</v>
      </c>
      <c r="S384" s="13">
        <f t="shared" si="22"/>
        <v>41250.933124999996</v>
      </c>
      <c r="T384">
        <f t="shared" si="23"/>
        <v>2012</v>
      </c>
    </row>
    <row r="385" spans="1:20" ht="30" x14ac:dyDescent="0.25">
      <c r="A385">
        <v>1149</v>
      </c>
      <c r="B385" s="9" t="s">
        <v>1150</v>
      </c>
      <c r="C385" s="3" t="s">
        <v>5259</v>
      </c>
      <c r="D385" s="5">
        <v>50000</v>
      </c>
      <c r="E385" s="7">
        <v>21588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">
        <f t="shared" si="21"/>
        <v>43</v>
      </c>
      <c r="P385" t="s">
        <v>8331</v>
      </c>
      <c r="Q385" t="s">
        <v>8332</v>
      </c>
      <c r="R385" s="13">
        <f t="shared" si="24"/>
        <v>42507.71025462963</v>
      </c>
      <c r="S385" s="13">
        <f t="shared" si="22"/>
        <v>42537.71025462963</v>
      </c>
      <c r="T385">
        <f t="shared" si="23"/>
        <v>2016</v>
      </c>
    </row>
    <row r="386" spans="1:20" ht="45" x14ac:dyDescent="0.25">
      <c r="A386">
        <v>1180</v>
      </c>
      <c r="B386" s="9" t="s">
        <v>1181</v>
      </c>
      <c r="C386" s="3" t="s">
        <v>5290</v>
      </c>
      <c r="D386" s="5">
        <v>50000</v>
      </c>
      <c r="E386" s="7">
        <v>21573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">
        <f t="shared" ref="O386:O449" si="25">ROUND(E387/D387*100,0)</f>
        <v>43</v>
      </c>
      <c r="P386" t="s">
        <v>8331</v>
      </c>
      <c r="Q386" t="s">
        <v>8332</v>
      </c>
      <c r="R386" s="13">
        <f t="shared" si="24"/>
        <v>41781.806875000002</v>
      </c>
      <c r="S386" s="13">
        <f t="shared" si="22"/>
        <v>41818.806875000002</v>
      </c>
      <c r="T386">
        <f t="shared" si="23"/>
        <v>2014</v>
      </c>
    </row>
    <row r="387" spans="1:20" ht="30" x14ac:dyDescent="0.25">
      <c r="A387">
        <v>1181</v>
      </c>
      <c r="B387" s="9" t="s">
        <v>1182</v>
      </c>
      <c r="C387" s="3" t="s">
        <v>5291</v>
      </c>
      <c r="D387" s="5">
        <v>50000</v>
      </c>
      <c r="E387" s="7">
        <v>21480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">
        <f t="shared" si="25"/>
        <v>43</v>
      </c>
      <c r="P387" t="s">
        <v>8331</v>
      </c>
      <c r="Q387" t="s">
        <v>8332</v>
      </c>
      <c r="R387" s="13">
        <f t="shared" si="24"/>
        <v>42034.339363425926</v>
      </c>
      <c r="S387" s="13">
        <f t="shared" ref="S387:S450" si="26">(((I387/60)/60/24+DATE(1970,1,1)))</f>
        <v>42064.339363425926</v>
      </c>
      <c r="T387">
        <f t="shared" ref="T387:T450" si="27">YEAR(R387)</f>
        <v>2015</v>
      </c>
    </row>
    <row r="388" spans="1:20" ht="45" x14ac:dyDescent="0.25">
      <c r="A388">
        <v>1226</v>
      </c>
      <c r="B388" s="9" t="s">
        <v>1227</v>
      </c>
      <c r="C388" s="3" t="s">
        <v>5336</v>
      </c>
      <c r="D388" s="5">
        <v>50000</v>
      </c>
      <c r="E388" s="7">
        <v>21410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">
        <f t="shared" si="25"/>
        <v>43</v>
      </c>
      <c r="P388" t="s">
        <v>8323</v>
      </c>
      <c r="Q388" t="s">
        <v>8324</v>
      </c>
      <c r="R388" s="13">
        <f t="shared" si="24"/>
        <v>41715.874780092592</v>
      </c>
      <c r="S388" s="13">
        <f t="shared" si="26"/>
        <v>41750.041666666664</v>
      </c>
      <c r="T388">
        <f t="shared" si="27"/>
        <v>2014</v>
      </c>
    </row>
    <row r="389" spans="1:20" ht="45" x14ac:dyDescent="0.25">
      <c r="A389">
        <v>1234</v>
      </c>
      <c r="B389" s="9" t="s">
        <v>1235</v>
      </c>
      <c r="C389" s="3" t="s">
        <v>5344</v>
      </c>
      <c r="D389" s="5">
        <v>50000</v>
      </c>
      <c r="E389" s="7">
        <v>21380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">
        <f t="shared" si="25"/>
        <v>43</v>
      </c>
      <c r="P389" t="s">
        <v>8323</v>
      </c>
      <c r="Q389" t="s">
        <v>8324</v>
      </c>
      <c r="R389" s="13">
        <f t="shared" si="24"/>
        <v>42007.788680555561</v>
      </c>
      <c r="S389" s="13">
        <f t="shared" si="26"/>
        <v>42037.788680555561</v>
      </c>
      <c r="T389">
        <f t="shared" si="27"/>
        <v>2015</v>
      </c>
    </row>
    <row r="390" spans="1:20" ht="30" x14ac:dyDescent="0.25">
      <c r="A390">
        <v>1307</v>
      </c>
      <c r="B390" s="9" t="s">
        <v>1308</v>
      </c>
      <c r="C390" s="3" t="s">
        <v>5417</v>
      </c>
      <c r="D390" s="5">
        <v>50000</v>
      </c>
      <c r="E390" s="7">
        <v>21361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">
        <f t="shared" si="25"/>
        <v>43</v>
      </c>
      <c r="P390" t="s">
        <v>8314</v>
      </c>
      <c r="Q390" t="s">
        <v>8322</v>
      </c>
      <c r="R390" s="13">
        <f t="shared" si="24"/>
        <v>42387.503229166665</v>
      </c>
      <c r="S390" s="13">
        <f t="shared" si="26"/>
        <v>42417.503229166665</v>
      </c>
      <c r="T390">
        <f t="shared" si="27"/>
        <v>2016</v>
      </c>
    </row>
    <row r="391" spans="1:20" ht="60" x14ac:dyDescent="0.25">
      <c r="A391">
        <v>1324</v>
      </c>
      <c r="B391" s="9" t="s">
        <v>1325</v>
      </c>
      <c r="C391" s="3" t="s">
        <v>5434</v>
      </c>
      <c r="D391" s="5">
        <v>50000</v>
      </c>
      <c r="E391" s="7">
        <v>21360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">
        <f t="shared" si="25"/>
        <v>43</v>
      </c>
      <c r="P391" t="s">
        <v>8314</v>
      </c>
      <c r="Q391" t="s">
        <v>8322</v>
      </c>
      <c r="R391" s="13">
        <f t="shared" si="24"/>
        <v>42626.633703703701</v>
      </c>
      <c r="S391" s="13">
        <f t="shared" si="26"/>
        <v>42656.633703703701</v>
      </c>
      <c r="T391">
        <f t="shared" si="27"/>
        <v>2016</v>
      </c>
    </row>
    <row r="392" spans="1:20" ht="45" x14ac:dyDescent="0.25">
      <c r="A392">
        <v>1329</v>
      </c>
      <c r="B392" s="9" t="s">
        <v>1330</v>
      </c>
      <c r="C392" s="3" t="s">
        <v>5439</v>
      </c>
      <c r="D392" s="5">
        <v>50000</v>
      </c>
      <c r="E392" s="7">
        <v>21316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">
        <f t="shared" si="25"/>
        <v>43</v>
      </c>
      <c r="P392" t="s">
        <v>8314</v>
      </c>
      <c r="Q392" t="s">
        <v>8322</v>
      </c>
      <c r="R392" s="13">
        <f t="shared" si="24"/>
        <v>41935.221585648149</v>
      </c>
      <c r="S392" s="13">
        <f t="shared" si="26"/>
        <v>41975.263252314813</v>
      </c>
      <c r="T392">
        <f t="shared" si="27"/>
        <v>2014</v>
      </c>
    </row>
    <row r="393" spans="1:20" ht="45" x14ac:dyDescent="0.25">
      <c r="A393">
        <v>1337</v>
      </c>
      <c r="B393" s="9" t="s">
        <v>1338</v>
      </c>
      <c r="C393" s="3" t="s">
        <v>5447</v>
      </c>
      <c r="D393" s="5">
        <v>50000</v>
      </c>
      <c r="E393" s="7">
        <v>21300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">
        <f t="shared" si="25"/>
        <v>42</v>
      </c>
      <c r="P393" t="s">
        <v>8314</v>
      </c>
      <c r="Q393" t="s">
        <v>8322</v>
      </c>
      <c r="R393" s="13">
        <f t="shared" si="24"/>
        <v>42767.577303240745</v>
      </c>
      <c r="S393" s="13">
        <f t="shared" si="26"/>
        <v>42797.577303240745</v>
      </c>
      <c r="T393">
        <f t="shared" si="27"/>
        <v>2017</v>
      </c>
    </row>
    <row r="394" spans="1:20" ht="30" x14ac:dyDescent="0.25">
      <c r="A394">
        <v>1339</v>
      </c>
      <c r="B394" s="9" t="s">
        <v>1340</v>
      </c>
      <c r="C394" s="3" t="s">
        <v>5449</v>
      </c>
      <c r="D394" s="5">
        <v>50000</v>
      </c>
      <c r="E394" s="7">
        <v>21158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">
        <f t="shared" si="25"/>
        <v>42</v>
      </c>
      <c r="P394" t="s">
        <v>8314</v>
      </c>
      <c r="Q394" t="s">
        <v>8322</v>
      </c>
      <c r="R394" s="13">
        <f t="shared" si="24"/>
        <v>41936.647164351853</v>
      </c>
      <c r="S394" s="13">
        <f t="shared" si="26"/>
        <v>41981.688831018517</v>
      </c>
      <c r="T394">
        <f t="shared" si="27"/>
        <v>2014</v>
      </c>
    </row>
    <row r="395" spans="1:20" ht="60" x14ac:dyDescent="0.25">
      <c r="A395">
        <v>1342</v>
      </c>
      <c r="B395" s="9" t="s">
        <v>1343</v>
      </c>
      <c r="C395" s="3" t="s">
        <v>5452</v>
      </c>
      <c r="D395" s="5">
        <v>50000</v>
      </c>
      <c r="E395" s="7">
        <v>21144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">
        <f t="shared" si="25"/>
        <v>42</v>
      </c>
      <c r="P395" t="s">
        <v>8314</v>
      </c>
      <c r="Q395" t="s">
        <v>8322</v>
      </c>
      <c r="R395" s="13">
        <f t="shared" si="24"/>
        <v>42172.816423611104</v>
      </c>
      <c r="S395" s="13">
        <f t="shared" si="26"/>
        <v>42202.816423611104</v>
      </c>
      <c r="T395">
        <f t="shared" si="27"/>
        <v>2015</v>
      </c>
    </row>
    <row r="396" spans="1:20" ht="60" x14ac:dyDescent="0.25">
      <c r="A396">
        <v>1343</v>
      </c>
      <c r="B396" s="9" t="s">
        <v>1344</v>
      </c>
      <c r="C396" s="3" t="s">
        <v>5453</v>
      </c>
      <c r="D396" s="5">
        <v>50000</v>
      </c>
      <c r="E396" s="7">
        <v>20919.25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">
        <f t="shared" si="25"/>
        <v>42</v>
      </c>
      <c r="P396" t="s">
        <v>8314</v>
      </c>
      <c r="Q396" t="s">
        <v>8322</v>
      </c>
      <c r="R396" s="13">
        <f t="shared" si="24"/>
        <v>42542.526423611111</v>
      </c>
      <c r="S396" s="13">
        <f t="shared" si="26"/>
        <v>42601.165972222225</v>
      </c>
      <c r="T396">
        <f t="shared" si="27"/>
        <v>2016</v>
      </c>
    </row>
    <row r="397" spans="1:20" ht="45" x14ac:dyDescent="0.25">
      <c r="A397">
        <v>1416</v>
      </c>
      <c r="B397" s="9" t="s">
        <v>1417</v>
      </c>
      <c r="C397" s="3" t="s">
        <v>5526</v>
      </c>
      <c r="D397" s="5">
        <v>50000</v>
      </c>
      <c r="E397" s="7">
        <v>20843.599999999999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">
        <f t="shared" si="25"/>
        <v>42</v>
      </c>
      <c r="P397" t="s">
        <v>8311</v>
      </c>
      <c r="Q397" t="s">
        <v>8312</v>
      </c>
      <c r="R397" s="13">
        <f t="shared" si="24"/>
        <v>42299.926145833335</v>
      </c>
      <c r="S397" s="13">
        <f t="shared" si="26"/>
        <v>42329.967812499999</v>
      </c>
      <c r="T397">
        <f t="shared" si="27"/>
        <v>2015</v>
      </c>
    </row>
    <row r="398" spans="1:20" ht="60" x14ac:dyDescent="0.25">
      <c r="A398">
        <v>1478</v>
      </c>
      <c r="B398" s="9" t="s">
        <v>1479</v>
      </c>
      <c r="C398" s="3" t="s">
        <v>5588</v>
      </c>
      <c r="D398" s="5">
        <v>50000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">
        <f t="shared" si="25"/>
        <v>42</v>
      </c>
      <c r="P398" t="s">
        <v>8311</v>
      </c>
      <c r="Q398" t="s">
        <v>8343</v>
      </c>
      <c r="R398" s="13">
        <f t="shared" si="24"/>
        <v>41394.871678240743</v>
      </c>
      <c r="S398" s="13">
        <f t="shared" si="26"/>
        <v>41408.871678240743</v>
      </c>
      <c r="T398">
        <f t="shared" si="27"/>
        <v>2013</v>
      </c>
    </row>
    <row r="399" spans="1:20" ht="60" x14ac:dyDescent="0.25">
      <c r="A399">
        <v>1480</v>
      </c>
      <c r="B399" s="9" t="s">
        <v>1481</v>
      </c>
      <c r="C399" s="3" t="s">
        <v>5590</v>
      </c>
      <c r="D399" s="5">
        <v>50000</v>
      </c>
      <c r="E399" s="7">
        <v>20755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">
        <f t="shared" si="25"/>
        <v>41</v>
      </c>
      <c r="P399" t="s">
        <v>8311</v>
      </c>
      <c r="Q399" t="s">
        <v>8343</v>
      </c>
      <c r="R399" s="13">
        <f t="shared" si="24"/>
        <v>41464.934016203704</v>
      </c>
      <c r="S399" s="13">
        <f t="shared" si="26"/>
        <v>41481.708333333336</v>
      </c>
      <c r="T399">
        <f t="shared" si="27"/>
        <v>2013</v>
      </c>
    </row>
    <row r="400" spans="1:20" ht="45" x14ac:dyDescent="0.25">
      <c r="A400">
        <v>1748</v>
      </c>
      <c r="B400" s="9" t="s">
        <v>1749</v>
      </c>
      <c r="C400" s="3" t="s">
        <v>5858</v>
      </c>
      <c r="D400" s="5">
        <v>50000</v>
      </c>
      <c r="E400" s="7">
        <v>20689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">
        <f t="shared" si="25"/>
        <v>41</v>
      </c>
      <c r="P400" t="s">
        <v>8327</v>
      </c>
      <c r="Q400" t="s">
        <v>8328</v>
      </c>
      <c r="R400" s="13">
        <f t="shared" si="24"/>
        <v>42219.950729166667</v>
      </c>
      <c r="S400" s="13">
        <f t="shared" si="26"/>
        <v>42249.950729166667</v>
      </c>
      <c r="T400">
        <f t="shared" si="27"/>
        <v>2015</v>
      </c>
    </row>
    <row r="401" spans="1:20" ht="45" x14ac:dyDescent="0.25">
      <c r="A401">
        <v>1778</v>
      </c>
      <c r="B401" s="9" t="s">
        <v>1779</v>
      </c>
      <c r="C401" s="3" t="s">
        <v>5888</v>
      </c>
      <c r="D401" s="5">
        <v>50000</v>
      </c>
      <c r="E401" s="7">
        <v>20631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">
        <f t="shared" si="25"/>
        <v>41</v>
      </c>
      <c r="P401" t="s">
        <v>8327</v>
      </c>
      <c r="Q401" t="s">
        <v>8328</v>
      </c>
      <c r="R401" s="13">
        <f t="shared" si="24"/>
        <v>42045.86336805555</v>
      </c>
      <c r="S401" s="13">
        <f t="shared" si="26"/>
        <v>42090.821701388893</v>
      </c>
      <c r="T401">
        <f t="shared" si="27"/>
        <v>2015</v>
      </c>
    </row>
    <row r="402" spans="1:20" ht="45" x14ac:dyDescent="0.25">
      <c r="A402">
        <v>1904</v>
      </c>
      <c r="B402" s="9" t="s">
        <v>1905</v>
      </c>
      <c r="C402" s="3" t="s">
        <v>6014</v>
      </c>
      <c r="D402" s="5">
        <v>50000</v>
      </c>
      <c r="E402" s="7">
        <v>20569.05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">
        <f t="shared" si="25"/>
        <v>41</v>
      </c>
      <c r="P402" t="s">
        <v>8314</v>
      </c>
      <c r="Q402" t="s">
        <v>8326</v>
      </c>
      <c r="R402" s="13">
        <f t="shared" si="24"/>
        <v>42326.685428240744</v>
      </c>
      <c r="S402" s="13">
        <f t="shared" si="26"/>
        <v>42371.685428240744</v>
      </c>
      <c r="T402">
        <f t="shared" si="27"/>
        <v>2015</v>
      </c>
    </row>
    <row r="403" spans="1:20" ht="45" x14ac:dyDescent="0.25">
      <c r="A403">
        <v>1906</v>
      </c>
      <c r="B403" s="9" t="s">
        <v>1907</v>
      </c>
      <c r="C403" s="3" t="s">
        <v>6016</v>
      </c>
      <c r="D403" s="5">
        <v>50000</v>
      </c>
      <c r="E403" s="7">
        <v>20552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">
        <f t="shared" si="25"/>
        <v>41</v>
      </c>
      <c r="P403" t="s">
        <v>8314</v>
      </c>
      <c r="Q403" t="s">
        <v>8326</v>
      </c>
      <c r="R403" s="13">
        <f t="shared" si="24"/>
        <v>42514.671099537038</v>
      </c>
      <c r="S403" s="13">
        <f t="shared" si="26"/>
        <v>42544.671099537038</v>
      </c>
      <c r="T403">
        <f t="shared" si="27"/>
        <v>2016</v>
      </c>
    </row>
    <row r="404" spans="1:20" ht="45" x14ac:dyDescent="0.25">
      <c r="A404">
        <v>1949</v>
      </c>
      <c r="B404" s="9" t="s">
        <v>1950</v>
      </c>
      <c r="C404" s="3" t="s">
        <v>6059</v>
      </c>
      <c r="D404" s="5">
        <v>50000</v>
      </c>
      <c r="E404" s="7">
        <v>20491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">
        <f t="shared" si="25"/>
        <v>41</v>
      </c>
      <c r="P404" t="s">
        <v>8314</v>
      </c>
      <c r="Q404" t="s">
        <v>8325</v>
      </c>
      <c r="R404" s="13">
        <f t="shared" si="24"/>
        <v>41800.423043981478</v>
      </c>
      <c r="S404" s="13">
        <f t="shared" si="26"/>
        <v>41830.423043981478</v>
      </c>
      <c r="T404">
        <f t="shared" si="27"/>
        <v>2014</v>
      </c>
    </row>
    <row r="405" spans="1:20" ht="60" x14ac:dyDescent="0.25">
      <c r="A405">
        <v>1951</v>
      </c>
      <c r="B405" s="9" t="s">
        <v>1952</v>
      </c>
      <c r="C405" s="3" t="s">
        <v>6061</v>
      </c>
      <c r="D405" s="5">
        <v>50000</v>
      </c>
      <c r="E405" s="7">
        <v>20459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">
        <f t="shared" si="25"/>
        <v>41</v>
      </c>
      <c r="P405" t="s">
        <v>8314</v>
      </c>
      <c r="Q405" t="s">
        <v>8325</v>
      </c>
      <c r="R405" s="13">
        <f t="shared" si="24"/>
        <v>42651.420567129629</v>
      </c>
      <c r="S405" s="13">
        <f t="shared" si="26"/>
        <v>42681.462233796294</v>
      </c>
      <c r="T405">
        <f t="shared" si="27"/>
        <v>2016</v>
      </c>
    </row>
    <row r="406" spans="1:20" ht="30" x14ac:dyDescent="0.25">
      <c r="A406">
        <v>1954</v>
      </c>
      <c r="B406" s="9" t="s">
        <v>1955</v>
      </c>
      <c r="C406" s="3" t="s">
        <v>6064</v>
      </c>
      <c r="D406" s="5">
        <v>50000</v>
      </c>
      <c r="E406" s="7">
        <v>20426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">
        <f t="shared" si="25"/>
        <v>41</v>
      </c>
      <c r="P406" t="s">
        <v>8314</v>
      </c>
      <c r="Q406" t="s">
        <v>8325</v>
      </c>
      <c r="R406" s="13">
        <f t="shared" si="24"/>
        <v>42394.580740740741</v>
      </c>
      <c r="S406" s="13">
        <f t="shared" si="26"/>
        <v>42441.208333333328</v>
      </c>
      <c r="T406">
        <f t="shared" si="27"/>
        <v>2016</v>
      </c>
    </row>
    <row r="407" spans="1:20" ht="30" x14ac:dyDescent="0.25">
      <c r="A407">
        <v>1968</v>
      </c>
      <c r="B407" s="9" t="s">
        <v>1969</v>
      </c>
      <c r="C407" s="3" t="s">
        <v>6078</v>
      </c>
      <c r="D407" s="5">
        <v>50000</v>
      </c>
      <c r="E407" s="7">
        <v>20398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">
        <f t="shared" si="25"/>
        <v>41</v>
      </c>
      <c r="P407" t="s">
        <v>8314</v>
      </c>
      <c r="Q407" t="s">
        <v>8325</v>
      </c>
      <c r="R407" s="13">
        <f t="shared" ref="R407:R470" si="28">((J407/60)/60/24+DATE(1970,1,1))</f>
        <v>42676.586979166663</v>
      </c>
      <c r="S407" s="13">
        <f t="shared" si="26"/>
        <v>42707.628645833334</v>
      </c>
      <c r="T407">
        <f t="shared" si="27"/>
        <v>2016</v>
      </c>
    </row>
    <row r="408" spans="1:20" ht="45" x14ac:dyDescent="0.25">
      <c r="A408">
        <v>1977</v>
      </c>
      <c r="B408" s="9" t="s">
        <v>1978</v>
      </c>
      <c r="C408" s="3" t="s">
        <v>6087</v>
      </c>
      <c r="D408" s="5">
        <v>50000</v>
      </c>
      <c r="E408" s="7">
        <v>20365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">
        <f t="shared" si="25"/>
        <v>41</v>
      </c>
      <c r="P408" t="s">
        <v>8314</v>
      </c>
      <c r="Q408" t="s">
        <v>8325</v>
      </c>
      <c r="R408" s="13">
        <f t="shared" si="28"/>
        <v>42311.216898148152</v>
      </c>
      <c r="S408" s="13">
        <f t="shared" si="26"/>
        <v>42357.332638888889</v>
      </c>
      <c r="T408">
        <f t="shared" si="27"/>
        <v>2015</v>
      </c>
    </row>
    <row r="409" spans="1:20" ht="60" x14ac:dyDescent="0.25">
      <c r="A409">
        <v>1978</v>
      </c>
      <c r="B409" s="9" t="s">
        <v>1979</v>
      </c>
      <c r="C409" s="3" t="s">
        <v>6088</v>
      </c>
      <c r="D409" s="5">
        <v>50000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">
        <f t="shared" si="25"/>
        <v>41</v>
      </c>
      <c r="P409" t="s">
        <v>8314</v>
      </c>
      <c r="Q409" t="s">
        <v>8325</v>
      </c>
      <c r="R409" s="13">
        <f t="shared" si="28"/>
        <v>41039.225601851853</v>
      </c>
      <c r="S409" s="13">
        <f t="shared" si="26"/>
        <v>41072.291666666664</v>
      </c>
      <c r="T409">
        <f t="shared" si="27"/>
        <v>2012</v>
      </c>
    </row>
    <row r="410" spans="1:20" ht="30" x14ac:dyDescent="0.25">
      <c r="A410">
        <v>1980</v>
      </c>
      <c r="B410" s="9" t="s">
        <v>1981</v>
      </c>
      <c r="C410" s="3" t="s">
        <v>6090</v>
      </c>
      <c r="D410" s="5">
        <v>50000</v>
      </c>
      <c r="E410" s="7">
        <v>20253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">
        <f t="shared" si="25"/>
        <v>40</v>
      </c>
      <c r="P410" t="s">
        <v>8314</v>
      </c>
      <c r="Q410" t="s">
        <v>8325</v>
      </c>
      <c r="R410" s="13">
        <f t="shared" si="28"/>
        <v>42423.542384259257</v>
      </c>
      <c r="S410" s="13">
        <f t="shared" si="26"/>
        <v>42463.500717592593</v>
      </c>
      <c r="T410">
        <f t="shared" si="27"/>
        <v>2016</v>
      </c>
    </row>
    <row r="411" spans="1:20" ht="45" x14ac:dyDescent="0.25">
      <c r="A411">
        <v>2002</v>
      </c>
      <c r="B411" s="9" t="s">
        <v>2003</v>
      </c>
      <c r="C411" s="3" t="s">
        <v>6112</v>
      </c>
      <c r="D411" s="5">
        <v>50000</v>
      </c>
      <c r="E411" s="7">
        <v>20190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">
        <f t="shared" si="25"/>
        <v>40</v>
      </c>
      <c r="P411" t="s">
        <v>8314</v>
      </c>
      <c r="Q411" t="s">
        <v>8325</v>
      </c>
      <c r="R411" s="13">
        <f t="shared" si="28"/>
        <v>42728.71230324074</v>
      </c>
      <c r="S411" s="13">
        <f t="shared" si="26"/>
        <v>42758.71230324074</v>
      </c>
      <c r="T411">
        <f t="shared" si="27"/>
        <v>2016</v>
      </c>
    </row>
    <row r="412" spans="1:20" ht="60" x14ac:dyDescent="0.25">
      <c r="A412">
        <v>2004</v>
      </c>
      <c r="B412" s="9" t="s">
        <v>2005</v>
      </c>
      <c r="C412" s="3" t="s">
        <v>6114</v>
      </c>
      <c r="D412" s="5">
        <v>50000</v>
      </c>
      <c r="E412" s="7">
        <v>20128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">
        <f t="shared" si="25"/>
        <v>40</v>
      </c>
      <c r="P412" t="s">
        <v>8314</v>
      </c>
      <c r="Q412" t="s">
        <v>8325</v>
      </c>
      <c r="R412" s="13">
        <f t="shared" si="28"/>
        <v>41800.604895833334</v>
      </c>
      <c r="S412" s="13">
        <f t="shared" si="26"/>
        <v>41830.604895833334</v>
      </c>
      <c r="T412">
        <f t="shared" si="27"/>
        <v>2014</v>
      </c>
    </row>
    <row r="413" spans="1:20" ht="60" x14ac:dyDescent="0.25">
      <c r="A413">
        <v>2006</v>
      </c>
      <c r="B413" s="9" t="s">
        <v>2007</v>
      </c>
      <c r="C413" s="3" t="s">
        <v>6116</v>
      </c>
      <c r="D413" s="5">
        <v>50000</v>
      </c>
      <c r="E413" s="7">
        <v>20122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">
        <f t="shared" si="25"/>
        <v>40</v>
      </c>
      <c r="P413" t="s">
        <v>8314</v>
      </c>
      <c r="Q413" t="s">
        <v>8325</v>
      </c>
      <c r="R413" s="13">
        <f t="shared" si="28"/>
        <v>41941.500520833331</v>
      </c>
      <c r="S413" s="13">
        <f t="shared" si="26"/>
        <v>41976.542187500003</v>
      </c>
      <c r="T413">
        <f t="shared" si="27"/>
        <v>2014</v>
      </c>
    </row>
    <row r="414" spans="1:20" ht="60" x14ac:dyDescent="0.25">
      <c r="A414">
        <v>2009</v>
      </c>
      <c r="B414" s="9" t="s">
        <v>2010</v>
      </c>
      <c r="C414" s="3" t="s">
        <v>6119</v>
      </c>
      <c r="D414" s="5">
        <v>50000</v>
      </c>
      <c r="E414" s="7">
        <v>20120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">
        <f t="shared" si="25"/>
        <v>40</v>
      </c>
      <c r="P414" t="s">
        <v>8314</v>
      </c>
      <c r="Q414" t="s">
        <v>8325</v>
      </c>
      <c r="R414" s="13">
        <f t="shared" si="28"/>
        <v>42661.323414351849</v>
      </c>
      <c r="S414" s="13">
        <f t="shared" si="26"/>
        <v>42697.365081018521</v>
      </c>
      <c r="T414">
        <f t="shared" si="27"/>
        <v>2016</v>
      </c>
    </row>
    <row r="415" spans="1:20" ht="45" x14ac:dyDescent="0.25">
      <c r="A415">
        <v>2011</v>
      </c>
      <c r="B415" s="9" t="s">
        <v>2012</v>
      </c>
      <c r="C415" s="3" t="s">
        <v>6121</v>
      </c>
      <c r="D415" s="5">
        <v>50000</v>
      </c>
      <c r="E415" s="7">
        <v>20070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">
        <f t="shared" si="25"/>
        <v>40</v>
      </c>
      <c r="P415" t="s">
        <v>8314</v>
      </c>
      <c r="Q415" t="s">
        <v>8325</v>
      </c>
      <c r="R415" s="13">
        <f t="shared" si="28"/>
        <v>42347.358483796299</v>
      </c>
      <c r="S415" s="13">
        <f t="shared" si="26"/>
        <v>42380.958333333328</v>
      </c>
      <c r="T415">
        <f t="shared" si="27"/>
        <v>2015</v>
      </c>
    </row>
    <row r="416" spans="1:20" ht="45" x14ac:dyDescent="0.25">
      <c r="A416">
        <v>2031</v>
      </c>
      <c r="B416" s="9" t="s">
        <v>2032</v>
      </c>
      <c r="C416" s="3" t="s">
        <v>6141</v>
      </c>
      <c r="D416" s="5">
        <v>50000</v>
      </c>
      <c r="E416" s="7">
        <v>20032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">
        <f t="shared" si="25"/>
        <v>40</v>
      </c>
      <c r="P416" t="s">
        <v>8314</v>
      </c>
      <c r="Q416" t="s">
        <v>8325</v>
      </c>
      <c r="R416" s="13">
        <f t="shared" si="28"/>
        <v>41975.329317129625</v>
      </c>
      <c r="S416" s="13">
        <f t="shared" si="26"/>
        <v>42013.041666666672</v>
      </c>
      <c r="T416">
        <f t="shared" si="27"/>
        <v>2014</v>
      </c>
    </row>
    <row r="417" spans="1:20" x14ac:dyDescent="0.25">
      <c r="A417">
        <v>2049</v>
      </c>
      <c r="B417" s="9" t="s">
        <v>2050</v>
      </c>
      <c r="C417" s="3" t="s">
        <v>6159</v>
      </c>
      <c r="D417" s="5">
        <v>50000</v>
      </c>
      <c r="E417" s="7">
        <v>20025.14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">
        <f t="shared" si="25"/>
        <v>40</v>
      </c>
      <c r="P417" t="s">
        <v>8314</v>
      </c>
      <c r="Q417" t="s">
        <v>8325</v>
      </c>
      <c r="R417" s="13">
        <f t="shared" si="28"/>
        <v>41575.527349537035</v>
      </c>
      <c r="S417" s="13">
        <f t="shared" si="26"/>
        <v>41610.957638888889</v>
      </c>
      <c r="T417">
        <f t="shared" si="27"/>
        <v>2013</v>
      </c>
    </row>
    <row r="418" spans="1:20" ht="60" x14ac:dyDescent="0.25">
      <c r="A418">
        <v>2052</v>
      </c>
      <c r="B418" s="9" t="s">
        <v>2053</v>
      </c>
      <c r="C418" s="3" t="s">
        <v>6162</v>
      </c>
      <c r="D418" s="5">
        <v>50000</v>
      </c>
      <c r="E418" s="7">
        <v>20022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">
        <f t="shared" si="25"/>
        <v>40</v>
      </c>
      <c r="P418" t="s">
        <v>8314</v>
      </c>
      <c r="Q418" t="s">
        <v>8325</v>
      </c>
      <c r="R418" s="13">
        <f t="shared" si="28"/>
        <v>42375.08394675926</v>
      </c>
      <c r="S418" s="13">
        <f t="shared" si="26"/>
        <v>42420.08394675926</v>
      </c>
      <c r="T418">
        <f t="shared" si="27"/>
        <v>2016</v>
      </c>
    </row>
    <row r="419" spans="1:20" ht="45" x14ac:dyDescent="0.25">
      <c r="A419">
        <v>2056</v>
      </c>
      <c r="B419" s="9" t="s">
        <v>2057</v>
      </c>
      <c r="C419" s="3" t="s">
        <v>6166</v>
      </c>
      <c r="D419" s="5">
        <v>50000</v>
      </c>
      <c r="E419" s="7">
        <v>19931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">
        <f t="shared" si="25"/>
        <v>40</v>
      </c>
      <c r="P419" t="s">
        <v>8314</v>
      </c>
      <c r="Q419" t="s">
        <v>8325</v>
      </c>
      <c r="R419" s="13">
        <f t="shared" si="28"/>
        <v>41351.76090277778</v>
      </c>
      <c r="S419" s="13">
        <f t="shared" si="26"/>
        <v>41381.76090277778</v>
      </c>
      <c r="T419">
        <f t="shared" si="27"/>
        <v>2013</v>
      </c>
    </row>
    <row r="420" spans="1:20" ht="60" x14ac:dyDescent="0.25">
      <c r="A420">
        <v>2069</v>
      </c>
      <c r="B420" s="9" t="s">
        <v>2070</v>
      </c>
      <c r="C420" s="3" t="s">
        <v>6179</v>
      </c>
      <c r="D420" s="5">
        <v>50000</v>
      </c>
      <c r="E420" s="7">
        <v>19860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">
        <f t="shared" si="25"/>
        <v>40</v>
      </c>
      <c r="P420" t="s">
        <v>8314</v>
      </c>
      <c r="Q420" t="s">
        <v>8325</v>
      </c>
      <c r="R420" s="13">
        <f t="shared" si="28"/>
        <v>42340.972118055557</v>
      </c>
      <c r="S420" s="13">
        <f t="shared" si="26"/>
        <v>42371.972118055557</v>
      </c>
      <c r="T420">
        <f t="shared" si="27"/>
        <v>2015</v>
      </c>
    </row>
    <row r="421" spans="1:20" ht="45" x14ac:dyDescent="0.25">
      <c r="A421">
        <v>2077</v>
      </c>
      <c r="B421" s="9" t="s">
        <v>2078</v>
      </c>
      <c r="C421" s="3" t="s">
        <v>6187</v>
      </c>
      <c r="D421" s="5">
        <v>50000</v>
      </c>
      <c r="E421" s="7">
        <v>19824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">
        <f t="shared" si="25"/>
        <v>40</v>
      </c>
      <c r="P421" t="s">
        <v>8314</v>
      </c>
      <c r="Q421" t="s">
        <v>8325</v>
      </c>
      <c r="R421" s="13">
        <f t="shared" si="28"/>
        <v>42103.042546296296</v>
      </c>
      <c r="S421" s="13">
        <f t="shared" si="26"/>
        <v>42160.875</v>
      </c>
      <c r="T421">
        <f t="shared" si="27"/>
        <v>2015</v>
      </c>
    </row>
    <row r="422" spans="1:20" ht="45" x14ac:dyDescent="0.25">
      <c r="A422">
        <v>2121</v>
      </c>
      <c r="B422" s="9" t="s">
        <v>2122</v>
      </c>
      <c r="C422" s="3" t="s">
        <v>6231</v>
      </c>
      <c r="D422" s="5">
        <v>50000</v>
      </c>
      <c r="E422" s="7">
        <v>19770.11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">
        <f t="shared" si="25"/>
        <v>39</v>
      </c>
      <c r="P422" t="s">
        <v>8320</v>
      </c>
      <c r="Q422" t="s">
        <v>8321</v>
      </c>
      <c r="R422" s="13">
        <f t="shared" si="28"/>
        <v>42716.7424537037</v>
      </c>
      <c r="S422" s="13">
        <f t="shared" si="26"/>
        <v>42746.7424537037</v>
      </c>
      <c r="T422">
        <f t="shared" si="27"/>
        <v>2016</v>
      </c>
    </row>
    <row r="423" spans="1:20" ht="45" x14ac:dyDescent="0.25">
      <c r="A423">
        <v>2137</v>
      </c>
      <c r="B423" s="9" t="s">
        <v>2138</v>
      </c>
      <c r="C423" s="3" t="s">
        <v>6247</v>
      </c>
      <c r="D423" s="5">
        <v>50000</v>
      </c>
      <c r="E423" s="7">
        <v>19572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">
        <f t="shared" si="25"/>
        <v>39</v>
      </c>
      <c r="P423" t="s">
        <v>8320</v>
      </c>
      <c r="Q423" t="s">
        <v>8321</v>
      </c>
      <c r="R423" s="13">
        <f t="shared" si="28"/>
        <v>41948.771168981482</v>
      </c>
      <c r="S423" s="13">
        <f t="shared" si="26"/>
        <v>41978.771168981482</v>
      </c>
      <c r="T423">
        <f t="shared" si="27"/>
        <v>2014</v>
      </c>
    </row>
    <row r="424" spans="1:20" x14ac:dyDescent="0.25">
      <c r="A424">
        <v>2150</v>
      </c>
      <c r="B424" s="9" t="s">
        <v>2151</v>
      </c>
      <c r="C424" s="3" t="s">
        <v>6260</v>
      </c>
      <c r="D424" s="5">
        <v>50000</v>
      </c>
      <c r="E424" s="7">
        <v>19557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">
        <f t="shared" si="25"/>
        <v>39</v>
      </c>
      <c r="P424" t="s">
        <v>8320</v>
      </c>
      <c r="Q424" t="s">
        <v>8321</v>
      </c>
      <c r="R424" s="13">
        <f t="shared" si="28"/>
        <v>42534.284710648149</v>
      </c>
      <c r="S424" s="13">
        <f t="shared" si="26"/>
        <v>42564.284710648149</v>
      </c>
      <c r="T424">
        <f t="shared" si="27"/>
        <v>2016</v>
      </c>
    </row>
    <row r="425" spans="1:20" ht="60" x14ac:dyDescent="0.25">
      <c r="A425">
        <v>2308</v>
      </c>
      <c r="B425" s="9" t="s">
        <v>2309</v>
      </c>
      <c r="C425" s="3" t="s">
        <v>6418</v>
      </c>
      <c r="D425" s="5">
        <v>50000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">
        <f t="shared" si="25"/>
        <v>39</v>
      </c>
      <c r="P425" t="s">
        <v>8323</v>
      </c>
      <c r="Q425" t="s">
        <v>8344</v>
      </c>
      <c r="R425" s="13">
        <f t="shared" si="28"/>
        <v>41851.962916666671</v>
      </c>
      <c r="S425" s="13">
        <f t="shared" si="26"/>
        <v>41880.041666666664</v>
      </c>
      <c r="T425">
        <f t="shared" si="27"/>
        <v>2014</v>
      </c>
    </row>
    <row r="426" spans="1:20" ht="45" x14ac:dyDescent="0.25">
      <c r="A426">
        <v>2350</v>
      </c>
      <c r="B426" s="9" t="s">
        <v>2351</v>
      </c>
      <c r="C426" s="3" t="s">
        <v>6460</v>
      </c>
      <c r="D426" s="5">
        <v>50000</v>
      </c>
      <c r="E426" s="7">
        <v>19434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">
        <f t="shared" si="25"/>
        <v>39</v>
      </c>
      <c r="P426" t="s">
        <v>8314</v>
      </c>
      <c r="Q426" t="s">
        <v>8318</v>
      </c>
      <c r="R426" s="13">
        <f t="shared" si="28"/>
        <v>42708.842245370368</v>
      </c>
      <c r="S426" s="13">
        <f t="shared" si="26"/>
        <v>42738.842245370368</v>
      </c>
      <c r="T426">
        <f t="shared" si="27"/>
        <v>2016</v>
      </c>
    </row>
    <row r="427" spans="1:20" ht="60" x14ac:dyDescent="0.25">
      <c r="A427">
        <v>2367</v>
      </c>
      <c r="B427" s="9" t="s">
        <v>2368</v>
      </c>
      <c r="C427" s="3" t="s">
        <v>6477</v>
      </c>
      <c r="D427" s="5">
        <v>50000</v>
      </c>
      <c r="E427" s="7">
        <v>19430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">
        <f t="shared" si="25"/>
        <v>39</v>
      </c>
      <c r="P427" t="s">
        <v>8314</v>
      </c>
      <c r="Q427" t="s">
        <v>8318</v>
      </c>
      <c r="R427" s="13">
        <f t="shared" si="28"/>
        <v>42425.970092592594</v>
      </c>
      <c r="S427" s="13">
        <f t="shared" si="26"/>
        <v>42485.928425925929</v>
      </c>
      <c r="T427">
        <f t="shared" si="27"/>
        <v>2016</v>
      </c>
    </row>
    <row r="428" spans="1:20" ht="60" x14ac:dyDescent="0.25">
      <c r="A428">
        <v>2400</v>
      </c>
      <c r="B428" s="9" t="s">
        <v>2401</v>
      </c>
      <c r="C428" s="3" t="s">
        <v>6510</v>
      </c>
      <c r="D428" s="5">
        <v>50000</v>
      </c>
      <c r="E428" s="7">
        <v>19324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">
        <f t="shared" si="25"/>
        <v>39</v>
      </c>
      <c r="P428" t="s">
        <v>8314</v>
      </c>
      <c r="Q428" t="s">
        <v>8318</v>
      </c>
      <c r="R428" s="13">
        <f t="shared" si="28"/>
        <v>42444.268101851849</v>
      </c>
      <c r="S428" s="13">
        <f t="shared" si="26"/>
        <v>42474.268101851849</v>
      </c>
      <c r="T428">
        <f t="shared" si="27"/>
        <v>2016</v>
      </c>
    </row>
    <row r="429" spans="1:20" ht="30" x14ac:dyDescent="0.25">
      <c r="A429">
        <v>2427</v>
      </c>
      <c r="B429" s="9" t="s">
        <v>2428</v>
      </c>
      <c r="C429" s="3" t="s">
        <v>6537</v>
      </c>
      <c r="D429" s="5">
        <v>50000</v>
      </c>
      <c r="E429" s="7">
        <v>19292.5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">
        <f t="shared" si="25"/>
        <v>38</v>
      </c>
      <c r="P429" t="s">
        <v>8331</v>
      </c>
      <c r="Q429" t="s">
        <v>8332</v>
      </c>
      <c r="R429" s="13">
        <f t="shared" si="28"/>
        <v>42412.318668981476</v>
      </c>
      <c r="S429" s="13">
        <f t="shared" si="26"/>
        <v>42452.277002314819</v>
      </c>
      <c r="T429">
        <f t="shared" si="27"/>
        <v>2016</v>
      </c>
    </row>
    <row r="430" spans="1:20" ht="60" x14ac:dyDescent="0.25">
      <c r="A430">
        <v>2510</v>
      </c>
      <c r="B430" s="9" t="s">
        <v>2510</v>
      </c>
      <c r="C430" s="3" t="s">
        <v>6620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">
        <f t="shared" si="25"/>
        <v>38</v>
      </c>
      <c r="P430" t="s">
        <v>8331</v>
      </c>
      <c r="Q430" t="s">
        <v>8335</v>
      </c>
      <c r="R430" s="13">
        <f t="shared" si="28"/>
        <v>42078.997361111105</v>
      </c>
      <c r="S430" s="13">
        <f t="shared" si="26"/>
        <v>42138.997361111105</v>
      </c>
      <c r="T430">
        <f t="shared" si="27"/>
        <v>2015</v>
      </c>
    </row>
    <row r="431" spans="1:20" ht="45" x14ac:dyDescent="0.25">
      <c r="A431">
        <v>2587</v>
      </c>
      <c r="B431" s="9" t="s">
        <v>2587</v>
      </c>
      <c r="C431" s="3" t="s">
        <v>6697</v>
      </c>
      <c r="D431" s="5">
        <v>50000</v>
      </c>
      <c r="E431" s="7">
        <v>19129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">
        <f t="shared" si="25"/>
        <v>38</v>
      </c>
      <c r="P431" t="s">
        <v>8331</v>
      </c>
      <c r="Q431" t="s">
        <v>8332</v>
      </c>
      <c r="R431" s="13">
        <f t="shared" si="28"/>
        <v>42338.675381944442</v>
      </c>
      <c r="S431" s="13">
        <f t="shared" si="26"/>
        <v>42368.675381944442</v>
      </c>
      <c r="T431">
        <f t="shared" si="27"/>
        <v>2015</v>
      </c>
    </row>
    <row r="432" spans="1:20" ht="60" x14ac:dyDescent="0.25">
      <c r="A432">
        <v>2589</v>
      </c>
      <c r="B432" s="9" t="s">
        <v>2589</v>
      </c>
      <c r="C432" s="3" t="s">
        <v>6699</v>
      </c>
      <c r="D432" s="5">
        <v>50000</v>
      </c>
      <c r="E432" s="7">
        <v>19028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">
        <f t="shared" si="25"/>
        <v>38</v>
      </c>
      <c r="P432" t="s">
        <v>8331</v>
      </c>
      <c r="Q432" t="s">
        <v>8332</v>
      </c>
      <c r="R432" s="13">
        <f t="shared" si="28"/>
        <v>42422.536192129628</v>
      </c>
      <c r="S432" s="13">
        <f t="shared" si="26"/>
        <v>42452.494525462964</v>
      </c>
      <c r="T432">
        <f t="shared" si="27"/>
        <v>2016</v>
      </c>
    </row>
    <row r="433" spans="1:20" ht="45" x14ac:dyDescent="0.25">
      <c r="A433">
        <v>2600</v>
      </c>
      <c r="B433" s="9" t="s">
        <v>2600</v>
      </c>
      <c r="C433" s="3" t="s">
        <v>6710</v>
      </c>
      <c r="D433" s="5">
        <v>50000</v>
      </c>
      <c r="E433" s="7">
        <v>18855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">
        <f t="shared" si="25"/>
        <v>38</v>
      </c>
      <c r="P433" t="s">
        <v>8331</v>
      </c>
      <c r="Q433" t="s">
        <v>8332</v>
      </c>
      <c r="R433" s="13">
        <f t="shared" si="28"/>
        <v>42394.900462962964</v>
      </c>
      <c r="S433" s="13">
        <f t="shared" si="26"/>
        <v>42454.858796296292</v>
      </c>
      <c r="T433">
        <f t="shared" si="27"/>
        <v>2016</v>
      </c>
    </row>
    <row r="434" spans="1:20" ht="60" x14ac:dyDescent="0.25">
      <c r="A434">
        <v>2685</v>
      </c>
      <c r="B434" s="9" t="s">
        <v>2685</v>
      </c>
      <c r="C434" s="3" t="s">
        <v>6795</v>
      </c>
      <c r="D434" s="5">
        <v>50000</v>
      </c>
      <c r="E434" s="7">
        <v>18851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">
        <f t="shared" si="25"/>
        <v>37</v>
      </c>
      <c r="P434" t="s">
        <v>8331</v>
      </c>
      <c r="Q434" t="s">
        <v>8332</v>
      </c>
      <c r="R434" s="13">
        <f t="shared" si="28"/>
        <v>42061.69594907407</v>
      </c>
      <c r="S434" s="13">
        <f t="shared" si="26"/>
        <v>42121.654282407413</v>
      </c>
      <c r="T434">
        <f t="shared" si="27"/>
        <v>2015</v>
      </c>
    </row>
    <row r="435" spans="1:20" ht="30" x14ac:dyDescent="0.25">
      <c r="A435">
        <v>2688</v>
      </c>
      <c r="B435" s="9" t="s">
        <v>2688</v>
      </c>
      <c r="C435" s="3" t="s">
        <v>6798</v>
      </c>
      <c r="D435" s="5">
        <v>50000</v>
      </c>
      <c r="E435" s="7">
        <v>18671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">
        <f t="shared" si="25"/>
        <v>37</v>
      </c>
      <c r="P435" t="s">
        <v>8331</v>
      </c>
      <c r="Q435" t="s">
        <v>8332</v>
      </c>
      <c r="R435" s="13">
        <f t="shared" si="28"/>
        <v>42028.118865740747</v>
      </c>
      <c r="S435" s="13">
        <f t="shared" si="26"/>
        <v>42059.125</v>
      </c>
      <c r="T435">
        <f t="shared" si="27"/>
        <v>2015</v>
      </c>
    </row>
    <row r="436" spans="1:20" ht="45" x14ac:dyDescent="0.25">
      <c r="A436">
        <v>2709</v>
      </c>
      <c r="B436" s="9" t="s">
        <v>2709</v>
      </c>
      <c r="C436" s="3" t="s">
        <v>6819</v>
      </c>
      <c r="D436" s="5">
        <v>50000</v>
      </c>
      <c r="E436" s="7">
        <v>18667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">
        <f t="shared" si="25"/>
        <v>37</v>
      </c>
      <c r="P436" t="s">
        <v>8309</v>
      </c>
      <c r="Q436" t="s">
        <v>8310</v>
      </c>
      <c r="R436" s="13">
        <f t="shared" si="28"/>
        <v>42612.149780092594</v>
      </c>
      <c r="S436" s="13">
        <f t="shared" si="26"/>
        <v>42647.165972222225</v>
      </c>
      <c r="T436">
        <f t="shared" si="27"/>
        <v>2016</v>
      </c>
    </row>
    <row r="437" spans="1:20" ht="60" x14ac:dyDescent="0.25">
      <c r="A437">
        <v>2733</v>
      </c>
      <c r="B437" s="9" t="s">
        <v>2733</v>
      </c>
      <c r="C437" s="3" t="s">
        <v>6843</v>
      </c>
      <c r="D437" s="5">
        <v>50000</v>
      </c>
      <c r="E437" s="7">
        <v>18645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">
        <f t="shared" si="25"/>
        <v>37</v>
      </c>
      <c r="P437" t="s">
        <v>8314</v>
      </c>
      <c r="Q437" t="s">
        <v>8325</v>
      </c>
      <c r="R437" s="13">
        <f t="shared" si="28"/>
        <v>42044.272847222222</v>
      </c>
      <c r="S437" s="13">
        <f t="shared" si="26"/>
        <v>42104.231180555551</v>
      </c>
      <c r="T437">
        <f t="shared" si="27"/>
        <v>2015</v>
      </c>
    </row>
    <row r="438" spans="1:20" ht="60" x14ac:dyDescent="0.25">
      <c r="A438">
        <v>2863</v>
      </c>
      <c r="B438" s="9" t="s">
        <v>2863</v>
      </c>
      <c r="C438" s="3" t="s">
        <v>6973</v>
      </c>
      <c r="D438" s="5">
        <v>50000</v>
      </c>
      <c r="E438" s="7">
        <v>18625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1">
        <f t="shared" si="25"/>
        <v>37</v>
      </c>
      <c r="P438" t="s">
        <v>8309</v>
      </c>
      <c r="Q438" t="s">
        <v>8333</v>
      </c>
      <c r="R438" s="13">
        <f t="shared" si="28"/>
        <v>41831.675034722226</v>
      </c>
      <c r="S438" s="13">
        <f t="shared" si="26"/>
        <v>41891.675034722226</v>
      </c>
      <c r="T438">
        <f t="shared" si="27"/>
        <v>2014</v>
      </c>
    </row>
    <row r="439" spans="1:20" ht="30" x14ac:dyDescent="0.25">
      <c r="A439">
        <v>2894</v>
      </c>
      <c r="B439" s="9" t="s">
        <v>2894</v>
      </c>
      <c r="C439" s="3" t="s">
        <v>7004</v>
      </c>
      <c r="D439" s="5">
        <v>50000</v>
      </c>
      <c r="E439" s="7">
        <v>18542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1">
        <f t="shared" si="25"/>
        <v>37</v>
      </c>
      <c r="P439" t="s">
        <v>8309</v>
      </c>
      <c r="Q439" t="s">
        <v>8333</v>
      </c>
      <c r="R439" s="13">
        <f t="shared" si="28"/>
        <v>42037.986284722225</v>
      </c>
      <c r="S439" s="13">
        <f t="shared" si="26"/>
        <v>42097.944618055553</v>
      </c>
      <c r="T439">
        <f t="shared" si="27"/>
        <v>2015</v>
      </c>
    </row>
    <row r="440" spans="1:20" ht="60" x14ac:dyDescent="0.25">
      <c r="A440">
        <v>2945</v>
      </c>
      <c r="B440" s="9" t="s">
        <v>2945</v>
      </c>
      <c r="C440" s="3" t="s">
        <v>7055</v>
      </c>
      <c r="D440" s="5">
        <v>50000</v>
      </c>
      <c r="E440" s="7">
        <v>18472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">
        <f t="shared" si="25"/>
        <v>36</v>
      </c>
      <c r="P440" t="s">
        <v>8309</v>
      </c>
      <c r="Q440" t="s">
        <v>8310</v>
      </c>
      <c r="R440" s="13">
        <f t="shared" si="28"/>
        <v>42118.139583333337</v>
      </c>
      <c r="S440" s="13">
        <f t="shared" si="26"/>
        <v>42148.139583333337</v>
      </c>
      <c r="T440">
        <f t="shared" si="27"/>
        <v>2015</v>
      </c>
    </row>
    <row r="441" spans="1:20" ht="60" x14ac:dyDescent="0.25">
      <c r="A441">
        <v>2951</v>
      </c>
      <c r="B441" s="9" t="s">
        <v>2951</v>
      </c>
      <c r="C441" s="3" t="s">
        <v>7061</v>
      </c>
      <c r="D441" s="5">
        <v>50000</v>
      </c>
      <c r="E441" s="7">
        <v>18221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">
        <f t="shared" si="25"/>
        <v>36</v>
      </c>
      <c r="P441" t="s">
        <v>8309</v>
      </c>
      <c r="Q441" t="s">
        <v>8310</v>
      </c>
      <c r="R441" s="13">
        <f t="shared" si="28"/>
        <v>41872.802928240737</v>
      </c>
      <c r="S441" s="13">
        <f t="shared" si="26"/>
        <v>41917.802928240737</v>
      </c>
      <c r="T441">
        <f t="shared" si="27"/>
        <v>2014</v>
      </c>
    </row>
    <row r="442" spans="1:20" ht="60" x14ac:dyDescent="0.25">
      <c r="A442">
        <v>2998</v>
      </c>
      <c r="B442" s="9" t="s">
        <v>2998</v>
      </c>
      <c r="C442" s="3" t="s">
        <v>7108</v>
      </c>
      <c r="D442" s="5">
        <v>50000</v>
      </c>
      <c r="E442" s="7">
        <v>18185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">
        <f t="shared" si="25"/>
        <v>36</v>
      </c>
      <c r="P442" t="s">
        <v>8309</v>
      </c>
      <c r="Q442" t="s">
        <v>8310</v>
      </c>
      <c r="R442" s="13">
        <f t="shared" si="28"/>
        <v>41778.193622685183</v>
      </c>
      <c r="S442" s="13">
        <f t="shared" si="26"/>
        <v>41806.184027777781</v>
      </c>
      <c r="T442">
        <f t="shared" si="27"/>
        <v>2014</v>
      </c>
    </row>
    <row r="443" spans="1:20" ht="45" x14ac:dyDescent="0.25">
      <c r="A443">
        <v>3052</v>
      </c>
      <c r="B443" s="9" t="s">
        <v>3052</v>
      </c>
      <c r="C443" s="3" t="s">
        <v>7162</v>
      </c>
      <c r="D443" s="5">
        <v>50000</v>
      </c>
      <c r="E443" s="7">
        <v>18100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">
        <f t="shared" si="25"/>
        <v>36</v>
      </c>
      <c r="P443" t="s">
        <v>8309</v>
      </c>
      <c r="Q443" t="s">
        <v>8310</v>
      </c>
      <c r="R443" s="13">
        <f t="shared" si="28"/>
        <v>42122.670069444444</v>
      </c>
      <c r="S443" s="13">
        <f t="shared" si="26"/>
        <v>42152.665972222225</v>
      </c>
      <c r="T443">
        <f t="shared" si="27"/>
        <v>2015</v>
      </c>
    </row>
    <row r="444" spans="1:20" ht="45" x14ac:dyDescent="0.25">
      <c r="A444">
        <v>3057</v>
      </c>
      <c r="B444" s="9" t="s">
        <v>3057</v>
      </c>
      <c r="C444" s="3" t="s">
        <v>7167</v>
      </c>
      <c r="D444" s="5">
        <v>50000</v>
      </c>
      <c r="E444" s="7">
        <v>18083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">
        <f t="shared" si="25"/>
        <v>36</v>
      </c>
      <c r="P444" t="s">
        <v>8309</v>
      </c>
      <c r="Q444" t="s">
        <v>8310</v>
      </c>
      <c r="R444" s="13">
        <f t="shared" si="28"/>
        <v>42433.650590277779</v>
      </c>
      <c r="S444" s="13">
        <f t="shared" si="26"/>
        <v>42463.608923611115</v>
      </c>
      <c r="T444">
        <f t="shared" si="27"/>
        <v>2016</v>
      </c>
    </row>
    <row r="445" spans="1:20" ht="30" x14ac:dyDescent="0.25">
      <c r="A445">
        <v>3108</v>
      </c>
      <c r="B445" s="9" t="s">
        <v>3108</v>
      </c>
      <c r="C445" s="3" t="s">
        <v>7218</v>
      </c>
      <c r="D445" s="5">
        <v>50000</v>
      </c>
      <c r="E445" s="7">
        <v>18066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">
        <f t="shared" si="25"/>
        <v>36</v>
      </c>
      <c r="P445" t="s">
        <v>8309</v>
      </c>
      <c r="Q445" t="s">
        <v>8310</v>
      </c>
      <c r="R445" s="13">
        <f t="shared" si="28"/>
        <v>42062.680486111116</v>
      </c>
      <c r="S445" s="13">
        <f t="shared" si="26"/>
        <v>42122.638819444444</v>
      </c>
      <c r="T445">
        <f t="shared" si="27"/>
        <v>2015</v>
      </c>
    </row>
    <row r="446" spans="1:20" ht="60" x14ac:dyDescent="0.25">
      <c r="A446">
        <v>3139</v>
      </c>
      <c r="B446" s="9" t="s">
        <v>3139</v>
      </c>
      <c r="C446" s="3" t="s">
        <v>7249</v>
      </c>
      <c r="D446" s="5">
        <v>50000</v>
      </c>
      <c r="E446" s="7">
        <v>17914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1">
        <f t="shared" si="25"/>
        <v>36</v>
      </c>
      <c r="P446" t="s">
        <v>8309</v>
      </c>
      <c r="Q446" t="s">
        <v>8333</v>
      </c>
      <c r="R446" s="13">
        <f t="shared" si="28"/>
        <v>42785.270370370374</v>
      </c>
      <c r="S446" s="13">
        <f t="shared" si="26"/>
        <v>42819.189583333333</v>
      </c>
      <c r="T446">
        <f t="shared" si="27"/>
        <v>2017</v>
      </c>
    </row>
    <row r="447" spans="1:20" ht="45" x14ac:dyDescent="0.25">
      <c r="A447">
        <v>3146</v>
      </c>
      <c r="B447" s="9" t="s">
        <v>3146</v>
      </c>
      <c r="C447" s="3" t="s">
        <v>7256</v>
      </c>
      <c r="D447" s="5">
        <v>50000</v>
      </c>
      <c r="E447" s="7">
        <v>17895.25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1">
        <f t="shared" si="25"/>
        <v>36</v>
      </c>
      <c r="P447" t="s">
        <v>8309</v>
      </c>
      <c r="Q447" t="s">
        <v>8333</v>
      </c>
      <c r="R447" s="13">
        <f t="shared" si="28"/>
        <v>42796.682476851856</v>
      </c>
      <c r="S447" s="13">
        <f t="shared" si="26"/>
        <v>42841.640810185185</v>
      </c>
      <c r="T447">
        <f t="shared" si="27"/>
        <v>2017</v>
      </c>
    </row>
    <row r="448" spans="1:20" ht="60" x14ac:dyDescent="0.25">
      <c r="A448">
        <v>3200</v>
      </c>
      <c r="B448" s="9" t="s">
        <v>3200</v>
      </c>
      <c r="C448" s="3" t="s">
        <v>7310</v>
      </c>
      <c r="D448" s="5">
        <v>50000</v>
      </c>
      <c r="E448" s="7">
        <v>17875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">
        <f t="shared" si="25"/>
        <v>36</v>
      </c>
      <c r="P448" t="s">
        <v>8309</v>
      </c>
      <c r="Q448" t="s">
        <v>8317</v>
      </c>
      <c r="R448" s="13">
        <f t="shared" si="28"/>
        <v>42460.320613425924</v>
      </c>
      <c r="S448" s="13">
        <f t="shared" si="26"/>
        <v>42490.231944444444</v>
      </c>
      <c r="T448">
        <f t="shared" si="27"/>
        <v>2016</v>
      </c>
    </row>
    <row r="449" spans="1:20" ht="60" x14ac:dyDescent="0.25">
      <c r="A449">
        <v>3893</v>
      </c>
      <c r="B449" s="9" t="s">
        <v>3890</v>
      </c>
      <c r="C449" s="3" t="s">
        <v>8001</v>
      </c>
      <c r="D449" s="5">
        <v>50000</v>
      </c>
      <c r="E449" s="7">
        <v>17805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">
        <f t="shared" si="25"/>
        <v>35</v>
      </c>
      <c r="P449" t="s">
        <v>8309</v>
      </c>
      <c r="Q449" t="s">
        <v>8333</v>
      </c>
      <c r="R449" s="13">
        <f t="shared" si="28"/>
        <v>41779.657870370371</v>
      </c>
      <c r="S449" s="13">
        <f t="shared" si="26"/>
        <v>41821.25</v>
      </c>
      <c r="T449">
        <f t="shared" si="27"/>
        <v>2014</v>
      </c>
    </row>
    <row r="450" spans="1:20" ht="45" x14ac:dyDescent="0.25">
      <c r="A450">
        <v>3993</v>
      </c>
      <c r="B450" s="9" t="s">
        <v>3989</v>
      </c>
      <c r="C450" s="3" t="s">
        <v>8099</v>
      </c>
      <c r="D450" s="5">
        <v>50000</v>
      </c>
      <c r="E450" s="7">
        <v>17731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">
        <f t="shared" ref="O450:O513" si="29">ROUND(E451/D451*100,0)</f>
        <v>36</v>
      </c>
      <c r="P450" t="s">
        <v>8309</v>
      </c>
      <c r="Q450" t="s">
        <v>8333</v>
      </c>
      <c r="R450" s="13">
        <f t="shared" si="28"/>
        <v>42107.864722222221</v>
      </c>
      <c r="S450" s="13">
        <f t="shared" si="26"/>
        <v>42137.864722222221</v>
      </c>
      <c r="T450">
        <f t="shared" si="27"/>
        <v>2015</v>
      </c>
    </row>
    <row r="451" spans="1:20" ht="30" x14ac:dyDescent="0.25">
      <c r="A451">
        <v>952</v>
      </c>
      <c r="B451" s="9" t="s">
        <v>953</v>
      </c>
      <c r="C451" s="3" t="s">
        <v>5062</v>
      </c>
      <c r="D451" s="5">
        <v>49000</v>
      </c>
      <c r="E451" s="7">
        <v>17680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">
        <f t="shared" si="29"/>
        <v>36</v>
      </c>
      <c r="P451" t="s">
        <v>8314</v>
      </c>
      <c r="Q451" t="s">
        <v>8322</v>
      </c>
      <c r="R451" s="13">
        <f t="shared" si="28"/>
        <v>42662.613564814819</v>
      </c>
      <c r="S451" s="13">
        <f t="shared" ref="S451:S514" si="30">(((I451/60)/60/24+DATE(1970,1,1)))</f>
        <v>42692.655231481483</v>
      </c>
      <c r="T451">
        <f t="shared" ref="T451:T514" si="31">YEAR(R451)</f>
        <v>2016</v>
      </c>
    </row>
    <row r="452" spans="1:20" x14ac:dyDescent="0.25">
      <c r="A452">
        <v>2659</v>
      </c>
      <c r="B452" s="9" t="s">
        <v>2659</v>
      </c>
      <c r="C452" s="3" t="s">
        <v>6769</v>
      </c>
      <c r="D452" s="5">
        <v>49000</v>
      </c>
      <c r="E452" s="7">
        <v>17590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">
        <f t="shared" si="29"/>
        <v>36</v>
      </c>
      <c r="P452" t="s">
        <v>8314</v>
      </c>
      <c r="Q452" t="s">
        <v>8319</v>
      </c>
      <c r="R452" s="13">
        <f t="shared" si="28"/>
        <v>42082.069560185191</v>
      </c>
      <c r="S452" s="13">
        <f t="shared" si="30"/>
        <v>42112.069560185191</v>
      </c>
      <c r="T452">
        <f t="shared" si="31"/>
        <v>2015</v>
      </c>
    </row>
    <row r="453" spans="1:20" ht="60" x14ac:dyDescent="0.25">
      <c r="A453">
        <v>3098</v>
      </c>
      <c r="B453" s="9" t="s">
        <v>3098</v>
      </c>
      <c r="C453" s="3" t="s">
        <v>7208</v>
      </c>
      <c r="D453" s="5">
        <v>48725</v>
      </c>
      <c r="E453" s="7">
        <v>17561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">
        <f t="shared" si="29"/>
        <v>36</v>
      </c>
      <c r="P453" t="s">
        <v>8309</v>
      </c>
      <c r="Q453" t="s">
        <v>8310</v>
      </c>
      <c r="R453" s="13">
        <f t="shared" si="28"/>
        <v>42359.792233796295</v>
      </c>
      <c r="S453" s="13">
        <f t="shared" si="30"/>
        <v>42408.01180555555</v>
      </c>
      <c r="T453">
        <f t="shared" si="31"/>
        <v>2015</v>
      </c>
    </row>
    <row r="454" spans="1:20" ht="60" x14ac:dyDescent="0.25">
      <c r="A454">
        <v>712</v>
      </c>
      <c r="B454" s="9" t="s">
        <v>713</v>
      </c>
      <c r="C454" s="3" t="s">
        <v>4822</v>
      </c>
      <c r="D454" s="5">
        <v>48500</v>
      </c>
      <c r="E454" s="7">
        <v>17545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">
        <f t="shared" si="29"/>
        <v>36</v>
      </c>
      <c r="P454" t="s">
        <v>8314</v>
      </c>
      <c r="Q454" t="s">
        <v>8322</v>
      </c>
      <c r="R454" s="13">
        <f t="shared" si="28"/>
        <v>42384.680925925932</v>
      </c>
      <c r="S454" s="13">
        <f t="shared" si="30"/>
        <v>42414.680925925932</v>
      </c>
      <c r="T454">
        <f t="shared" si="31"/>
        <v>2016</v>
      </c>
    </row>
    <row r="455" spans="1:20" ht="45" x14ac:dyDescent="0.25">
      <c r="A455">
        <v>1327</v>
      </c>
      <c r="B455" s="9" t="s">
        <v>1328</v>
      </c>
      <c r="C455" s="3" t="s">
        <v>5437</v>
      </c>
      <c r="D455" s="5">
        <v>48000</v>
      </c>
      <c r="E455" s="7">
        <v>17482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">
        <f t="shared" si="29"/>
        <v>36</v>
      </c>
      <c r="P455" t="s">
        <v>8314</v>
      </c>
      <c r="Q455" t="s">
        <v>8322</v>
      </c>
      <c r="R455" s="13">
        <f t="shared" si="28"/>
        <v>42123.678645833337</v>
      </c>
      <c r="S455" s="13">
        <f t="shared" si="30"/>
        <v>42153.678645833337</v>
      </c>
      <c r="T455">
        <f t="shared" si="31"/>
        <v>2015</v>
      </c>
    </row>
    <row r="456" spans="1:20" ht="30" x14ac:dyDescent="0.25">
      <c r="A456">
        <v>1913</v>
      </c>
      <c r="B456" s="9" t="s">
        <v>1914</v>
      </c>
      <c r="C456" s="3" t="s">
        <v>6023</v>
      </c>
      <c r="D456" s="5">
        <v>48000</v>
      </c>
      <c r="E456" s="7">
        <v>17444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">
        <f t="shared" si="29"/>
        <v>36</v>
      </c>
      <c r="P456" t="s">
        <v>8314</v>
      </c>
      <c r="Q456" t="s">
        <v>8326</v>
      </c>
      <c r="R456" s="13">
        <f t="shared" si="28"/>
        <v>41890.511319444442</v>
      </c>
      <c r="S456" s="13">
        <f t="shared" si="30"/>
        <v>41920.511319444442</v>
      </c>
      <c r="T456">
        <f t="shared" si="31"/>
        <v>2014</v>
      </c>
    </row>
    <row r="457" spans="1:20" ht="45" x14ac:dyDescent="0.25">
      <c r="A457">
        <v>1950</v>
      </c>
      <c r="B457" s="9" t="s">
        <v>1951</v>
      </c>
      <c r="C457" s="3" t="s">
        <v>6060</v>
      </c>
      <c r="D457" s="5">
        <v>48000</v>
      </c>
      <c r="E457" s="7">
        <v>17412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">
        <f t="shared" si="29"/>
        <v>36</v>
      </c>
      <c r="P457" t="s">
        <v>8314</v>
      </c>
      <c r="Q457" t="s">
        <v>8325</v>
      </c>
      <c r="R457" s="13">
        <f t="shared" si="28"/>
        <v>40624.181400462963</v>
      </c>
      <c r="S457" s="13">
        <f t="shared" si="30"/>
        <v>40655.181400462963</v>
      </c>
      <c r="T457">
        <f t="shared" si="31"/>
        <v>2011</v>
      </c>
    </row>
    <row r="458" spans="1:20" ht="45" x14ac:dyDescent="0.25">
      <c r="A458">
        <v>2116</v>
      </c>
      <c r="B458" s="9" t="s">
        <v>2117</v>
      </c>
      <c r="C458" s="3" t="s">
        <v>6226</v>
      </c>
      <c r="D458" s="5">
        <v>48000</v>
      </c>
      <c r="E458" s="7">
        <v>17396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">
        <f t="shared" si="29"/>
        <v>37</v>
      </c>
      <c r="P458" t="s">
        <v>8323</v>
      </c>
      <c r="Q458" t="s">
        <v>8344</v>
      </c>
      <c r="R458" s="13">
        <f t="shared" si="28"/>
        <v>41136.777812500004</v>
      </c>
      <c r="S458" s="13">
        <f t="shared" si="30"/>
        <v>41184.777812500004</v>
      </c>
      <c r="T458">
        <f t="shared" si="31"/>
        <v>2012</v>
      </c>
    </row>
    <row r="459" spans="1:20" ht="45" x14ac:dyDescent="0.25">
      <c r="A459">
        <v>735</v>
      </c>
      <c r="B459" s="9" t="s">
        <v>736</v>
      </c>
      <c r="C459" s="3" t="s">
        <v>4845</v>
      </c>
      <c r="D459" s="5">
        <v>47000</v>
      </c>
      <c r="E459" s="7">
        <v>17390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">
        <f t="shared" si="29"/>
        <v>38</v>
      </c>
      <c r="P459" t="s">
        <v>8311</v>
      </c>
      <c r="Q459" t="s">
        <v>8345</v>
      </c>
      <c r="R459" s="13">
        <f t="shared" si="28"/>
        <v>41946.029467592591</v>
      </c>
      <c r="S459" s="13">
        <f t="shared" si="30"/>
        <v>41977.027083333334</v>
      </c>
      <c r="T459">
        <f t="shared" si="31"/>
        <v>2014</v>
      </c>
    </row>
    <row r="460" spans="1:20" ht="60" x14ac:dyDescent="0.25">
      <c r="A460">
        <v>1800</v>
      </c>
      <c r="B460" s="9" t="s">
        <v>1801</v>
      </c>
      <c r="C460" s="3" t="s">
        <v>5910</v>
      </c>
      <c r="D460" s="5">
        <v>46260</v>
      </c>
      <c r="E460" s="7">
        <v>17350.13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">
        <f t="shared" si="29"/>
        <v>38</v>
      </c>
      <c r="P460" t="s">
        <v>8327</v>
      </c>
      <c r="Q460" t="s">
        <v>8328</v>
      </c>
      <c r="R460" s="13">
        <f t="shared" si="28"/>
        <v>42623.606134259258</v>
      </c>
      <c r="S460" s="13">
        <f t="shared" si="30"/>
        <v>42653.606134259258</v>
      </c>
      <c r="T460">
        <f t="shared" si="31"/>
        <v>2016</v>
      </c>
    </row>
    <row r="461" spans="1:20" ht="45" x14ac:dyDescent="0.25">
      <c r="A461">
        <v>282</v>
      </c>
      <c r="B461" s="9" t="s">
        <v>283</v>
      </c>
      <c r="C461" s="3" t="s">
        <v>4392</v>
      </c>
      <c r="D461" s="5">
        <v>45000</v>
      </c>
      <c r="E461" s="7">
        <v>17277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">
        <f t="shared" si="29"/>
        <v>38</v>
      </c>
      <c r="P461" t="s">
        <v>8307</v>
      </c>
      <c r="Q461" t="s">
        <v>8336</v>
      </c>
      <c r="R461" s="13">
        <f t="shared" si="28"/>
        <v>40194.920046296298</v>
      </c>
      <c r="S461" s="13">
        <f t="shared" si="30"/>
        <v>40231.916666666664</v>
      </c>
      <c r="T461">
        <f t="shared" si="31"/>
        <v>2010</v>
      </c>
    </row>
    <row r="462" spans="1:20" ht="45" x14ac:dyDescent="0.25">
      <c r="A462">
        <v>552</v>
      </c>
      <c r="B462" s="9" t="s">
        <v>553</v>
      </c>
      <c r="C462" s="3" t="s">
        <v>4662</v>
      </c>
      <c r="D462" s="5">
        <v>45000</v>
      </c>
      <c r="E462" s="7">
        <v>17260.37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">
        <f t="shared" si="29"/>
        <v>38</v>
      </c>
      <c r="P462" t="s">
        <v>8314</v>
      </c>
      <c r="Q462" t="s">
        <v>8318</v>
      </c>
      <c r="R462" s="13">
        <f t="shared" si="28"/>
        <v>42318.616851851853</v>
      </c>
      <c r="S462" s="13">
        <f t="shared" si="30"/>
        <v>42378.616851851853</v>
      </c>
      <c r="T462">
        <f t="shared" si="31"/>
        <v>2015</v>
      </c>
    </row>
    <row r="463" spans="1:20" ht="60" x14ac:dyDescent="0.25">
      <c r="A463">
        <v>868</v>
      </c>
      <c r="B463" s="9" t="s">
        <v>869</v>
      </c>
      <c r="C463" s="3" t="s">
        <v>4978</v>
      </c>
      <c r="D463" s="5">
        <v>45000</v>
      </c>
      <c r="E463" s="7">
        <v>17176.13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">
        <f t="shared" si="29"/>
        <v>38</v>
      </c>
      <c r="P463" t="s">
        <v>8323</v>
      </c>
      <c r="Q463" t="s">
        <v>8337</v>
      </c>
      <c r="R463" s="13">
        <f t="shared" si="28"/>
        <v>41616.027754629627</v>
      </c>
      <c r="S463" s="13">
        <f t="shared" si="30"/>
        <v>41646.027754629627</v>
      </c>
      <c r="T463">
        <f t="shared" si="31"/>
        <v>2013</v>
      </c>
    </row>
    <row r="464" spans="1:20" ht="45" x14ac:dyDescent="0.25">
      <c r="A464">
        <v>1019</v>
      </c>
      <c r="B464" s="9" t="s">
        <v>1020</v>
      </c>
      <c r="C464" s="3" t="s">
        <v>5129</v>
      </c>
      <c r="D464" s="5">
        <v>45000</v>
      </c>
      <c r="E464" s="7">
        <v>17170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">
        <f t="shared" si="29"/>
        <v>38</v>
      </c>
      <c r="P464" t="s">
        <v>8314</v>
      </c>
      <c r="Q464" t="s">
        <v>8322</v>
      </c>
      <c r="R464" s="13">
        <f t="shared" si="28"/>
        <v>42009.973946759259</v>
      </c>
      <c r="S464" s="13">
        <f t="shared" si="30"/>
        <v>42039.973946759259</v>
      </c>
      <c r="T464">
        <f t="shared" si="31"/>
        <v>2015</v>
      </c>
    </row>
    <row r="465" spans="1:20" ht="45" x14ac:dyDescent="0.25">
      <c r="A465">
        <v>1088</v>
      </c>
      <c r="B465" s="9" t="s">
        <v>1089</v>
      </c>
      <c r="C465" s="3" t="s">
        <v>5198</v>
      </c>
      <c r="D465" s="5">
        <v>45000</v>
      </c>
      <c r="E465" s="7">
        <v>17155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">
        <f t="shared" si="29"/>
        <v>38</v>
      </c>
      <c r="P465" t="s">
        <v>8320</v>
      </c>
      <c r="Q465" t="s">
        <v>8321</v>
      </c>
      <c r="R465" s="13">
        <f t="shared" si="28"/>
        <v>41723.799386574072</v>
      </c>
      <c r="S465" s="13">
        <f t="shared" si="30"/>
        <v>41753.799386574072</v>
      </c>
      <c r="T465">
        <f t="shared" si="31"/>
        <v>2014</v>
      </c>
    </row>
    <row r="466" spans="1:20" ht="60" x14ac:dyDescent="0.25">
      <c r="A466">
        <v>1143</v>
      </c>
      <c r="B466" s="9" t="s">
        <v>1144</v>
      </c>
      <c r="C466" s="3" t="s">
        <v>5253</v>
      </c>
      <c r="D466" s="5">
        <v>45000</v>
      </c>
      <c r="E466" s="7">
        <v>17066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">
        <f t="shared" si="29"/>
        <v>38</v>
      </c>
      <c r="P466" t="s">
        <v>8320</v>
      </c>
      <c r="Q466" t="s">
        <v>8330</v>
      </c>
      <c r="R466" s="13">
        <f t="shared" si="28"/>
        <v>42325.19358796296</v>
      </c>
      <c r="S466" s="13">
        <f t="shared" si="30"/>
        <v>42355.19358796296</v>
      </c>
      <c r="T466">
        <f t="shared" si="31"/>
        <v>2015</v>
      </c>
    </row>
    <row r="467" spans="1:20" ht="45" x14ac:dyDescent="0.25">
      <c r="A467">
        <v>1533</v>
      </c>
      <c r="B467" s="9" t="s">
        <v>1534</v>
      </c>
      <c r="C467" s="3" t="s">
        <v>5643</v>
      </c>
      <c r="D467" s="5">
        <v>45000</v>
      </c>
      <c r="E467" s="7">
        <v>17028.88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">
        <f t="shared" si="29"/>
        <v>38</v>
      </c>
      <c r="P467" t="s">
        <v>8327</v>
      </c>
      <c r="Q467" t="s">
        <v>8328</v>
      </c>
      <c r="R467" s="13">
        <f t="shared" si="28"/>
        <v>42443.00204861111</v>
      </c>
      <c r="S467" s="13">
        <f t="shared" si="30"/>
        <v>42492.165972222225</v>
      </c>
      <c r="T467">
        <f t="shared" si="31"/>
        <v>2016</v>
      </c>
    </row>
    <row r="468" spans="1:20" ht="60" x14ac:dyDescent="0.25">
      <c r="A468">
        <v>2151</v>
      </c>
      <c r="B468" s="9" t="s">
        <v>2152</v>
      </c>
      <c r="C468" s="3" t="s">
        <v>6261</v>
      </c>
      <c r="D468" s="5">
        <v>45000</v>
      </c>
      <c r="E468" s="7">
        <v>16984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">
        <f t="shared" si="29"/>
        <v>37</v>
      </c>
      <c r="P468" t="s">
        <v>8320</v>
      </c>
      <c r="Q468" t="s">
        <v>8321</v>
      </c>
      <c r="R468" s="13">
        <f t="shared" si="28"/>
        <v>42520.847384259265</v>
      </c>
      <c r="S468" s="13">
        <f t="shared" si="30"/>
        <v>42550.847384259265</v>
      </c>
      <c r="T468">
        <f t="shared" si="31"/>
        <v>2016</v>
      </c>
    </row>
    <row r="469" spans="1:20" ht="45" x14ac:dyDescent="0.25">
      <c r="A469">
        <v>2567</v>
      </c>
      <c r="B469" s="9" t="s">
        <v>2567</v>
      </c>
      <c r="C469" s="3" t="s">
        <v>6677</v>
      </c>
      <c r="D469" s="5">
        <v>45000</v>
      </c>
      <c r="E469" s="7">
        <v>16862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">
        <f t="shared" si="29"/>
        <v>37</v>
      </c>
      <c r="P469" t="s">
        <v>8331</v>
      </c>
      <c r="Q469" t="s">
        <v>8332</v>
      </c>
      <c r="R469" s="13">
        <f t="shared" si="28"/>
        <v>42087.878912037035</v>
      </c>
      <c r="S469" s="13">
        <f t="shared" si="30"/>
        <v>42117.878912037035</v>
      </c>
      <c r="T469">
        <f t="shared" si="31"/>
        <v>2015</v>
      </c>
    </row>
    <row r="470" spans="1:20" ht="45" x14ac:dyDescent="0.25">
      <c r="A470">
        <v>2884</v>
      </c>
      <c r="B470" s="9" t="s">
        <v>2884</v>
      </c>
      <c r="C470" s="3" t="s">
        <v>6994</v>
      </c>
      <c r="D470" s="5">
        <v>45000</v>
      </c>
      <c r="E470" s="7">
        <v>16806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1">
        <f t="shared" si="29"/>
        <v>37</v>
      </c>
      <c r="P470" t="s">
        <v>8309</v>
      </c>
      <c r="Q470" t="s">
        <v>8333</v>
      </c>
      <c r="R470" s="13">
        <f t="shared" si="28"/>
        <v>41948.727256944447</v>
      </c>
      <c r="S470" s="13">
        <f t="shared" si="30"/>
        <v>41978.727256944447</v>
      </c>
      <c r="T470">
        <f t="shared" si="31"/>
        <v>2014</v>
      </c>
    </row>
    <row r="471" spans="1:20" ht="45" x14ac:dyDescent="0.25">
      <c r="A471">
        <v>2925</v>
      </c>
      <c r="B471" s="9" t="s">
        <v>2925</v>
      </c>
      <c r="C471" s="3" t="s">
        <v>7035</v>
      </c>
      <c r="D471" s="5">
        <v>45000</v>
      </c>
      <c r="E471" s="7">
        <v>16700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">
        <f t="shared" si="29"/>
        <v>38</v>
      </c>
      <c r="P471" t="s">
        <v>8309</v>
      </c>
      <c r="Q471" t="s">
        <v>8317</v>
      </c>
      <c r="R471" s="13">
        <f t="shared" ref="R471:R534" si="32">((J471/60)/60/24+DATE(1970,1,1))</f>
        <v>41863.584120370368</v>
      </c>
      <c r="S471" s="13">
        <f t="shared" si="30"/>
        <v>41893.584120370368</v>
      </c>
      <c r="T471">
        <f t="shared" si="31"/>
        <v>2014</v>
      </c>
    </row>
    <row r="472" spans="1:20" ht="45" x14ac:dyDescent="0.25">
      <c r="A472">
        <v>1469</v>
      </c>
      <c r="B472" s="9" t="s">
        <v>1470</v>
      </c>
      <c r="C472" s="3" t="s">
        <v>5579</v>
      </c>
      <c r="D472" s="5">
        <v>44250</v>
      </c>
      <c r="E472" s="7">
        <v>16636.78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">
        <f t="shared" si="29"/>
        <v>38</v>
      </c>
      <c r="P472" t="s">
        <v>8311</v>
      </c>
      <c r="Q472" t="s">
        <v>8343</v>
      </c>
      <c r="R472" s="13">
        <f t="shared" si="32"/>
        <v>41290.598483796297</v>
      </c>
      <c r="S472" s="13">
        <f t="shared" si="30"/>
        <v>41320.598483796297</v>
      </c>
      <c r="T472">
        <f t="shared" si="31"/>
        <v>2013</v>
      </c>
    </row>
    <row r="473" spans="1:20" ht="60" x14ac:dyDescent="0.25">
      <c r="A473">
        <v>4</v>
      </c>
      <c r="B473" s="9" t="s">
        <v>6</v>
      </c>
      <c r="C473" s="3" t="s">
        <v>4115</v>
      </c>
      <c r="D473" s="5">
        <v>44000</v>
      </c>
      <c r="E473" s="7">
        <v>16573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">
        <f t="shared" si="29"/>
        <v>38</v>
      </c>
      <c r="P473" t="s">
        <v>8307</v>
      </c>
      <c r="Q473" t="s">
        <v>8346</v>
      </c>
      <c r="R473" s="13">
        <f t="shared" si="32"/>
        <v>42327.834247685183</v>
      </c>
      <c r="S473" s="13">
        <f t="shared" si="30"/>
        <v>42357.834247685183</v>
      </c>
      <c r="T473">
        <f t="shared" si="31"/>
        <v>2015</v>
      </c>
    </row>
    <row r="474" spans="1:20" ht="60" x14ac:dyDescent="0.25">
      <c r="A474">
        <v>1522</v>
      </c>
      <c r="B474" s="9" t="s">
        <v>1523</v>
      </c>
      <c r="C474" s="3" t="s">
        <v>5632</v>
      </c>
      <c r="D474" s="5">
        <v>43500</v>
      </c>
      <c r="E474" s="7">
        <v>16520.04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">
        <f t="shared" si="29"/>
        <v>39</v>
      </c>
      <c r="P474" t="s">
        <v>8327</v>
      </c>
      <c r="Q474" t="s">
        <v>8328</v>
      </c>
      <c r="R474" s="13">
        <f t="shared" si="32"/>
        <v>41899.830312500002</v>
      </c>
      <c r="S474" s="13">
        <f t="shared" si="30"/>
        <v>41929.830312500002</v>
      </c>
      <c r="T474">
        <f t="shared" si="31"/>
        <v>2014</v>
      </c>
    </row>
    <row r="475" spans="1:20" x14ac:dyDescent="0.25">
      <c r="A475">
        <v>2507</v>
      </c>
      <c r="B475" s="9" t="s">
        <v>2507</v>
      </c>
      <c r="C475" s="3" t="s">
        <v>6617</v>
      </c>
      <c r="D475" s="5">
        <v>42850</v>
      </c>
      <c r="E475" s="7">
        <v>16501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">
        <f t="shared" si="29"/>
        <v>39</v>
      </c>
      <c r="P475" t="s">
        <v>8331</v>
      </c>
      <c r="Q475" t="s">
        <v>8335</v>
      </c>
      <c r="R475" s="13">
        <f t="shared" si="32"/>
        <v>42105.072962962964</v>
      </c>
      <c r="S475" s="13">
        <f t="shared" si="30"/>
        <v>42135.072962962964</v>
      </c>
      <c r="T475">
        <f t="shared" si="31"/>
        <v>2015</v>
      </c>
    </row>
    <row r="476" spans="1:20" ht="60" x14ac:dyDescent="0.25">
      <c r="A476">
        <v>1911</v>
      </c>
      <c r="B476" s="9" t="s">
        <v>1912</v>
      </c>
      <c r="C476" s="3" t="s">
        <v>6021</v>
      </c>
      <c r="D476" s="5">
        <v>42500</v>
      </c>
      <c r="E476" s="7">
        <v>16465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">
        <f t="shared" si="29"/>
        <v>39</v>
      </c>
      <c r="P476" t="s">
        <v>8314</v>
      </c>
      <c r="Q476" t="s">
        <v>8326</v>
      </c>
      <c r="R476" s="13">
        <f t="shared" si="32"/>
        <v>41830.033958333333</v>
      </c>
      <c r="S476" s="13">
        <f t="shared" si="30"/>
        <v>41860.033958333333</v>
      </c>
      <c r="T476">
        <f t="shared" si="31"/>
        <v>2014</v>
      </c>
    </row>
    <row r="477" spans="1:20" ht="60" x14ac:dyDescent="0.25">
      <c r="A477">
        <v>1364</v>
      </c>
      <c r="B477" s="9" t="s">
        <v>1365</v>
      </c>
      <c r="C477" s="3" t="s">
        <v>5474</v>
      </c>
      <c r="D477" s="5">
        <v>42000</v>
      </c>
      <c r="E477" s="7">
        <v>16373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">
        <f t="shared" si="29"/>
        <v>39</v>
      </c>
      <c r="P477" t="s">
        <v>8323</v>
      </c>
      <c r="Q477" t="s">
        <v>8347</v>
      </c>
      <c r="R477" s="13">
        <f t="shared" si="32"/>
        <v>41951.695671296293</v>
      </c>
      <c r="S477" s="13">
        <f t="shared" si="30"/>
        <v>42011.6956712963</v>
      </c>
      <c r="T477">
        <f t="shared" si="31"/>
        <v>2014</v>
      </c>
    </row>
    <row r="478" spans="1:20" ht="60" x14ac:dyDescent="0.25">
      <c r="A478">
        <v>1955</v>
      </c>
      <c r="B478" s="9" t="s">
        <v>1956</v>
      </c>
      <c r="C478" s="3" t="s">
        <v>6065</v>
      </c>
      <c r="D478" s="5">
        <v>42000</v>
      </c>
      <c r="E478" s="7">
        <v>16291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">
        <f t="shared" si="29"/>
        <v>39</v>
      </c>
      <c r="P478" t="s">
        <v>8314</v>
      </c>
      <c r="Q478" t="s">
        <v>8325</v>
      </c>
      <c r="R478" s="13">
        <f t="shared" si="32"/>
        <v>41020.271770833337</v>
      </c>
      <c r="S478" s="13">
        <f t="shared" si="30"/>
        <v>41052.791666666664</v>
      </c>
      <c r="T478">
        <f t="shared" si="31"/>
        <v>2012</v>
      </c>
    </row>
    <row r="479" spans="1:20" ht="30" x14ac:dyDescent="0.25">
      <c r="A479">
        <v>2130</v>
      </c>
      <c r="B479" s="9" t="s">
        <v>2131</v>
      </c>
      <c r="C479" s="3" t="s">
        <v>6240</v>
      </c>
      <c r="D479" s="5">
        <v>42000</v>
      </c>
      <c r="E479" s="7">
        <v>16232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">
        <f t="shared" si="29"/>
        <v>41</v>
      </c>
      <c r="P479" t="s">
        <v>8320</v>
      </c>
      <c r="Q479" t="s">
        <v>8321</v>
      </c>
      <c r="R479" s="13">
        <f t="shared" si="32"/>
        <v>41832.086377314816</v>
      </c>
      <c r="S479" s="13">
        <f t="shared" si="30"/>
        <v>41867.086377314816</v>
      </c>
      <c r="T479">
        <f t="shared" si="31"/>
        <v>2014</v>
      </c>
    </row>
    <row r="480" spans="1:20" x14ac:dyDescent="0.25">
      <c r="A480">
        <v>185</v>
      </c>
      <c r="B480" s="9" t="s">
        <v>187</v>
      </c>
      <c r="C480" s="3" t="s">
        <v>4295</v>
      </c>
      <c r="D480" s="5">
        <v>40000</v>
      </c>
      <c r="E480" s="7">
        <v>16210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">
        <f t="shared" si="29"/>
        <v>41</v>
      </c>
      <c r="P480" t="s">
        <v>8307</v>
      </c>
      <c r="Q480" t="s">
        <v>8316</v>
      </c>
      <c r="R480" s="13">
        <f t="shared" si="32"/>
        <v>42570.91133101852</v>
      </c>
      <c r="S480" s="13">
        <f t="shared" si="30"/>
        <v>42600.91133101852</v>
      </c>
      <c r="T480">
        <f t="shared" si="31"/>
        <v>2016</v>
      </c>
    </row>
    <row r="481" spans="1:20" ht="60" x14ac:dyDescent="0.25">
      <c r="A481">
        <v>284</v>
      </c>
      <c r="B481" s="9" t="s">
        <v>285</v>
      </c>
      <c r="C481" s="3" t="s">
        <v>4394</v>
      </c>
      <c r="D481" s="5">
        <v>40000</v>
      </c>
      <c r="E481" s="7">
        <v>16200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">
        <f t="shared" si="29"/>
        <v>40</v>
      </c>
      <c r="P481" t="s">
        <v>8307</v>
      </c>
      <c r="Q481" t="s">
        <v>8336</v>
      </c>
      <c r="R481" s="13">
        <f t="shared" si="32"/>
        <v>40904.738194444442</v>
      </c>
      <c r="S481" s="13">
        <f t="shared" si="30"/>
        <v>40929.738194444442</v>
      </c>
      <c r="T481">
        <f t="shared" si="31"/>
        <v>2011</v>
      </c>
    </row>
    <row r="482" spans="1:20" ht="45" x14ac:dyDescent="0.25">
      <c r="A482">
        <v>331</v>
      </c>
      <c r="B482" s="9" t="s">
        <v>332</v>
      </c>
      <c r="C482" s="3" t="s">
        <v>4441</v>
      </c>
      <c r="D482" s="5">
        <v>40000</v>
      </c>
      <c r="E482" s="7">
        <v>16165.6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">
        <f t="shared" si="29"/>
        <v>40</v>
      </c>
      <c r="P482" t="s">
        <v>8307</v>
      </c>
      <c r="Q482" t="s">
        <v>8336</v>
      </c>
      <c r="R482" s="13">
        <f t="shared" si="32"/>
        <v>42507.581412037034</v>
      </c>
      <c r="S482" s="13">
        <f t="shared" si="30"/>
        <v>42538.581412037034</v>
      </c>
      <c r="T482">
        <f t="shared" si="31"/>
        <v>2016</v>
      </c>
    </row>
    <row r="483" spans="1:20" ht="60" x14ac:dyDescent="0.25">
      <c r="A483">
        <v>333</v>
      </c>
      <c r="B483" s="9" t="s">
        <v>334</v>
      </c>
      <c r="C483" s="3" t="s">
        <v>4443</v>
      </c>
      <c r="D483" s="5">
        <v>40000</v>
      </c>
      <c r="E483" s="7">
        <v>16145.12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">
        <f t="shared" si="29"/>
        <v>40</v>
      </c>
      <c r="P483" t="s">
        <v>8307</v>
      </c>
      <c r="Q483" t="s">
        <v>8336</v>
      </c>
      <c r="R483" s="13">
        <f t="shared" si="32"/>
        <v>42437.636469907404</v>
      </c>
      <c r="S483" s="13">
        <f t="shared" si="30"/>
        <v>42467.59480324074</v>
      </c>
      <c r="T483">
        <f t="shared" si="31"/>
        <v>2016</v>
      </c>
    </row>
    <row r="484" spans="1:20" ht="60" x14ac:dyDescent="0.25">
      <c r="A484">
        <v>347</v>
      </c>
      <c r="B484" s="9" t="s">
        <v>348</v>
      </c>
      <c r="C484" s="3" t="s">
        <v>4457</v>
      </c>
      <c r="D484" s="5">
        <v>40000</v>
      </c>
      <c r="E484" s="7">
        <v>16000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">
        <f t="shared" si="29"/>
        <v>40</v>
      </c>
      <c r="P484" t="s">
        <v>8307</v>
      </c>
      <c r="Q484" t="s">
        <v>8336</v>
      </c>
      <c r="R484" s="13">
        <f t="shared" si="32"/>
        <v>42292.495474537034</v>
      </c>
      <c r="S484" s="13">
        <f t="shared" si="30"/>
        <v>42322.537141203706</v>
      </c>
      <c r="T484">
        <f t="shared" si="31"/>
        <v>2015</v>
      </c>
    </row>
    <row r="485" spans="1:20" ht="60" x14ac:dyDescent="0.25">
      <c r="A485">
        <v>422</v>
      </c>
      <c r="B485" s="9" t="s">
        <v>423</v>
      </c>
      <c r="C485" s="3" t="s">
        <v>4532</v>
      </c>
      <c r="D485" s="5">
        <v>40000</v>
      </c>
      <c r="E485" s="7">
        <v>15937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">
        <f t="shared" si="29"/>
        <v>40</v>
      </c>
      <c r="P485" t="s">
        <v>8307</v>
      </c>
      <c r="Q485" t="s">
        <v>8313</v>
      </c>
      <c r="R485" s="13">
        <f t="shared" si="32"/>
        <v>41863.260381944441</v>
      </c>
      <c r="S485" s="13">
        <f t="shared" si="30"/>
        <v>41893.260381944441</v>
      </c>
      <c r="T485">
        <f t="shared" si="31"/>
        <v>2014</v>
      </c>
    </row>
    <row r="486" spans="1:20" ht="60" x14ac:dyDescent="0.25">
      <c r="A486">
        <v>480</v>
      </c>
      <c r="B486" s="9" t="s">
        <v>481</v>
      </c>
      <c r="C486" s="3" t="s">
        <v>4590</v>
      </c>
      <c r="D486" s="5">
        <v>40000</v>
      </c>
      <c r="E486" s="7">
        <v>15929.51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">
        <f t="shared" si="29"/>
        <v>40</v>
      </c>
      <c r="P486" t="s">
        <v>8307</v>
      </c>
      <c r="Q486" t="s">
        <v>8313</v>
      </c>
      <c r="R486" s="13">
        <f t="shared" si="32"/>
        <v>41465.500173611108</v>
      </c>
      <c r="S486" s="13">
        <f t="shared" si="30"/>
        <v>41495.500173611108</v>
      </c>
      <c r="T486">
        <f t="shared" si="31"/>
        <v>2013</v>
      </c>
    </row>
    <row r="487" spans="1:20" ht="60" x14ac:dyDescent="0.25">
      <c r="A487">
        <v>641</v>
      </c>
      <c r="B487" s="9" t="s">
        <v>642</v>
      </c>
      <c r="C487" s="3" t="s">
        <v>4751</v>
      </c>
      <c r="D487" s="5">
        <v>40000</v>
      </c>
      <c r="E487" s="7">
        <v>15918.65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">
        <f t="shared" si="29"/>
        <v>40</v>
      </c>
      <c r="P487" t="s">
        <v>8314</v>
      </c>
      <c r="Q487" t="s">
        <v>8322</v>
      </c>
      <c r="R487" s="13">
        <f t="shared" si="32"/>
        <v>42199.57</v>
      </c>
      <c r="S487" s="13">
        <f t="shared" si="30"/>
        <v>42229.57</v>
      </c>
      <c r="T487">
        <f t="shared" si="31"/>
        <v>2015</v>
      </c>
    </row>
    <row r="488" spans="1:20" ht="60" x14ac:dyDescent="0.25">
      <c r="A488">
        <v>708</v>
      </c>
      <c r="B488" s="9" t="s">
        <v>709</v>
      </c>
      <c r="C488" s="3" t="s">
        <v>4818</v>
      </c>
      <c r="D488" s="5">
        <v>40000</v>
      </c>
      <c r="E488" s="7">
        <v>15903.5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">
        <f t="shared" si="29"/>
        <v>40</v>
      </c>
      <c r="P488" t="s">
        <v>8314</v>
      </c>
      <c r="Q488" t="s">
        <v>8322</v>
      </c>
      <c r="R488" s="13">
        <f t="shared" si="32"/>
        <v>41835.581018518518</v>
      </c>
      <c r="S488" s="13">
        <f t="shared" si="30"/>
        <v>41895.581018518518</v>
      </c>
      <c r="T488">
        <f t="shared" si="31"/>
        <v>2014</v>
      </c>
    </row>
    <row r="489" spans="1:20" ht="60" x14ac:dyDescent="0.25">
      <c r="A489">
        <v>1058</v>
      </c>
      <c r="B489" s="9" t="s">
        <v>1059</v>
      </c>
      <c r="C489" s="3" t="s">
        <v>5168</v>
      </c>
      <c r="D489" s="5">
        <v>40000</v>
      </c>
      <c r="E489" s="7">
        <v>15851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">
        <f t="shared" si="29"/>
        <v>40</v>
      </c>
      <c r="P489" t="s">
        <v>8338</v>
      </c>
      <c r="Q489" t="s">
        <v>8339</v>
      </c>
      <c r="R489" s="13">
        <f t="shared" si="32"/>
        <v>42047.900960648149</v>
      </c>
      <c r="S489" s="13">
        <f t="shared" si="30"/>
        <v>42089</v>
      </c>
      <c r="T489">
        <f t="shared" si="31"/>
        <v>2015</v>
      </c>
    </row>
    <row r="490" spans="1:20" ht="60" x14ac:dyDescent="0.25">
      <c r="A490">
        <v>1115</v>
      </c>
      <c r="B490" s="9" t="s">
        <v>1116</v>
      </c>
      <c r="C490" s="3" t="s">
        <v>5225</v>
      </c>
      <c r="D490" s="5">
        <v>40000</v>
      </c>
      <c r="E490" s="7">
        <v>15808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">
        <f t="shared" si="29"/>
        <v>39</v>
      </c>
      <c r="P490" t="s">
        <v>8320</v>
      </c>
      <c r="Q490" t="s">
        <v>8321</v>
      </c>
      <c r="R490" s="13">
        <f t="shared" si="32"/>
        <v>42429.695543981477</v>
      </c>
      <c r="S490" s="13">
        <f t="shared" si="30"/>
        <v>42459.653877314813</v>
      </c>
      <c r="T490">
        <f t="shared" si="31"/>
        <v>2016</v>
      </c>
    </row>
    <row r="491" spans="1:20" ht="60" x14ac:dyDescent="0.25">
      <c r="A491">
        <v>1131</v>
      </c>
      <c r="B491" s="9" t="s">
        <v>1132</v>
      </c>
      <c r="C491" s="3" t="s">
        <v>5241</v>
      </c>
      <c r="D491" s="5">
        <v>40000</v>
      </c>
      <c r="E491" s="7">
        <v>15744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">
        <f t="shared" si="29"/>
        <v>39</v>
      </c>
      <c r="P491" t="s">
        <v>8320</v>
      </c>
      <c r="Q491" t="s">
        <v>8330</v>
      </c>
      <c r="R491" s="13">
        <f t="shared" si="32"/>
        <v>42332.908194444448</v>
      </c>
      <c r="S491" s="13">
        <f t="shared" si="30"/>
        <v>42362.908194444448</v>
      </c>
      <c r="T491">
        <f t="shared" si="31"/>
        <v>2015</v>
      </c>
    </row>
    <row r="492" spans="1:20" ht="45" x14ac:dyDescent="0.25">
      <c r="A492">
        <v>1304</v>
      </c>
      <c r="B492" s="9" t="s">
        <v>1305</v>
      </c>
      <c r="C492" s="3" t="s">
        <v>5414</v>
      </c>
      <c r="D492" s="5">
        <v>40000</v>
      </c>
      <c r="E492" s="7">
        <v>15725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">
        <f t="shared" si="29"/>
        <v>39</v>
      </c>
      <c r="P492" t="s">
        <v>8314</v>
      </c>
      <c r="Q492" t="s">
        <v>8322</v>
      </c>
      <c r="R492" s="13">
        <f t="shared" si="32"/>
        <v>42747.194502314815</v>
      </c>
      <c r="S492" s="13">
        <f t="shared" si="30"/>
        <v>42807.152835648143</v>
      </c>
      <c r="T492">
        <f t="shared" si="31"/>
        <v>2017</v>
      </c>
    </row>
    <row r="493" spans="1:20" ht="60" x14ac:dyDescent="0.25">
      <c r="A493">
        <v>1313</v>
      </c>
      <c r="B493" s="9" t="s">
        <v>1314</v>
      </c>
      <c r="C493" s="3" t="s">
        <v>5423</v>
      </c>
      <c r="D493" s="5">
        <v>40000</v>
      </c>
      <c r="E493" s="7">
        <v>15723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">
        <f t="shared" si="29"/>
        <v>39</v>
      </c>
      <c r="P493" t="s">
        <v>8314</v>
      </c>
      <c r="Q493" t="s">
        <v>8322</v>
      </c>
      <c r="R493" s="13">
        <f t="shared" si="32"/>
        <v>42402.709652777776</v>
      </c>
      <c r="S493" s="13">
        <f t="shared" si="30"/>
        <v>42432.709652777776</v>
      </c>
      <c r="T493">
        <f t="shared" si="31"/>
        <v>2016</v>
      </c>
    </row>
    <row r="494" spans="1:20" ht="45" x14ac:dyDescent="0.25">
      <c r="A494">
        <v>1318</v>
      </c>
      <c r="B494" s="9" t="s">
        <v>1319</v>
      </c>
      <c r="C494" s="3" t="s">
        <v>5428</v>
      </c>
      <c r="D494" s="5">
        <v>40000</v>
      </c>
      <c r="E494" s="7">
        <v>15705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">
        <f t="shared" si="29"/>
        <v>39</v>
      </c>
      <c r="P494" t="s">
        <v>8314</v>
      </c>
      <c r="Q494" t="s">
        <v>8322</v>
      </c>
      <c r="R494" s="13">
        <f t="shared" si="32"/>
        <v>41985.043657407412</v>
      </c>
      <c r="S494" s="13">
        <f t="shared" si="30"/>
        <v>42015.043657407412</v>
      </c>
      <c r="T494">
        <f t="shared" si="31"/>
        <v>2014</v>
      </c>
    </row>
    <row r="495" spans="1:20" ht="60" x14ac:dyDescent="0.25">
      <c r="A495">
        <v>1432</v>
      </c>
      <c r="B495" s="9" t="s">
        <v>1433</v>
      </c>
      <c r="C495" s="3" t="s">
        <v>5542</v>
      </c>
      <c r="D495" s="5">
        <v>40000</v>
      </c>
      <c r="E495" s="7">
        <v>15700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">
        <f t="shared" si="29"/>
        <v>39</v>
      </c>
      <c r="P495" t="s">
        <v>8311</v>
      </c>
      <c r="Q495" t="s">
        <v>8312</v>
      </c>
      <c r="R495" s="13">
        <f t="shared" si="32"/>
        <v>42175.780416666668</v>
      </c>
      <c r="S495" s="13">
        <f t="shared" si="30"/>
        <v>42205.780416666668</v>
      </c>
      <c r="T495">
        <f t="shared" si="31"/>
        <v>2015</v>
      </c>
    </row>
    <row r="496" spans="1:20" ht="30" x14ac:dyDescent="0.25">
      <c r="A496">
        <v>1467</v>
      </c>
      <c r="B496" s="9" t="s">
        <v>1468</v>
      </c>
      <c r="C496" s="3" t="s">
        <v>5577</v>
      </c>
      <c r="D496" s="5">
        <v>40000</v>
      </c>
      <c r="E496" s="7">
        <v>15696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">
        <f t="shared" si="29"/>
        <v>39</v>
      </c>
      <c r="P496" t="s">
        <v>8311</v>
      </c>
      <c r="Q496" t="s">
        <v>8343</v>
      </c>
      <c r="R496" s="13">
        <f t="shared" si="32"/>
        <v>40933.80190972222</v>
      </c>
      <c r="S496" s="13">
        <f t="shared" si="30"/>
        <v>40993.760243055556</v>
      </c>
      <c r="T496">
        <f t="shared" si="31"/>
        <v>2012</v>
      </c>
    </row>
    <row r="497" spans="1:20" ht="45" x14ac:dyDescent="0.25">
      <c r="A497">
        <v>1769</v>
      </c>
      <c r="B497" s="9" t="s">
        <v>1770</v>
      </c>
      <c r="C497" s="3" t="s">
        <v>5879</v>
      </c>
      <c r="D497" s="5">
        <v>40000</v>
      </c>
      <c r="E497" s="7">
        <v>15677.5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">
        <f t="shared" si="29"/>
        <v>39</v>
      </c>
      <c r="P497" t="s">
        <v>8327</v>
      </c>
      <c r="Q497" t="s">
        <v>8328</v>
      </c>
      <c r="R497" s="13">
        <f t="shared" si="32"/>
        <v>41987.818969907406</v>
      </c>
      <c r="S497" s="13">
        <f t="shared" si="30"/>
        <v>42017.818969907406</v>
      </c>
      <c r="T497">
        <f t="shared" si="31"/>
        <v>2014</v>
      </c>
    </row>
    <row r="498" spans="1:20" ht="60" x14ac:dyDescent="0.25">
      <c r="A498">
        <v>1783</v>
      </c>
      <c r="B498" s="9" t="s">
        <v>1784</v>
      </c>
      <c r="C498" s="3" t="s">
        <v>5893</v>
      </c>
      <c r="D498" s="5">
        <v>40000</v>
      </c>
      <c r="E498" s="7">
        <v>15673.44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">
        <f t="shared" si="29"/>
        <v>39</v>
      </c>
      <c r="P498" t="s">
        <v>8327</v>
      </c>
      <c r="Q498" t="s">
        <v>8328</v>
      </c>
      <c r="R498" s="13">
        <f t="shared" si="32"/>
        <v>42115.949976851851</v>
      </c>
      <c r="S498" s="13">
        <f t="shared" si="30"/>
        <v>42145.949976851851</v>
      </c>
      <c r="T498">
        <f t="shared" si="31"/>
        <v>2015</v>
      </c>
    </row>
    <row r="499" spans="1:20" ht="60" x14ac:dyDescent="0.25">
      <c r="A499">
        <v>1944</v>
      </c>
      <c r="B499" s="9" t="s">
        <v>1945</v>
      </c>
      <c r="C499" s="3" t="s">
        <v>6054</v>
      </c>
      <c r="D499" s="5">
        <v>40000</v>
      </c>
      <c r="E499" s="7">
        <v>15651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">
        <f t="shared" si="29"/>
        <v>39</v>
      </c>
      <c r="P499" t="s">
        <v>8314</v>
      </c>
      <c r="Q499" t="s">
        <v>8325</v>
      </c>
      <c r="R499" s="13">
        <f t="shared" si="32"/>
        <v>41730.584374999999</v>
      </c>
      <c r="S499" s="13">
        <f t="shared" si="30"/>
        <v>41760.584374999999</v>
      </c>
      <c r="T499">
        <f t="shared" si="31"/>
        <v>2014</v>
      </c>
    </row>
    <row r="500" spans="1:20" ht="60" x14ac:dyDescent="0.25">
      <c r="A500">
        <v>2019</v>
      </c>
      <c r="B500" s="9" t="s">
        <v>2020</v>
      </c>
      <c r="C500" s="3" t="s">
        <v>6129</v>
      </c>
      <c r="D500" s="5">
        <v>40000</v>
      </c>
      <c r="E500" s="7">
        <v>15650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">
        <f t="shared" si="29"/>
        <v>39</v>
      </c>
      <c r="P500" t="s">
        <v>8314</v>
      </c>
      <c r="Q500" t="s">
        <v>8325</v>
      </c>
      <c r="R500" s="13">
        <f t="shared" si="32"/>
        <v>42605.70857638889</v>
      </c>
      <c r="S500" s="13">
        <f t="shared" si="30"/>
        <v>42635.70857638889</v>
      </c>
      <c r="T500">
        <f t="shared" si="31"/>
        <v>2016</v>
      </c>
    </row>
    <row r="501" spans="1:20" ht="60" x14ac:dyDescent="0.25">
      <c r="A501">
        <v>2065</v>
      </c>
      <c r="B501" s="9" t="s">
        <v>2066</v>
      </c>
      <c r="C501" s="3" t="s">
        <v>6175</v>
      </c>
      <c r="D501" s="5">
        <v>40000</v>
      </c>
      <c r="E501" s="7">
        <v>15606.4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">
        <f t="shared" si="29"/>
        <v>39</v>
      </c>
      <c r="P501" t="s">
        <v>8314</v>
      </c>
      <c r="Q501" t="s">
        <v>8325</v>
      </c>
      <c r="R501" s="13">
        <f t="shared" si="32"/>
        <v>41603.333668981482</v>
      </c>
      <c r="S501" s="13">
        <f t="shared" si="30"/>
        <v>41633.333668981482</v>
      </c>
      <c r="T501">
        <f t="shared" si="31"/>
        <v>2013</v>
      </c>
    </row>
    <row r="502" spans="1:20" ht="60" x14ac:dyDescent="0.25">
      <c r="A502">
        <v>2198</v>
      </c>
      <c r="B502" s="9" t="s">
        <v>2199</v>
      </c>
      <c r="C502" s="3" t="s">
        <v>6308</v>
      </c>
      <c r="D502" s="5">
        <v>40000</v>
      </c>
      <c r="E502" s="7">
        <v>15597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">
        <f t="shared" si="29"/>
        <v>39</v>
      </c>
      <c r="P502" t="s">
        <v>8320</v>
      </c>
      <c r="Q502" t="s">
        <v>8348</v>
      </c>
      <c r="R502" s="13">
        <f t="shared" si="32"/>
        <v>42292.513888888891</v>
      </c>
      <c r="S502" s="13">
        <f t="shared" si="30"/>
        <v>42322.555555555555</v>
      </c>
      <c r="T502">
        <f t="shared" si="31"/>
        <v>2015</v>
      </c>
    </row>
    <row r="503" spans="1:20" ht="45" x14ac:dyDescent="0.25">
      <c r="A503">
        <v>2340</v>
      </c>
      <c r="B503" s="9" t="s">
        <v>2341</v>
      </c>
      <c r="C503" s="3" t="s">
        <v>6450</v>
      </c>
      <c r="D503" s="5">
        <v>40000</v>
      </c>
      <c r="E503" s="7">
        <v>15596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">
        <f t="shared" si="29"/>
        <v>39</v>
      </c>
      <c r="P503" t="s">
        <v>8331</v>
      </c>
      <c r="Q503" t="s">
        <v>8349</v>
      </c>
      <c r="R503" s="13">
        <f t="shared" si="32"/>
        <v>42643.642800925925</v>
      </c>
      <c r="S503" s="13">
        <f t="shared" si="30"/>
        <v>42673.642800925925</v>
      </c>
      <c r="T503">
        <f t="shared" si="31"/>
        <v>2016</v>
      </c>
    </row>
    <row r="504" spans="1:20" ht="60" x14ac:dyDescent="0.25">
      <c r="A504">
        <v>2368</v>
      </c>
      <c r="B504" s="9" t="s">
        <v>2369</v>
      </c>
      <c r="C504" s="3" t="s">
        <v>6478</v>
      </c>
      <c r="D504" s="5">
        <v>40000</v>
      </c>
      <c r="E504" s="7">
        <v>15591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">
        <f t="shared" si="29"/>
        <v>39</v>
      </c>
      <c r="P504" t="s">
        <v>8314</v>
      </c>
      <c r="Q504" t="s">
        <v>8318</v>
      </c>
      <c r="R504" s="13">
        <f t="shared" si="32"/>
        <v>42063.721817129626</v>
      </c>
      <c r="S504" s="13">
        <f t="shared" si="30"/>
        <v>42108.680150462969</v>
      </c>
      <c r="T504">
        <f t="shared" si="31"/>
        <v>2015</v>
      </c>
    </row>
    <row r="505" spans="1:20" ht="45" x14ac:dyDescent="0.25">
      <c r="A505">
        <v>2564</v>
      </c>
      <c r="B505" s="9" t="s">
        <v>2564</v>
      </c>
      <c r="C505" s="3" t="s">
        <v>6674</v>
      </c>
      <c r="D505" s="5">
        <v>40000</v>
      </c>
      <c r="E505" s="7">
        <v>15565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">
        <f t="shared" si="29"/>
        <v>39</v>
      </c>
      <c r="P505" t="s">
        <v>8331</v>
      </c>
      <c r="Q505" t="s">
        <v>8332</v>
      </c>
      <c r="R505" s="13">
        <f t="shared" si="32"/>
        <v>41822.040497685186</v>
      </c>
      <c r="S505" s="13">
        <f t="shared" si="30"/>
        <v>41852.040497685186</v>
      </c>
      <c r="T505">
        <f t="shared" si="31"/>
        <v>2014</v>
      </c>
    </row>
    <row r="506" spans="1:20" ht="60" x14ac:dyDescent="0.25">
      <c r="A506">
        <v>2673</v>
      </c>
      <c r="B506" s="9" t="s">
        <v>2673</v>
      </c>
      <c r="C506" s="3" t="s">
        <v>6783</v>
      </c>
      <c r="D506" s="5">
        <v>40000</v>
      </c>
      <c r="E506" s="7">
        <v>15535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">
        <f t="shared" si="29"/>
        <v>39</v>
      </c>
      <c r="P506" t="s">
        <v>8314</v>
      </c>
      <c r="Q506" t="s">
        <v>8315</v>
      </c>
      <c r="R506" s="13">
        <f t="shared" si="32"/>
        <v>41912.541655092595</v>
      </c>
      <c r="S506" s="13">
        <f t="shared" si="30"/>
        <v>41941.947916666664</v>
      </c>
      <c r="T506">
        <f t="shared" si="31"/>
        <v>2014</v>
      </c>
    </row>
    <row r="507" spans="1:20" ht="60" x14ac:dyDescent="0.25">
      <c r="A507">
        <v>2679</v>
      </c>
      <c r="B507" s="9" t="s">
        <v>2679</v>
      </c>
      <c r="C507" s="3" t="s">
        <v>6789</v>
      </c>
      <c r="D507" s="5">
        <v>40000</v>
      </c>
      <c r="E507" s="7">
        <v>15530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">
        <f t="shared" si="29"/>
        <v>39</v>
      </c>
      <c r="P507" t="s">
        <v>8314</v>
      </c>
      <c r="Q507" t="s">
        <v>8315</v>
      </c>
      <c r="R507" s="13">
        <f t="shared" si="32"/>
        <v>42033.001087962963</v>
      </c>
      <c r="S507" s="13">
        <f t="shared" si="30"/>
        <v>42063.001087962963</v>
      </c>
      <c r="T507">
        <f t="shared" si="31"/>
        <v>2015</v>
      </c>
    </row>
    <row r="508" spans="1:20" ht="45" x14ac:dyDescent="0.25">
      <c r="A508">
        <v>2703</v>
      </c>
      <c r="B508" s="9" t="s">
        <v>2703</v>
      </c>
      <c r="C508" s="3" t="s">
        <v>6813</v>
      </c>
      <c r="D508" s="5">
        <v>40000</v>
      </c>
      <c r="E508" s="7">
        <v>15505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">
        <f t="shared" si="29"/>
        <v>39</v>
      </c>
      <c r="P508" t="s">
        <v>8309</v>
      </c>
      <c r="Q508" t="s">
        <v>8310</v>
      </c>
      <c r="R508" s="13">
        <f t="shared" si="32"/>
        <v>42756.690162037034</v>
      </c>
      <c r="S508" s="13">
        <f t="shared" si="30"/>
        <v>42816.648495370369</v>
      </c>
      <c r="T508">
        <f t="shared" si="31"/>
        <v>2017</v>
      </c>
    </row>
    <row r="509" spans="1:20" ht="45" x14ac:dyDescent="0.25">
      <c r="A509">
        <v>2725</v>
      </c>
      <c r="B509" s="9" t="s">
        <v>2725</v>
      </c>
      <c r="C509" s="3" t="s">
        <v>6835</v>
      </c>
      <c r="D509" s="5">
        <v>40000</v>
      </c>
      <c r="E509" s="7">
        <v>15481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">
        <f t="shared" si="29"/>
        <v>39</v>
      </c>
      <c r="P509" t="s">
        <v>8314</v>
      </c>
      <c r="Q509" t="s">
        <v>8325</v>
      </c>
      <c r="R509" s="13">
        <f t="shared" si="32"/>
        <v>42745.744618055556</v>
      </c>
      <c r="S509" s="13">
        <f t="shared" si="30"/>
        <v>42795.744618055556</v>
      </c>
      <c r="T509">
        <f t="shared" si="31"/>
        <v>2017</v>
      </c>
    </row>
    <row r="510" spans="1:20" ht="60" x14ac:dyDescent="0.25">
      <c r="A510">
        <v>3004</v>
      </c>
      <c r="B510" s="9" t="s">
        <v>3004</v>
      </c>
      <c r="C510" s="3" t="s">
        <v>7114</v>
      </c>
      <c r="D510" s="5">
        <v>40000</v>
      </c>
      <c r="E510" s="7">
        <v>15443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">
        <f t="shared" si="29"/>
        <v>39</v>
      </c>
      <c r="P510" t="s">
        <v>8309</v>
      </c>
      <c r="Q510" t="s">
        <v>8310</v>
      </c>
      <c r="R510" s="13">
        <f t="shared" si="32"/>
        <v>41928.881064814814</v>
      </c>
      <c r="S510" s="13">
        <f t="shared" si="30"/>
        <v>41958.922731481478</v>
      </c>
      <c r="T510">
        <f t="shared" si="31"/>
        <v>2014</v>
      </c>
    </row>
    <row r="511" spans="1:20" ht="45" x14ac:dyDescent="0.25">
      <c r="A511">
        <v>3027</v>
      </c>
      <c r="B511" s="9" t="s">
        <v>3027</v>
      </c>
      <c r="C511" s="3" t="s">
        <v>7137</v>
      </c>
      <c r="D511" s="5">
        <v>40000</v>
      </c>
      <c r="E511" s="7">
        <v>15435.55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">
        <f t="shared" si="29"/>
        <v>38</v>
      </c>
      <c r="P511" t="s">
        <v>8309</v>
      </c>
      <c r="Q511" t="s">
        <v>8310</v>
      </c>
      <c r="R511" s="13">
        <f t="shared" si="32"/>
        <v>42053.704293981486</v>
      </c>
      <c r="S511" s="13">
        <f t="shared" si="30"/>
        <v>42083.662627314814</v>
      </c>
      <c r="T511">
        <f t="shared" si="31"/>
        <v>2015</v>
      </c>
    </row>
    <row r="512" spans="1:20" ht="60" x14ac:dyDescent="0.25">
      <c r="A512">
        <v>3107</v>
      </c>
      <c r="B512" s="9" t="s">
        <v>3107</v>
      </c>
      <c r="C512" s="3" t="s">
        <v>7217</v>
      </c>
      <c r="D512" s="5">
        <v>40000</v>
      </c>
      <c r="E512" s="7">
        <v>15390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">
        <f t="shared" si="29"/>
        <v>38</v>
      </c>
      <c r="P512" t="s">
        <v>8309</v>
      </c>
      <c r="Q512" t="s">
        <v>8310</v>
      </c>
      <c r="R512" s="13">
        <f t="shared" si="32"/>
        <v>42128.814247685179</v>
      </c>
      <c r="S512" s="13">
        <f t="shared" si="30"/>
        <v>42135.814247685179</v>
      </c>
      <c r="T512">
        <f t="shared" si="31"/>
        <v>2015</v>
      </c>
    </row>
    <row r="513" spans="1:20" ht="30" x14ac:dyDescent="0.25">
      <c r="A513">
        <v>3648</v>
      </c>
      <c r="B513" s="9" t="s">
        <v>3646</v>
      </c>
      <c r="C513" s="3" t="s">
        <v>7758</v>
      </c>
      <c r="D513" s="5">
        <v>40000</v>
      </c>
      <c r="E513" s="7">
        <v>15335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1">
        <f t="shared" si="29"/>
        <v>38</v>
      </c>
      <c r="P513" t="s">
        <v>8309</v>
      </c>
      <c r="Q513" t="s">
        <v>8333</v>
      </c>
      <c r="R513" s="13">
        <f t="shared" si="32"/>
        <v>41887.292187500003</v>
      </c>
      <c r="S513" s="13">
        <f t="shared" si="30"/>
        <v>41917.292187500003</v>
      </c>
      <c r="T513">
        <f t="shared" si="31"/>
        <v>2014</v>
      </c>
    </row>
    <row r="514" spans="1:20" ht="30" x14ac:dyDescent="0.25">
      <c r="A514">
        <v>3691</v>
      </c>
      <c r="B514" s="9" t="s">
        <v>3688</v>
      </c>
      <c r="C514" s="3" t="s">
        <v>7801</v>
      </c>
      <c r="D514" s="5">
        <v>40000</v>
      </c>
      <c r="E514" s="7">
        <v>15327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1">
        <f t="shared" ref="O514:O577" si="33">ROUND(E515/D515*100,0)</f>
        <v>38</v>
      </c>
      <c r="P514" t="s">
        <v>8309</v>
      </c>
      <c r="Q514" t="s">
        <v>8333</v>
      </c>
      <c r="R514" s="13">
        <f t="shared" si="32"/>
        <v>42020.700567129628</v>
      </c>
      <c r="S514" s="13">
        <f t="shared" si="30"/>
        <v>42065.207638888889</v>
      </c>
      <c r="T514">
        <f t="shared" si="31"/>
        <v>2015</v>
      </c>
    </row>
    <row r="515" spans="1:20" ht="60" x14ac:dyDescent="0.25">
      <c r="A515">
        <v>3845</v>
      </c>
      <c r="B515" s="9" t="s">
        <v>3842</v>
      </c>
      <c r="C515" s="3" t="s">
        <v>7954</v>
      </c>
      <c r="D515" s="5">
        <v>40000</v>
      </c>
      <c r="E515" s="7">
        <v>15318.55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1">
        <f t="shared" si="33"/>
        <v>39</v>
      </c>
      <c r="P515" t="s">
        <v>8309</v>
      </c>
      <c r="Q515" t="s">
        <v>8333</v>
      </c>
      <c r="R515" s="13">
        <f t="shared" si="32"/>
        <v>42248.627013888887</v>
      </c>
      <c r="S515" s="13">
        <f t="shared" ref="S515:S578" si="34">(((I515/60)/60/24+DATE(1970,1,1)))</f>
        <v>42278.627013888887</v>
      </c>
      <c r="T515">
        <f t="shared" ref="T515:T578" si="35">YEAR(R515)</f>
        <v>2015</v>
      </c>
    </row>
    <row r="516" spans="1:20" ht="30" x14ac:dyDescent="0.25">
      <c r="A516">
        <v>2763</v>
      </c>
      <c r="B516" s="9" t="s">
        <v>2763</v>
      </c>
      <c r="C516" s="3" t="s">
        <v>6873</v>
      </c>
      <c r="D516" s="5">
        <v>39400</v>
      </c>
      <c r="E516" s="7">
        <v>15315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">
        <f t="shared" si="33"/>
        <v>39</v>
      </c>
      <c r="P516" t="s">
        <v>8311</v>
      </c>
      <c r="Q516" t="s">
        <v>8341</v>
      </c>
      <c r="R516" s="13">
        <f t="shared" si="32"/>
        <v>41373.579675925925</v>
      </c>
      <c r="S516" s="13">
        <f t="shared" si="34"/>
        <v>41418.579675925925</v>
      </c>
      <c r="T516">
        <f t="shared" si="35"/>
        <v>2013</v>
      </c>
    </row>
    <row r="517" spans="1:20" ht="60" x14ac:dyDescent="0.25">
      <c r="A517">
        <v>459</v>
      </c>
      <c r="B517" s="9" t="s">
        <v>460</v>
      </c>
      <c r="C517" s="3" t="s">
        <v>4569</v>
      </c>
      <c r="D517" s="5">
        <v>39000</v>
      </c>
      <c r="E517" s="7">
        <v>15285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">
        <f t="shared" si="33"/>
        <v>39</v>
      </c>
      <c r="P517" t="s">
        <v>8307</v>
      </c>
      <c r="Q517" t="s">
        <v>8313</v>
      </c>
      <c r="R517" s="13">
        <f t="shared" si="32"/>
        <v>40800.6403587963</v>
      </c>
      <c r="S517" s="13">
        <f t="shared" si="34"/>
        <v>40860.682025462964</v>
      </c>
      <c r="T517">
        <f t="shared" si="35"/>
        <v>2011</v>
      </c>
    </row>
    <row r="518" spans="1:20" ht="45" x14ac:dyDescent="0.25">
      <c r="A518">
        <v>662</v>
      </c>
      <c r="B518" s="9" t="s">
        <v>663</v>
      </c>
      <c r="C518" s="3" t="s">
        <v>4772</v>
      </c>
      <c r="D518" s="5">
        <v>39000</v>
      </c>
      <c r="E518" s="7">
        <v>15281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">
        <f t="shared" si="33"/>
        <v>39</v>
      </c>
      <c r="P518" t="s">
        <v>8314</v>
      </c>
      <c r="Q518" t="s">
        <v>8322</v>
      </c>
      <c r="R518" s="13">
        <f t="shared" si="32"/>
        <v>41990.438043981485</v>
      </c>
      <c r="S518" s="13">
        <f t="shared" si="34"/>
        <v>42020.438043981485</v>
      </c>
      <c r="T518">
        <f t="shared" si="35"/>
        <v>2014</v>
      </c>
    </row>
    <row r="519" spans="1:20" ht="60" x14ac:dyDescent="0.25">
      <c r="A519">
        <v>2670</v>
      </c>
      <c r="B519" s="9" t="s">
        <v>2670</v>
      </c>
      <c r="C519" s="3" t="s">
        <v>6780</v>
      </c>
      <c r="D519" s="5">
        <v>38888</v>
      </c>
      <c r="E519" s="7">
        <v>15273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">
        <f t="shared" si="33"/>
        <v>40</v>
      </c>
      <c r="P519" t="s">
        <v>8314</v>
      </c>
      <c r="Q519" t="s">
        <v>8315</v>
      </c>
      <c r="R519" s="13">
        <f t="shared" si="32"/>
        <v>41821.020601851851</v>
      </c>
      <c r="S519" s="13">
        <f t="shared" si="34"/>
        <v>41849.020601851851</v>
      </c>
      <c r="T519">
        <f t="shared" si="35"/>
        <v>2014</v>
      </c>
    </row>
    <row r="520" spans="1:20" ht="45" x14ac:dyDescent="0.25">
      <c r="A520">
        <v>366</v>
      </c>
      <c r="B520" s="9" t="s">
        <v>367</v>
      </c>
      <c r="C520" s="3" t="s">
        <v>4476</v>
      </c>
      <c r="D520" s="5">
        <v>38000</v>
      </c>
      <c r="E520" s="7">
        <v>15265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">
        <f t="shared" si="33"/>
        <v>40</v>
      </c>
      <c r="P520" t="s">
        <v>8307</v>
      </c>
      <c r="Q520" t="s">
        <v>8336</v>
      </c>
      <c r="R520" s="13">
        <f t="shared" si="32"/>
        <v>41019.793032407404</v>
      </c>
      <c r="S520" s="13">
        <f t="shared" si="34"/>
        <v>41049.793032407404</v>
      </c>
      <c r="T520">
        <f t="shared" si="35"/>
        <v>2012</v>
      </c>
    </row>
    <row r="521" spans="1:20" ht="60" x14ac:dyDescent="0.25">
      <c r="A521">
        <v>387</v>
      </c>
      <c r="B521" s="9" t="s">
        <v>388</v>
      </c>
      <c r="C521" s="3" t="s">
        <v>4497</v>
      </c>
      <c r="D521" s="5">
        <v>38000</v>
      </c>
      <c r="E521" s="7">
        <v>15230.03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">
        <f t="shared" si="33"/>
        <v>40</v>
      </c>
      <c r="P521" t="s">
        <v>8307</v>
      </c>
      <c r="Q521" t="s">
        <v>8336</v>
      </c>
      <c r="R521" s="13">
        <f t="shared" si="32"/>
        <v>42200.67659722222</v>
      </c>
      <c r="S521" s="13">
        <f t="shared" si="34"/>
        <v>42231.25</v>
      </c>
      <c r="T521">
        <f t="shared" si="35"/>
        <v>2015</v>
      </c>
    </row>
    <row r="522" spans="1:20" ht="45" x14ac:dyDescent="0.25">
      <c r="A522">
        <v>771</v>
      </c>
      <c r="B522" s="9" t="s">
        <v>772</v>
      </c>
      <c r="C522" s="3" t="s">
        <v>4881</v>
      </c>
      <c r="D522" s="5">
        <v>38000</v>
      </c>
      <c r="E522" s="7">
        <v>15230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">
        <f t="shared" si="33"/>
        <v>40</v>
      </c>
      <c r="P522" t="s">
        <v>8311</v>
      </c>
      <c r="Q522" t="s">
        <v>8350</v>
      </c>
      <c r="R522" s="13">
        <f t="shared" si="32"/>
        <v>42349.824097222227</v>
      </c>
      <c r="S522" s="13">
        <f t="shared" si="34"/>
        <v>42399.824097222227</v>
      </c>
      <c r="T522">
        <f t="shared" si="35"/>
        <v>2015</v>
      </c>
    </row>
    <row r="523" spans="1:20" ht="60" x14ac:dyDescent="0.25">
      <c r="A523">
        <v>2857</v>
      </c>
      <c r="B523" s="9" t="s">
        <v>2857</v>
      </c>
      <c r="C523" s="3" t="s">
        <v>6967</v>
      </c>
      <c r="D523" s="5">
        <v>38000</v>
      </c>
      <c r="E523" s="7">
        <v>15186.69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1">
        <f t="shared" si="33"/>
        <v>40</v>
      </c>
      <c r="P523" t="s">
        <v>8309</v>
      </c>
      <c r="Q523" t="s">
        <v>8333</v>
      </c>
      <c r="R523" s="13">
        <f t="shared" si="32"/>
        <v>42726.920081018514</v>
      </c>
      <c r="S523" s="13">
        <f t="shared" si="34"/>
        <v>42786.75</v>
      </c>
      <c r="T523">
        <f t="shared" si="35"/>
        <v>2016</v>
      </c>
    </row>
    <row r="524" spans="1:20" ht="45" x14ac:dyDescent="0.25">
      <c r="A524">
        <v>485</v>
      </c>
      <c r="B524" s="9" t="s">
        <v>486</v>
      </c>
      <c r="C524" s="3" t="s">
        <v>4595</v>
      </c>
      <c r="D524" s="5">
        <v>37956</v>
      </c>
      <c r="E524" s="7">
        <v>15171.5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">
        <f t="shared" si="33"/>
        <v>40</v>
      </c>
      <c r="P524" t="s">
        <v>8307</v>
      </c>
      <c r="Q524" t="s">
        <v>8313</v>
      </c>
      <c r="R524" s="13">
        <f t="shared" si="32"/>
        <v>41381.50577546296</v>
      </c>
      <c r="S524" s="13">
        <f t="shared" si="34"/>
        <v>41411.50577546296</v>
      </c>
      <c r="T524">
        <f t="shared" si="35"/>
        <v>2013</v>
      </c>
    </row>
    <row r="525" spans="1:20" ht="45" x14ac:dyDescent="0.25">
      <c r="A525">
        <v>1521</v>
      </c>
      <c r="B525" s="9" t="s">
        <v>1522</v>
      </c>
      <c r="C525" s="3" t="s">
        <v>5631</v>
      </c>
      <c r="D525" s="5">
        <v>37500</v>
      </c>
      <c r="E525" s="7">
        <v>15126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">
        <f t="shared" si="33"/>
        <v>41</v>
      </c>
      <c r="P525" t="s">
        <v>8327</v>
      </c>
      <c r="Q525" t="s">
        <v>8328</v>
      </c>
      <c r="R525" s="13">
        <f t="shared" si="32"/>
        <v>42493.167719907404</v>
      </c>
      <c r="S525" s="13">
        <f t="shared" si="34"/>
        <v>42528.167719907404</v>
      </c>
      <c r="T525">
        <f t="shared" si="35"/>
        <v>2016</v>
      </c>
    </row>
    <row r="526" spans="1:20" ht="45" x14ac:dyDescent="0.25">
      <c r="A526">
        <v>1459</v>
      </c>
      <c r="B526" s="9" t="s">
        <v>1460</v>
      </c>
      <c r="C526" s="3" t="s">
        <v>5569</v>
      </c>
      <c r="D526" s="5">
        <v>37000</v>
      </c>
      <c r="E526" s="7">
        <v>15121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">
        <f t="shared" si="33"/>
        <v>41</v>
      </c>
      <c r="P526" t="s">
        <v>8311</v>
      </c>
      <c r="Q526" t="s">
        <v>8312</v>
      </c>
      <c r="R526" s="13">
        <f t="shared" si="32"/>
        <v>42312.204814814817</v>
      </c>
      <c r="S526" s="13">
        <f t="shared" si="34"/>
        <v>42340.725694444445</v>
      </c>
      <c r="T526">
        <f t="shared" si="35"/>
        <v>2015</v>
      </c>
    </row>
    <row r="527" spans="1:20" ht="60" x14ac:dyDescent="0.25">
      <c r="A527">
        <v>2388</v>
      </c>
      <c r="B527" s="9" t="s">
        <v>2389</v>
      </c>
      <c r="C527" s="3" t="s">
        <v>6498</v>
      </c>
      <c r="D527" s="5">
        <v>37000</v>
      </c>
      <c r="E527" s="7">
        <v>15091.06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">
        <f t="shared" si="33"/>
        <v>41</v>
      </c>
      <c r="P527" t="s">
        <v>8314</v>
      </c>
      <c r="Q527" t="s">
        <v>8318</v>
      </c>
      <c r="R527" s="13">
        <f t="shared" si="32"/>
        <v>41989.853692129633</v>
      </c>
      <c r="S527" s="13">
        <f t="shared" si="34"/>
        <v>42019.811805555553</v>
      </c>
      <c r="T527">
        <f t="shared" si="35"/>
        <v>2014</v>
      </c>
    </row>
    <row r="528" spans="1:20" ht="60" x14ac:dyDescent="0.25">
      <c r="A528">
        <v>241</v>
      </c>
      <c r="B528" s="9" t="s">
        <v>243</v>
      </c>
      <c r="C528" s="3" t="s">
        <v>4351</v>
      </c>
      <c r="D528" s="5">
        <v>36400</v>
      </c>
      <c r="E528" s="7">
        <v>15077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">
        <f t="shared" si="33"/>
        <v>42</v>
      </c>
      <c r="P528" t="s">
        <v>8307</v>
      </c>
      <c r="Q528" t="s">
        <v>8336</v>
      </c>
      <c r="R528" s="13">
        <f t="shared" si="32"/>
        <v>41949.697962962964</v>
      </c>
      <c r="S528" s="13">
        <f t="shared" si="34"/>
        <v>41994.697962962964</v>
      </c>
      <c r="T528">
        <f t="shared" si="35"/>
        <v>2014</v>
      </c>
    </row>
    <row r="529" spans="1:20" ht="45" x14ac:dyDescent="0.25">
      <c r="A529">
        <v>2144</v>
      </c>
      <c r="B529" s="9" t="s">
        <v>2145</v>
      </c>
      <c r="C529" s="3" t="s">
        <v>6254</v>
      </c>
      <c r="D529" s="5">
        <v>35500</v>
      </c>
      <c r="E529" s="7">
        <v>15039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">
        <f t="shared" si="33"/>
        <v>42</v>
      </c>
      <c r="P529" t="s">
        <v>8320</v>
      </c>
      <c r="Q529" t="s">
        <v>8321</v>
      </c>
      <c r="R529" s="13">
        <f t="shared" si="32"/>
        <v>41499.546759259261</v>
      </c>
      <c r="S529" s="13">
        <f t="shared" si="34"/>
        <v>41531.546759259261</v>
      </c>
      <c r="T529">
        <f t="shared" si="35"/>
        <v>2013</v>
      </c>
    </row>
    <row r="530" spans="1:20" ht="30" x14ac:dyDescent="0.25">
      <c r="A530">
        <v>24</v>
      </c>
      <c r="B530" s="9" t="s">
        <v>26</v>
      </c>
      <c r="C530" s="3" t="s">
        <v>4135</v>
      </c>
      <c r="D530" s="5">
        <v>35000</v>
      </c>
      <c r="E530" s="7">
        <v>14750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">
        <f t="shared" si="33"/>
        <v>42</v>
      </c>
      <c r="P530" t="s">
        <v>8307</v>
      </c>
      <c r="Q530" t="s">
        <v>8346</v>
      </c>
      <c r="R530" s="13">
        <f t="shared" si="32"/>
        <v>42229.820173611108</v>
      </c>
      <c r="S530" s="13">
        <f t="shared" si="34"/>
        <v>42262.818750000006</v>
      </c>
      <c r="T530">
        <f t="shared" si="35"/>
        <v>2015</v>
      </c>
    </row>
    <row r="531" spans="1:20" ht="60" x14ac:dyDescent="0.25">
      <c r="A531">
        <v>156</v>
      </c>
      <c r="B531" s="9" t="s">
        <v>158</v>
      </c>
      <c r="C531" s="3" t="s">
        <v>4266</v>
      </c>
      <c r="D531" s="5">
        <v>35000</v>
      </c>
      <c r="E531" s="7">
        <v>14653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">
        <f t="shared" si="33"/>
        <v>42</v>
      </c>
      <c r="P531" t="s">
        <v>8307</v>
      </c>
      <c r="Q531" t="s">
        <v>8308</v>
      </c>
      <c r="R531" s="13">
        <f t="shared" si="32"/>
        <v>41794.124953703707</v>
      </c>
      <c r="S531" s="13">
        <f t="shared" si="34"/>
        <v>41854.124953703707</v>
      </c>
      <c r="T531">
        <f t="shared" si="35"/>
        <v>2014</v>
      </c>
    </row>
    <row r="532" spans="1:20" ht="60" x14ac:dyDescent="0.25">
      <c r="A532">
        <v>257</v>
      </c>
      <c r="B532" s="9" t="s">
        <v>258</v>
      </c>
      <c r="C532" s="3" t="s">
        <v>4367</v>
      </c>
      <c r="D532" s="5">
        <v>35000</v>
      </c>
      <c r="E532" s="7">
        <v>14598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">
        <f t="shared" si="33"/>
        <v>41</v>
      </c>
      <c r="P532" t="s">
        <v>8307</v>
      </c>
      <c r="Q532" t="s">
        <v>8336</v>
      </c>
      <c r="R532" s="13">
        <f t="shared" si="32"/>
        <v>42479.626875000002</v>
      </c>
      <c r="S532" s="13">
        <f t="shared" si="34"/>
        <v>42509.626875000002</v>
      </c>
      <c r="T532">
        <f t="shared" si="35"/>
        <v>2016</v>
      </c>
    </row>
    <row r="533" spans="1:20" ht="45" x14ac:dyDescent="0.25">
      <c r="A533">
        <v>321</v>
      </c>
      <c r="B533" s="9" t="s">
        <v>322</v>
      </c>
      <c r="C533" s="3" t="s">
        <v>4431</v>
      </c>
      <c r="D533" s="5">
        <v>35000</v>
      </c>
      <c r="E533" s="7">
        <v>14511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">
        <f t="shared" si="33"/>
        <v>41</v>
      </c>
      <c r="P533" t="s">
        <v>8307</v>
      </c>
      <c r="Q533" t="s">
        <v>8336</v>
      </c>
      <c r="R533" s="13">
        <f t="shared" si="32"/>
        <v>42647.446597222224</v>
      </c>
      <c r="S533" s="13">
        <f t="shared" si="34"/>
        <v>42682.488263888896</v>
      </c>
      <c r="T533">
        <f t="shared" si="35"/>
        <v>2016</v>
      </c>
    </row>
    <row r="534" spans="1:20" ht="60" x14ac:dyDescent="0.25">
      <c r="A534">
        <v>330</v>
      </c>
      <c r="B534" s="9" t="s">
        <v>331</v>
      </c>
      <c r="C534" s="3" t="s">
        <v>4440</v>
      </c>
      <c r="D534" s="5">
        <v>35000</v>
      </c>
      <c r="E534" s="7">
        <v>14450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">
        <f t="shared" si="33"/>
        <v>41</v>
      </c>
      <c r="P534" t="s">
        <v>8307</v>
      </c>
      <c r="Q534" t="s">
        <v>8336</v>
      </c>
      <c r="R534" s="13">
        <f t="shared" si="32"/>
        <v>41379.515775462962</v>
      </c>
      <c r="S534" s="13">
        <f t="shared" si="34"/>
        <v>41411.165972222225</v>
      </c>
      <c r="T534">
        <f t="shared" si="35"/>
        <v>2013</v>
      </c>
    </row>
    <row r="535" spans="1:20" ht="45" x14ac:dyDescent="0.25">
      <c r="A535">
        <v>340</v>
      </c>
      <c r="B535" s="9" t="s">
        <v>341</v>
      </c>
      <c r="C535" s="3" t="s">
        <v>4450</v>
      </c>
      <c r="D535" s="5">
        <v>35000</v>
      </c>
      <c r="E535" s="7">
        <v>14437.46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">
        <f t="shared" si="33"/>
        <v>41</v>
      </c>
      <c r="P535" t="s">
        <v>8307</v>
      </c>
      <c r="Q535" t="s">
        <v>8336</v>
      </c>
      <c r="R535" s="13">
        <f t="shared" ref="R535:R598" si="36">((J535/60)/60/24+DATE(1970,1,1))</f>
        <v>42772.669062500005</v>
      </c>
      <c r="S535" s="13">
        <f t="shared" si="34"/>
        <v>42802.875</v>
      </c>
      <c r="T535">
        <f t="shared" si="35"/>
        <v>2017</v>
      </c>
    </row>
    <row r="536" spans="1:20" ht="45" x14ac:dyDescent="0.25">
      <c r="A536">
        <v>355</v>
      </c>
      <c r="B536" s="9" t="s">
        <v>356</v>
      </c>
      <c r="C536" s="3" t="s">
        <v>4465</v>
      </c>
      <c r="D536" s="5">
        <v>35000</v>
      </c>
      <c r="E536" s="7">
        <v>14303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">
        <f t="shared" si="33"/>
        <v>41</v>
      </c>
      <c r="P536" t="s">
        <v>8307</v>
      </c>
      <c r="Q536" t="s">
        <v>8336</v>
      </c>
      <c r="R536" s="13">
        <f t="shared" si="36"/>
        <v>41943.293912037036</v>
      </c>
      <c r="S536" s="13">
        <f t="shared" si="34"/>
        <v>41974.3355787037</v>
      </c>
      <c r="T536">
        <f t="shared" si="35"/>
        <v>2014</v>
      </c>
    </row>
    <row r="537" spans="1:20" ht="60" x14ac:dyDescent="0.25">
      <c r="A537">
        <v>361</v>
      </c>
      <c r="B537" s="9" t="s">
        <v>362</v>
      </c>
      <c r="C537" s="3" t="s">
        <v>4471</v>
      </c>
      <c r="D537" s="5">
        <v>35000</v>
      </c>
      <c r="E537" s="7">
        <v>14203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">
        <f t="shared" si="33"/>
        <v>41</v>
      </c>
      <c r="P537" t="s">
        <v>8307</v>
      </c>
      <c r="Q537" t="s">
        <v>8336</v>
      </c>
      <c r="R537" s="13">
        <f t="shared" si="36"/>
        <v>41936.001226851848</v>
      </c>
      <c r="S537" s="13">
        <f t="shared" si="34"/>
        <v>41966.042893518519</v>
      </c>
      <c r="T537">
        <f t="shared" si="35"/>
        <v>2014</v>
      </c>
    </row>
    <row r="538" spans="1:20" ht="45" x14ac:dyDescent="0.25">
      <c r="A538">
        <v>404</v>
      </c>
      <c r="B538" s="9" t="s">
        <v>405</v>
      </c>
      <c r="C538" s="3" t="s">
        <v>4514</v>
      </c>
      <c r="D538" s="5">
        <v>35000</v>
      </c>
      <c r="E538" s="7">
        <v>14190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">
        <f t="shared" si="33"/>
        <v>40</v>
      </c>
      <c r="P538" t="s">
        <v>8307</v>
      </c>
      <c r="Q538" t="s">
        <v>8336</v>
      </c>
      <c r="R538" s="13">
        <f t="shared" si="36"/>
        <v>41646.628032407411</v>
      </c>
      <c r="S538" s="13">
        <f t="shared" si="34"/>
        <v>41675.961111111108</v>
      </c>
      <c r="T538">
        <f t="shared" si="35"/>
        <v>2014</v>
      </c>
    </row>
    <row r="539" spans="1:20" ht="30" x14ac:dyDescent="0.25">
      <c r="A539">
        <v>648</v>
      </c>
      <c r="B539" s="9" t="s">
        <v>649</v>
      </c>
      <c r="C539" s="3" t="s">
        <v>4758</v>
      </c>
      <c r="D539" s="5">
        <v>35000</v>
      </c>
      <c r="E539" s="7">
        <v>14166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">
        <f t="shared" si="33"/>
        <v>40</v>
      </c>
      <c r="P539" t="s">
        <v>8314</v>
      </c>
      <c r="Q539" t="s">
        <v>8322</v>
      </c>
      <c r="R539" s="13">
        <f t="shared" si="36"/>
        <v>41891.693379629629</v>
      </c>
      <c r="S539" s="13">
        <f t="shared" si="34"/>
        <v>41926.693379629629</v>
      </c>
      <c r="T539">
        <f t="shared" si="35"/>
        <v>2014</v>
      </c>
    </row>
    <row r="540" spans="1:20" ht="60" x14ac:dyDescent="0.25">
      <c r="A540">
        <v>683</v>
      </c>
      <c r="B540" s="9" t="s">
        <v>684</v>
      </c>
      <c r="C540" s="3" t="s">
        <v>4793</v>
      </c>
      <c r="D540" s="5">
        <v>35000</v>
      </c>
      <c r="E540" s="7">
        <v>14082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">
        <f t="shared" si="33"/>
        <v>40</v>
      </c>
      <c r="P540" t="s">
        <v>8314</v>
      </c>
      <c r="Q540" t="s">
        <v>8322</v>
      </c>
      <c r="R540" s="13">
        <f t="shared" si="36"/>
        <v>42634.900046296301</v>
      </c>
      <c r="S540" s="13">
        <f t="shared" si="34"/>
        <v>42674.900046296301</v>
      </c>
      <c r="T540">
        <f t="shared" si="35"/>
        <v>2016</v>
      </c>
    </row>
    <row r="541" spans="1:20" ht="30" x14ac:dyDescent="0.25">
      <c r="A541">
        <v>963</v>
      </c>
      <c r="B541" s="9" t="s">
        <v>964</v>
      </c>
      <c r="C541" s="3" t="s">
        <v>5073</v>
      </c>
      <c r="D541" s="5">
        <v>35000</v>
      </c>
      <c r="E541" s="7">
        <v>14055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">
        <f t="shared" si="33"/>
        <v>40</v>
      </c>
      <c r="P541" t="s">
        <v>8314</v>
      </c>
      <c r="Q541" t="s">
        <v>8322</v>
      </c>
      <c r="R541" s="13">
        <f t="shared" si="36"/>
        <v>42625.635636574079</v>
      </c>
      <c r="S541" s="13">
        <f t="shared" si="34"/>
        <v>42660.635636574079</v>
      </c>
      <c r="T541">
        <f t="shared" si="35"/>
        <v>2016</v>
      </c>
    </row>
    <row r="542" spans="1:20" ht="60" x14ac:dyDescent="0.25">
      <c r="A542">
        <v>979</v>
      </c>
      <c r="B542" s="9" t="s">
        <v>980</v>
      </c>
      <c r="C542" s="3" t="s">
        <v>5089</v>
      </c>
      <c r="D542" s="5">
        <v>35000</v>
      </c>
      <c r="E542" s="7">
        <v>14000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">
        <f t="shared" si="33"/>
        <v>40</v>
      </c>
      <c r="P542" t="s">
        <v>8314</v>
      </c>
      <c r="Q542" t="s">
        <v>8322</v>
      </c>
      <c r="R542" s="13">
        <f t="shared" si="36"/>
        <v>42506.416990740734</v>
      </c>
      <c r="S542" s="13">
        <f t="shared" si="34"/>
        <v>42541.790972222225</v>
      </c>
      <c r="T542">
        <f t="shared" si="35"/>
        <v>2016</v>
      </c>
    </row>
    <row r="543" spans="1:20" ht="60" x14ac:dyDescent="0.25">
      <c r="A543">
        <v>1127</v>
      </c>
      <c r="B543" s="9" t="s">
        <v>1128</v>
      </c>
      <c r="C543" s="3" t="s">
        <v>5237</v>
      </c>
      <c r="D543" s="5">
        <v>35000</v>
      </c>
      <c r="E543" s="7">
        <v>14000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">
        <f t="shared" si="33"/>
        <v>40</v>
      </c>
      <c r="P543" t="s">
        <v>8320</v>
      </c>
      <c r="Q543" t="s">
        <v>8330</v>
      </c>
      <c r="R543" s="13">
        <f t="shared" si="36"/>
        <v>41926.854166666664</v>
      </c>
      <c r="S543" s="13">
        <f t="shared" si="34"/>
        <v>41957.895833333328</v>
      </c>
      <c r="T543">
        <f t="shared" si="35"/>
        <v>2014</v>
      </c>
    </row>
    <row r="544" spans="1:20" ht="60" x14ac:dyDescent="0.25">
      <c r="A544">
        <v>1138</v>
      </c>
      <c r="B544" s="9" t="s">
        <v>1139</v>
      </c>
      <c r="C544" s="3" t="s">
        <v>5248</v>
      </c>
      <c r="D544" s="5">
        <v>35000</v>
      </c>
      <c r="E544" s="7">
        <v>13864.17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">
        <f t="shared" si="33"/>
        <v>40</v>
      </c>
      <c r="P544" t="s">
        <v>8320</v>
      </c>
      <c r="Q544" t="s">
        <v>8330</v>
      </c>
      <c r="R544" s="13">
        <f t="shared" si="36"/>
        <v>42736.9066087963</v>
      </c>
      <c r="S544" s="13">
        <f t="shared" si="34"/>
        <v>42756.9066087963</v>
      </c>
      <c r="T544">
        <f t="shared" si="35"/>
        <v>2017</v>
      </c>
    </row>
    <row r="545" spans="1:20" ht="60" x14ac:dyDescent="0.25">
      <c r="A545">
        <v>1322</v>
      </c>
      <c r="B545" s="9" t="s">
        <v>1323</v>
      </c>
      <c r="C545" s="3" t="s">
        <v>5432</v>
      </c>
      <c r="D545" s="5">
        <v>35000</v>
      </c>
      <c r="E545" s="7">
        <v>13864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">
        <f t="shared" si="33"/>
        <v>40</v>
      </c>
      <c r="P545" t="s">
        <v>8314</v>
      </c>
      <c r="Q545" t="s">
        <v>8322</v>
      </c>
      <c r="R545" s="13">
        <f t="shared" si="36"/>
        <v>42115.656539351854</v>
      </c>
      <c r="S545" s="13">
        <f t="shared" si="34"/>
        <v>42145.656539351854</v>
      </c>
      <c r="T545">
        <f t="shared" si="35"/>
        <v>2015</v>
      </c>
    </row>
    <row r="546" spans="1:20" ht="45" x14ac:dyDescent="0.25">
      <c r="A546">
        <v>1330</v>
      </c>
      <c r="B546" s="9" t="s">
        <v>1331</v>
      </c>
      <c r="C546" s="3" t="s">
        <v>5440</v>
      </c>
      <c r="D546" s="5">
        <v>35000</v>
      </c>
      <c r="E546" s="7">
        <v>13846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">
        <f t="shared" si="33"/>
        <v>39</v>
      </c>
      <c r="P546" t="s">
        <v>8314</v>
      </c>
      <c r="Q546" t="s">
        <v>8322</v>
      </c>
      <c r="R546" s="13">
        <f t="shared" si="36"/>
        <v>42522.276724537034</v>
      </c>
      <c r="S546" s="13">
        <f t="shared" si="34"/>
        <v>42553.166666666672</v>
      </c>
      <c r="T546">
        <f t="shared" si="35"/>
        <v>2016</v>
      </c>
    </row>
    <row r="547" spans="1:20" ht="60" x14ac:dyDescent="0.25">
      <c r="A547">
        <v>1530</v>
      </c>
      <c r="B547" s="9" t="s">
        <v>1531</v>
      </c>
      <c r="C547" s="3" t="s">
        <v>5640</v>
      </c>
      <c r="D547" s="5">
        <v>35000</v>
      </c>
      <c r="E547" s="7">
        <v>13728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">
        <f t="shared" si="33"/>
        <v>39</v>
      </c>
      <c r="P547" t="s">
        <v>8327</v>
      </c>
      <c r="Q547" t="s">
        <v>8328</v>
      </c>
      <c r="R547" s="13">
        <f t="shared" si="36"/>
        <v>42275.767303240747</v>
      </c>
      <c r="S547" s="13">
        <f t="shared" si="34"/>
        <v>42300.767303240747</v>
      </c>
      <c r="T547">
        <f t="shared" si="35"/>
        <v>2015</v>
      </c>
    </row>
    <row r="548" spans="1:20" x14ac:dyDescent="0.25">
      <c r="A548">
        <v>1718</v>
      </c>
      <c r="B548" s="9" t="s">
        <v>1719</v>
      </c>
      <c r="C548" s="3" t="s">
        <v>5828</v>
      </c>
      <c r="D548" s="5">
        <v>35000</v>
      </c>
      <c r="E548" s="7">
        <v>13704.33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">
        <f t="shared" si="33"/>
        <v>39</v>
      </c>
      <c r="P548" t="s">
        <v>8323</v>
      </c>
      <c r="Q548" t="s">
        <v>8329</v>
      </c>
      <c r="R548" s="13">
        <f t="shared" si="36"/>
        <v>42460.610520833332</v>
      </c>
      <c r="S548" s="13">
        <f t="shared" si="34"/>
        <v>42504.207638888889</v>
      </c>
      <c r="T548">
        <f t="shared" si="35"/>
        <v>2016</v>
      </c>
    </row>
    <row r="549" spans="1:20" ht="60" x14ac:dyDescent="0.25">
      <c r="A549">
        <v>1782</v>
      </c>
      <c r="B549" s="9" t="s">
        <v>1783</v>
      </c>
      <c r="C549" s="3" t="s">
        <v>5892</v>
      </c>
      <c r="D549" s="5">
        <v>35000</v>
      </c>
      <c r="E549" s="7">
        <v>13692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">
        <f t="shared" si="33"/>
        <v>39</v>
      </c>
      <c r="P549" t="s">
        <v>8327</v>
      </c>
      <c r="Q549" t="s">
        <v>8328</v>
      </c>
      <c r="R549" s="13">
        <f t="shared" si="36"/>
        <v>42388.575104166666</v>
      </c>
      <c r="S549" s="13">
        <f t="shared" si="34"/>
        <v>42421.575104166666</v>
      </c>
      <c r="T549">
        <f t="shared" si="35"/>
        <v>2016</v>
      </c>
    </row>
    <row r="550" spans="1:20" ht="60" x14ac:dyDescent="0.25">
      <c r="A550">
        <v>1909</v>
      </c>
      <c r="B550" s="9" t="s">
        <v>1910</v>
      </c>
      <c r="C550" s="3" t="s">
        <v>6019</v>
      </c>
      <c r="D550" s="5">
        <v>35000</v>
      </c>
      <c r="E550" s="7">
        <v>13685.99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">
        <f t="shared" si="33"/>
        <v>39</v>
      </c>
      <c r="P550" t="s">
        <v>8314</v>
      </c>
      <c r="Q550" t="s">
        <v>8326</v>
      </c>
      <c r="R550" s="13">
        <f t="shared" si="36"/>
        <v>41905.429155092592</v>
      </c>
      <c r="S550" s="13">
        <f t="shared" si="34"/>
        <v>41935.429155092592</v>
      </c>
      <c r="T550">
        <f t="shared" si="35"/>
        <v>2014</v>
      </c>
    </row>
    <row r="551" spans="1:20" ht="60" x14ac:dyDescent="0.25">
      <c r="A551">
        <v>1952</v>
      </c>
      <c r="B551" s="9" t="s">
        <v>1953</v>
      </c>
      <c r="C551" s="3" t="s">
        <v>6062</v>
      </c>
      <c r="D551" s="5">
        <v>35000</v>
      </c>
      <c r="E551" s="7">
        <v>13614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">
        <f t="shared" si="33"/>
        <v>39</v>
      </c>
      <c r="P551" t="s">
        <v>8314</v>
      </c>
      <c r="Q551" t="s">
        <v>8325</v>
      </c>
      <c r="R551" s="13">
        <f t="shared" si="36"/>
        <v>41526.60665509259</v>
      </c>
      <c r="S551" s="13">
        <f t="shared" si="34"/>
        <v>41563.60665509259</v>
      </c>
      <c r="T551">
        <f t="shared" si="35"/>
        <v>2013</v>
      </c>
    </row>
    <row r="552" spans="1:20" ht="60" x14ac:dyDescent="0.25">
      <c r="A552">
        <v>2054</v>
      </c>
      <c r="B552" s="9" t="s">
        <v>2055</v>
      </c>
      <c r="C552" s="3" t="s">
        <v>6164</v>
      </c>
      <c r="D552" s="5">
        <v>35000</v>
      </c>
      <c r="E552" s="7">
        <v>13566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">
        <f t="shared" si="33"/>
        <v>39</v>
      </c>
      <c r="P552" t="s">
        <v>8314</v>
      </c>
      <c r="Q552" t="s">
        <v>8325</v>
      </c>
      <c r="R552" s="13">
        <f t="shared" si="36"/>
        <v>41731.520949074074</v>
      </c>
      <c r="S552" s="13">
        <f t="shared" si="34"/>
        <v>41761.520949074074</v>
      </c>
      <c r="T552">
        <f t="shared" si="35"/>
        <v>2014</v>
      </c>
    </row>
    <row r="553" spans="1:20" ht="45" x14ac:dyDescent="0.25">
      <c r="A553">
        <v>2327</v>
      </c>
      <c r="B553" s="9" t="s">
        <v>2328</v>
      </c>
      <c r="C553" s="3" t="s">
        <v>6437</v>
      </c>
      <c r="D553" s="5">
        <v>35000</v>
      </c>
      <c r="E553" s="7">
        <v>13534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">
        <f t="shared" si="33"/>
        <v>39</v>
      </c>
      <c r="P553" t="s">
        <v>8331</v>
      </c>
      <c r="Q553" t="s">
        <v>8349</v>
      </c>
      <c r="R553" s="13">
        <f t="shared" si="36"/>
        <v>41842.917129629634</v>
      </c>
      <c r="S553" s="13">
        <f t="shared" si="34"/>
        <v>41877.917129629634</v>
      </c>
      <c r="T553">
        <f t="shared" si="35"/>
        <v>2014</v>
      </c>
    </row>
    <row r="554" spans="1:20" ht="60" x14ac:dyDescent="0.25">
      <c r="A554">
        <v>2330</v>
      </c>
      <c r="B554" s="9" t="s">
        <v>2331</v>
      </c>
      <c r="C554" s="3" t="s">
        <v>6440</v>
      </c>
      <c r="D554" s="5">
        <v>35000</v>
      </c>
      <c r="E554" s="7">
        <v>13500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">
        <f t="shared" si="33"/>
        <v>39</v>
      </c>
      <c r="P554" t="s">
        <v>8331</v>
      </c>
      <c r="Q554" t="s">
        <v>8349</v>
      </c>
      <c r="R554" s="13">
        <f t="shared" si="36"/>
        <v>42332.89980324074</v>
      </c>
      <c r="S554" s="13">
        <f t="shared" si="34"/>
        <v>42363</v>
      </c>
      <c r="T554">
        <f t="shared" si="35"/>
        <v>2015</v>
      </c>
    </row>
    <row r="555" spans="1:20" ht="45" x14ac:dyDescent="0.25">
      <c r="A555">
        <v>2354</v>
      </c>
      <c r="B555" s="9" t="s">
        <v>2355</v>
      </c>
      <c r="C555" s="3" t="s">
        <v>6464</v>
      </c>
      <c r="D555" s="5">
        <v>35000</v>
      </c>
      <c r="E555" s="7">
        <v>13480.16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">
        <f t="shared" si="33"/>
        <v>38</v>
      </c>
      <c r="P555" t="s">
        <v>8314</v>
      </c>
      <c r="Q555" t="s">
        <v>8318</v>
      </c>
      <c r="R555" s="13">
        <f t="shared" si="36"/>
        <v>41954.722916666666</v>
      </c>
      <c r="S555" s="13">
        <f t="shared" si="34"/>
        <v>42014.722916666666</v>
      </c>
      <c r="T555">
        <f t="shared" si="35"/>
        <v>2014</v>
      </c>
    </row>
    <row r="556" spans="1:20" ht="45" x14ac:dyDescent="0.25">
      <c r="A556">
        <v>2428</v>
      </c>
      <c r="B556" s="9" t="s">
        <v>2429</v>
      </c>
      <c r="C556" s="3" t="s">
        <v>6538</v>
      </c>
      <c r="D556" s="5">
        <v>35000</v>
      </c>
      <c r="E556" s="7">
        <v>13451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">
        <f t="shared" si="33"/>
        <v>38</v>
      </c>
      <c r="P556" t="s">
        <v>8331</v>
      </c>
      <c r="Q556" t="s">
        <v>8332</v>
      </c>
      <c r="R556" s="13">
        <f t="shared" si="36"/>
        <v>42045.784155092595</v>
      </c>
      <c r="S556" s="13">
        <f t="shared" si="34"/>
        <v>42075.742488425924</v>
      </c>
      <c r="T556">
        <f t="shared" si="35"/>
        <v>2015</v>
      </c>
    </row>
    <row r="557" spans="1:20" ht="45" x14ac:dyDescent="0.25">
      <c r="A557">
        <v>2454</v>
      </c>
      <c r="B557" s="9" t="s">
        <v>2455</v>
      </c>
      <c r="C557" s="3" t="s">
        <v>6564</v>
      </c>
      <c r="D557" s="5">
        <v>35000</v>
      </c>
      <c r="E557" s="7">
        <v>13383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">
        <f t="shared" si="33"/>
        <v>38</v>
      </c>
      <c r="P557" t="s">
        <v>8331</v>
      </c>
      <c r="Q557" t="s">
        <v>8349</v>
      </c>
      <c r="R557" s="13">
        <f t="shared" si="36"/>
        <v>42770.201481481476</v>
      </c>
      <c r="S557" s="13">
        <f t="shared" si="34"/>
        <v>42805.201481481476</v>
      </c>
      <c r="T557">
        <f t="shared" si="35"/>
        <v>2017</v>
      </c>
    </row>
    <row r="558" spans="1:20" ht="45" x14ac:dyDescent="0.25">
      <c r="A558">
        <v>2504</v>
      </c>
      <c r="B558" s="9" t="s">
        <v>2504</v>
      </c>
      <c r="C558" s="3" t="s">
        <v>6614</v>
      </c>
      <c r="D558" s="5">
        <v>35000</v>
      </c>
      <c r="E558" s="7">
        <v>13323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">
        <f t="shared" si="33"/>
        <v>38</v>
      </c>
      <c r="P558" t="s">
        <v>8331</v>
      </c>
      <c r="Q558" t="s">
        <v>8335</v>
      </c>
      <c r="R558" s="13">
        <f t="shared" si="36"/>
        <v>41928.015439814815</v>
      </c>
      <c r="S558" s="13">
        <f t="shared" si="34"/>
        <v>41958.057106481487</v>
      </c>
      <c r="T558">
        <f t="shared" si="35"/>
        <v>2014</v>
      </c>
    </row>
    <row r="559" spans="1:20" ht="45" x14ac:dyDescent="0.25">
      <c r="A559">
        <v>2566</v>
      </c>
      <c r="B559" s="9" t="s">
        <v>2566</v>
      </c>
      <c r="C559" s="3" t="s">
        <v>6676</v>
      </c>
      <c r="D559" s="5">
        <v>35000</v>
      </c>
      <c r="E559" s="7">
        <v>13296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">
        <f t="shared" si="33"/>
        <v>38</v>
      </c>
      <c r="P559" t="s">
        <v>8331</v>
      </c>
      <c r="Q559" t="s">
        <v>8332</v>
      </c>
      <c r="R559" s="13">
        <f t="shared" si="36"/>
        <v>41842.980879629627</v>
      </c>
      <c r="S559" s="13">
        <f t="shared" si="34"/>
        <v>41872.980879629627</v>
      </c>
      <c r="T559">
        <f t="shared" si="35"/>
        <v>2014</v>
      </c>
    </row>
    <row r="560" spans="1:20" ht="60" x14ac:dyDescent="0.25">
      <c r="A560">
        <v>2596</v>
      </c>
      <c r="B560" s="9" t="s">
        <v>2596</v>
      </c>
      <c r="C560" s="3" t="s">
        <v>6706</v>
      </c>
      <c r="D560" s="5">
        <v>35000</v>
      </c>
      <c r="E560" s="7">
        <v>13293.8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">
        <f t="shared" si="33"/>
        <v>38</v>
      </c>
      <c r="P560" t="s">
        <v>8331</v>
      </c>
      <c r="Q560" t="s">
        <v>8332</v>
      </c>
      <c r="R560" s="13">
        <f t="shared" si="36"/>
        <v>41828.664456018516</v>
      </c>
      <c r="S560" s="13">
        <f t="shared" si="34"/>
        <v>41858.664456018516</v>
      </c>
      <c r="T560">
        <f t="shared" si="35"/>
        <v>2014</v>
      </c>
    </row>
    <row r="561" spans="1:20" ht="60" x14ac:dyDescent="0.25">
      <c r="A561">
        <v>2609</v>
      </c>
      <c r="B561" s="9" t="s">
        <v>2609</v>
      </c>
      <c r="C561" s="3" t="s">
        <v>6719</v>
      </c>
      <c r="D561" s="5">
        <v>35000</v>
      </c>
      <c r="E561" s="7">
        <v>13279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">
        <f t="shared" si="33"/>
        <v>38</v>
      </c>
      <c r="P561" t="s">
        <v>8314</v>
      </c>
      <c r="Q561" t="s">
        <v>8319</v>
      </c>
      <c r="R561" s="13">
        <f t="shared" si="36"/>
        <v>41075.237858796296</v>
      </c>
      <c r="S561" s="13">
        <f t="shared" si="34"/>
        <v>41105.237858796296</v>
      </c>
      <c r="T561">
        <f t="shared" si="35"/>
        <v>2012</v>
      </c>
    </row>
    <row r="562" spans="1:20" ht="60" x14ac:dyDescent="0.25">
      <c r="A562">
        <v>2674</v>
      </c>
      <c r="B562" s="9" t="s">
        <v>2674</v>
      </c>
      <c r="C562" s="3" t="s">
        <v>6784</v>
      </c>
      <c r="D562" s="5">
        <v>35000</v>
      </c>
      <c r="E562" s="7">
        <v>13228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">
        <f t="shared" si="33"/>
        <v>38</v>
      </c>
      <c r="P562" t="s">
        <v>8314</v>
      </c>
      <c r="Q562" t="s">
        <v>8315</v>
      </c>
      <c r="R562" s="13">
        <f t="shared" si="36"/>
        <v>42529.632754629631</v>
      </c>
      <c r="S562" s="13">
        <f t="shared" si="34"/>
        <v>42556.207638888889</v>
      </c>
      <c r="T562">
        <f t="shared" si="35"/>
        <v>2016</v>
      </c>
    </row>
    <row r="563" spans="1:20" ht="60" x14ac:dyDescent="0.25">
      <c r="A563">
        <v>2689</v>
      </c>
      <c r="B563" s="9" t="s">
        <v>2689</v>
      </c>
      <c r="C563" s="3" t="s">
        <v>6799</v>
      </c>
      <c r="D563" s="5">
        <v>35000</v>
      </c>
      <c r="E563" s="7">
        <v>13180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">
        <f t="shared" si="33"/>
        <v>38</v>
      </c>
      <c r="P563" t="s">
        <v>8331</v>
      </c>
      <c r="Q563" t="s">
        <v>8332</v>
      </c>
      <c r="R563" s="13">
        <f t="shared" si="36"/>
        <v>42551.961689814809</v>
      </c>
      <c r="S563" s="13">
        <f t="shared" si="34"/>
        <v>42581.961689814809</v>
      </c>
      <c r="T563">
        <f t="shared" si="35"/>
        <v>2016</v>
      </c>
    </row>
    <row r="564" spans="1:20" ht="45" x14ac:dyDescent="0.25">
      <c r="A564">
        <v>2706</v>
      </c>
      <c r="B564" s="9" t="s">
        <v>2706</v>
      </c>
      <c r="C564" s="3" t="s">
        <v>6816</v>
      </c>
      <c r="D564" s="5">
        <v>35000</v>
      </c>
      <c r="E564" s="7">
        <v>13163.5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">
        <f t="shared" si="33"/>
        <v>37</v>
      </c>
      <c r="P564" t="s">
        <v>8309</v>
      </c>
      <c r="Q564" t="s">
        <v>8310</v>
      </c>
      <c r="R564" s="13">
        <f t="shared" si="36"/>
        <v>41899.294942129629</v>
      </c>
      <c r="S564" s="13">
        <f t="shared" si="34"/>
        <v>41928.290972222225</v>
      </c>
      <c r="T564">
        <f t="shared" si="35"/>
        <v>2014</v>
      </c>
    </row>
    <row r="565" spans="1:20" ht="60" x14ac:dyDescent="0.25">
      <c r="A565">
        <v>2848</v>
      </c>
      <c r="B565" s="9" t="s">
        <v>2848</v>
      </c>
      <c r="C565" s="3" t="s">
        <v>6958</v>
      </c>
      <c r="D565" s="5">
        <v>35000</v>
      </c>
      <c r="E565" s="7">
        <v>13121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">
        <f t="shared" si="33"/>
        <v>37</v>
      </c>
      <c r="P565" t="s">
        <v>8309</v>
      </c>
      <c r="Q565" t="s">
        <v>8333</v>
      </c>
      <c r="R565" s="13">
        <f t="shared" si="36"/>
        <v>42123.648831018523</v>
      </c>
      <c r="S565" s="13">
        <f t="shared" si="34"/>
        <v>42153.648831018523</v>
      </c>
      <c r="T565">
        <f t="shared" si="35"/>
        <v>2015</v>
      </c>
    </row>
    <row r="566" spans="1:20" ht="45" x14ac:dyDescent="0.25">
      <c r="A566">
        <v>2996</v>
      </c>
      <c r="B566" s="9" t="s">
        <v>2996</v>
      </c>
      <c r="C566" s="3" t="s">
        <v>7106</v>
      </c>
      <c r="D566" s="5">
        <v>35000</v>
      </c>
      <c r="E566" s="7">
        <v>13114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">
        <f t="shared" si="33"/>
        <v>37</v>
      </c>
      <c r="P566" t="s">
        <v>8309</v>
      </c>
      <c r="Q566" t="s">
        <v>8310</v>
      </c>
      <c r="R566" s="13">
        <f t="shared" si="36"/>
        <v>42090.912500000006</v>
      </c>
      <c r="S566" s="13">
        <f t="shared" si="34"/>
        <v>42150.912500000006</v>
      </c>
      <c r="T566">
        <f t="shared" si="35"/>
        <v>2015</v>
      </c>
    </row>
    <row r="567" spans="1:20" ht="60" x14ac:dyDescent="0.25">
      <c r="A567">
        <v>3166</v>
      </c>
      <c r="B567" s="9" t="s">
        <v>3166</v>
      </c>
      <c r="C567" s="3" t="s">
        <v>7276</v>
      </c>
      <c r="D567" s="5">
        <v>35000</v>
      </c>
      <c r="E567" s="7">
        <v>13112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1">
        <f t="shared" si="33"/>
        <v>37</v>
      </c>
      <c r="P567" t="s">
        <v>8309</v>
      </c>
      <c r="Q567" t="s">
        <v>8333</v>
      </c>
      <c r="R567" s="13">
        <f t="shared" si="36"/>
        <v>41940.69158564815</v>
      </c>
      <c r="S567" s="13">
        <f t="shared" si="34"/>
        <v>41969.332638888889</v>
      </c>
      <c r="T567">
        <f t="shared" si="35"/>
        <v>2014</v>
      </c>
    </row>
    <row r="568" spans="1:20" ht="60" x14ac:dyDescent="0.25">
      <c r="A568">
        <v>3215</v>
      </c>
      <c r="B568" s="9" t="s">
        <v>3215</v>
      </c>
      <c r="C568" s="3" t="s">
        <v>7325</v>
      </c>
      <c r="D568" s="5">
        <v>35000</v>
      </c>
      <c r="E568" s="7">
        <v>13014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1">
        <f t="shared" si="33"/>
        <v>37</v>
      </c>
      <c r="P568" t="s">
        <v>8309</v>
      </c>
      <c r="Q568" t="s">
        <v>8333</v>
      </c>
      <c r="R568" s="13">
        <f t="shared" si="36"/>
        <v>42219.665173611109</v>
      </c>
      <c r="S568" s="13">
        <f t="shared" si="34"/>
        <v>42257.165972222225</v>
      </c>
      <c r="T568">
        <f t="shared" si="35"/>
        <v>2015</v>
      </c>
    </row>
    <row r="569" spans="1:20" ht="30" x14ac:dyDescent="0.25">
      <c r="A569">
        <v>3237</v>
      </c>
      <c r="B569" s="9" t="s">
        <v>3237</v>
      </c>
      <c r="C569" s="3" t="s">
        <v>7347</v>
      </c>
      <c r="D569" s="5">
        <v>35000</v>
      </c>
      <c r="E569" s="7">
        <v>12965.44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1">
        <f t="shared" si="33"/>
        <v>37</v>
      </c>
      <c r="P569" t="s">
        <v>8309</v>
      </c>
      <c r="Q569" t="s">
        <v>8333</v>
      </c>
      <c r="R569" s="13">
        <f t="shared" si="36"/>
        <v>42252.474351851852</v>
      </c>
      <c r="S569" s="13">
        <f t="shared" si="34"/>
        <v>42276.165972222225</v>
      </c>
      <c r="T569">
        <f t="shared" si="35"/>
        <v>2015</v>
      </c>
    </row>
    <row r="570" spans="1:20" ht="45" x14ac:dyDescent="0.25">
      <c r="A570">
        <v>3547</v>
      </c>
      <c r="B570" s="9" t="s">
        <v>3546</v>
      </c>
      <c r="C570" s="3" t="s">
        <v>7657</v>
      </c>
      <c r="D570" s="5">
        <v>35000</v>
      </c>
      <c r="E570" s="7">
        <v>12929.35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1">
        <f t="shared" si="33"/>
        <v>38</v>
      </c>
      <c r="P570" t="s">
        <v>8309</v>
      </c>
      <c r="Q570" t="s">
        <v>8333</v>
      </c>
      <c r="R570" s="13">
        <f t="shared" si="36"/>
        <v>42480.078715277778</v>
      </c>
      <c r="S570" s="13">
        <f t="shared" si="34"/>
        <v>42504.165972222225</v>
      </c>
      <c r="T570">
        <f t="shared" si="35"/>
        <v>2016</v>
      </c>
    </row>
    <row r="571" spans="1:20" ht="60" x14ac:dyDescent="0.25">
      <c r="A571">
        <v>351</v>
      </c>
      <c r="B571" s="9" t="s">
        <v>352</v>
      </c>
      <c r="C571" s="3" t="s">
        <v>4461</v>
      </c>
      <c r="D571" s="5">
        <v>34000</v>
      </c>
      <c r="E571" s="7">
        <v>12879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">
        <f t="shared" si="33"/>
        <v>38</v>
      </c>
      <c r="P571" t="s">
        <v>8307</v>
      </c>
      <c r="Q571" t="s">
        <v>8336</v>
      </c>
      <c r="R571" s="13">
        <f t="shared" si="36"/>
        <v>42427.964745370366</v>
      </c>
      <c r="S571" s="13">
        <f t="shared" si="34"/>
        <v>42467.923078703709</v>
      </c>
      <c r="T571">
        <f t="shared" si="35"/>
        <v>2016</v>
      </c>
    </row>
    <row r="572" spans="1:20" ht="60" x14ac:dyDescent="0.25">
      <c r="A572">
        <v>344</v>
      </c>
      <c r="B572" s="9" t="s">
        <v>345</v>
      </c>
      <c r="C572" s="3" t="s">
        <v>4454</v>
      </c>
      <c r="D572" s="5">
        <v>33500</v>
      </c>
      <c r="E572" s="7">
        <v>12870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">
        <f t="shared" si="33"/>
        <v>39</v>
      </c>
      <c r="P572" t="s">
        <v>8307</v>
      </c>
      <c r="Q572" t="s">
        <v>8336</v>
      </c>
      <c r="R572" s="13">
        <f t="shared" si="36"/>
        <v>42111.970995370371</v>
      </c>
      <c r="S572" s="13">
        <f t="shared" si="34"/>
        <v>42156.097222222219</v>
      </c>
      <c r="T572">
        <f t="shared" si="35"/>
        <v>2015</v>
      </c>
    </row>
    <row r="573" spans="1:20" ht="45" x14ac:dyDescent="0.25">
      <c r="A573">
        <v>1790</v>
      </c>
      <c r="B573" s="9" t="s">
        <v>1791</v>
      </c>
      <c r="C573" s="3" t="s">
        <v>5900</v>
      </c>
      <c r="D573" s="5">
        <v>33000</v>
      </c>
      <c r="E573" s="7">
        <v>12818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">
        <f t="shared" si="33"/>
        <v>39</v>
      </c>
      <c r="P573" t="s">
        <v>8327</v>
      </c>
      <c r="Q573" t="s">
        <v>8328</v>
      </c>
      <c r="R573" s="13">
        <f t="shared" si="36"/>
        <v>42010.674513888895</v>
      </c>
      <c r="S573" s="13">
        <f t="shared" si="34"/>
        <v>42040.674513888895</v>
      </c>
      <c r="T573">
        <f t="shared" si="35"/>
        <v>2015</v>
      </c>
    </row>
    <row r="574" spans="1:20" ht="60" x14ac:dyDescent="0.25">
      <c r="A574">
        <v>1983</v>
      </c>
      <c r="B574" s="9" t="s">
        <v>1984</v>
      </c>
      <c r="C574" s="3" t="s">
        <v>6093</v>
      </c>
      <c r="D574" s="5">
        <v>33000</v>
      </c>
      <c r="E574" s="7">
        <v>12806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">
        <f t="shared" si="33"/>
        <v>39</v>
      </c>
      <c r="P574" t="s">
        <v>8327</v>
      </c>
      <c r="Q574" t="s">
        <v>8334</v>
      </c>
      <c r="R574" s="13">
        <f t="shared" si="36"/>
        <v>42593.011782407411</v>
      </c>
      <c r="S574" s="13">
        <f t="shared" si="34"/>
        <v>42615.291666666672</v>
      </c>
      <c r="T574">
        <f t="shared" si="35"/>
        <v>2016</v>
      </c>
    </row>
    <row r="575" spans="1:20" ht="45" x14ac:dyDescent="0.25">
      <c r="A575">
        <v>2395</v>
      </c>
      <c r="B575" s="9" t="s">
        <v>2396</v>
      </c>
      <c r="C575" s="3" t="s">
        <v>6505</v>
      </c>
      <c r="D575" s="5">
        <v>33000</v>
      </c>
      <c r="E575" s="7">
        <v>12800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">
        <f t="shared" si="33"/>
        <v>39</v>
      </c>
      <c r="P575" t="s">
        <v>8314</v>
      </c>
      <c r="Q575" t="s">
        <v>8318</v>
      </c>
      <c r="R575" s="13">
        <f t="shared" si="36"/>
        <v>42717.121377314819</v>
      </c>
      <c r="S575" s="13">
        <f t="shared" si="34"/>
        <v>42745.372916666667</v>
      </c>
      <c r="T575">
        <f t="shared" si="35"/>
        <v>2016</v>
      </c>
    </row>
    <row r="576" spans="1:20" ht="60" x14ac:dyDescent="0.25">
      <c r="A576">
        <v>4105</v>
      </c>
      <c r="B576" s="9" t="s">
        <v>4101</v>
      </c>
      <c r="C576" s="3" t="s">
        <v>8208</v>
      </c>
      <c r="D576" s="5">
        <v>33000</v>
      </c>
      <c r="E576" s="7">
        <v>12795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1">
        <f t="shared" si="33"/>
        <v>39</v>
      </c>
      <c r="P576" t="s">
        <v>8309</v>
      </c>
      <c r="Q576" t="s">
        <v>8333</v>
      </c>
      <c r="R576" s="13">
        <f t="shared" si="36"/>
        <v>42697.010520833333</v>
      </c>
      <c r="S576" s="13">
        <f t="shared" si="34"/>
        <v>42730.010520833333</v>
      </c>
      <c r="T576">
        <f t="shared" si="35"/>
        <v>2016</v>
      </c>
    </row>
    <row r="577" spans="1:20" ht="45" x14ac:dyDescent="0.25">
      <c r="A577">
        <v>2030</v>
      </c>
      <c r="B577" s="9" t="s">
        <v>2031</v>
      </c>
      <c r="C577" s="3" t="s">
        <v>6140</v>
      </c>
      <c r="D577" s="5">
        <v>32768</v>
      </c>
      <c r="E577" s="7">
        <v>12792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">
        <f t="shared" si="33"/>
        <v>39</v>
      </c>
      <c r="P577" t="s">
        <v>8314</v>
      </c>
      <c r="Q577" t="s">
        <v>8325</v>
      </c>
      <c r="R577" s="13">
        <f t="shared" si="36"/>
        <v>41212.996481481481</v>
      </c>
      <c r="S577" s="13">
        <f t="shared" si="34"/>
        <v>41242.996481481481</v>
      </c>
      <c r="T577">
        <f t="shared" si="35"/>
        <v>2012</v>
      </c>
    </row>
    <row r="578" spans="1:20" ht="45" x14ac:dyDescent="0.25">
      <c r="A578">
        <v>1775</v>
      </c>
      <c r="B578" s="9" t="s">
        <v>1776</v>
      </c>
      <c r="C578" s="3" t="s">
        <v>5885</v>
      </c>
      <c r="D578" s="5">
        <v>32500</v>
      </c>
      <c r="E578" s="7">
        <v>12772.6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">
        <f t="shared" ref="O578:O641" si="37">ROUND(E579/D579*100,0)</f>
        <v>39</v>
      </c>
      <c r="P578" t="s">
        <v>8327</v>
      </c>
      <c r="Q578" t="s">
        <v>8328</v>
      </c>
      <c r="R578" s="13">
        <f t="shared" si="36"/>
        <v>41891.976388888892</v>
      </c>
      <c r="S578" s="13">
        <f t="shared" si="34"/>
        <v>41936.976388888892</v>
      </c>
      <c r="T578">
        <f t="shared" si="35"/>
        <v>2014</v>
      </c>
    </row>
    <row r="579" spans="1:20" ht="60" x14ac:dyDescent="0.25">
      <c r="A579">
        <v>1369</v>
      </c>
      <c r="B579" s="9" t="s">
        <v>1370</v>
      </c>
      <c r="C579" s="3" t="s">
        <v>5479</v>
      </c>
      <c r="D579" s="5">
        <v>32360</v>
      </c>
      <c r="E579" s="7">
        <v>12730.42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">
        <f t="shared" si="37"/>
        <v>40</v>
      </c>
      <c r="P579" t="s">
        <v>8323</v>
      </c>
      <c r="Q579" t="s">
        <v>8347</v>
      </c>
      <c r="R579" s="13">
        <f t="shared" si="36"/>
        <v>41710.594282407408</v>
      </c>
      <c r="S579" s="13">
        <f t="shared" ref="S579:S642" si="38">(((I579/60)/60/24+DATE(1970,1,1)))</f>
        <v>41740.594282407408</v>
      </c>
      <c r="T579">
        <f t="shared" ref="T579:T642" si="39">YEAR(R579)</f>
        <v>2014</v>
      </c>
    </row>
    <row r="580" spans="1:20" ht="60" x14ac:dyDescent="0.25">
      <c r="A580">
        <v>1471</v>
      </c>
      <c r="B580" s="9" t="s">
        <v>1472</v>
      </c>
      <c r="C580" s="3" t="s">
        <v>5581</v>
      </c>
      <c r="D580" s="5">
        <v>32000</v>
      </c>
      <c r="E580" s="7">
        <v>12668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">
        <f t="shared" si="37"/>
        <v>39</v>
      </c>
      <c r="P580" t="s">
        <v>8311</v>
      </c>
      <c r="Q580" t="s">
        <v>8343</v>
      </c>
      <c r="R580" s="13">
        <f t="shared" si="36"/>
        <v>42073.957569444443</v>
      </c>
      <c r="S580" s="13">
        <f t="shared" si="38"/>
        <v>42103.957569444443</v>
      </c>
      <c r="T580">
        <f t="shared" si="39"/>
        <v>2015</v>
      </c>
    </row>
    <row r="581" spans="1:20" x14ac:dyDescent="0.25">
      <c r="A581">
        <v>2680</v>
      </c>
      <c r="B581" s="9" t="s">
        <v>2680</v>
      </c>
      <c r="C581" s="3" t="s">
        <v>6790</v>
      </c>
      <c r="D581" s="5">
        <v>32000</v>
      </c>
      <c r="E581" s="7">
        <v>12627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">
        <f t="shared" si="37"/>
        <v>41</v>
      </c>
      <c r="P581" t="s">
        <v>8314</v>
      </c>
      <c r="Q581" t="s">
        <v>8315</v>
      </c>
      <c r="R581" s="13">
        <f t="shared" si="36"/>
        <v>42436.211701388893</v>
      </c>
      <c r="S581" s="13">
        <f t="shared" si="38"/>
        <v>42466.170034722221</v>
      </c>
      <c r="T581">
        <f t="shared" si="39"/>
        <v>2016</v>
      </c>
    </row>
    <row r="582" spans="1:20" ht="45" x14ac:dyDescent="0.25">
      <c r="A582">
        <v>1999</v>
      </c>
      <c r="B582" s="9" t="s">
        <v>2000</v>
      </c>
      <c r="C582" s="3" t="s">
        <v>6109</v>
      </c>
      <c r="D582" s="5">
        <v>31000</v>
      </c>
      <c r="E582" s="7">
        <v>12571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">
        <f t="shared" si="37"/>
        <v>40</v>
      </c>
      <c r="P582" t="s">
        <v>8327</v>
      </c>
      <c r="Q582" t="s">
        <v>8334</v>
      </c>
      <c r="R582" s="13">
        <f t="shared" si="36"/>
        <v>41926.482731481483</v>
      </c>
      <c r="S582" s="13">
        <f t="shared" si="38"/>
        <v>41956.524398148147</v>
      </c>
      <c r="T582">
        <f t="shared" si="39"/>
        <v>2014</v>
      </c>
    </row>
    <row r="583" spans="1:20" ht="60" x14ac:dyDescent="0.25">
      <c r="A583">
        <v>3282</v>
      </c>
      <c r="B583" s="9" t="s">
        <v>3282</v>
      </c>
      <c r="C583" s="3" t="s">
        <v>7392</v>
      </c>
      <c r="D583" s="5">
        <v>31000</v>
      </c>
      <c r="E583" s="7">
        <v>12554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1">
        <f t="shared" si="37"/>
        <v>42</v>
      </c>
      <c r="P583" t="s">
        <v>8309</v>
      </c>
      <c r="Q583" t="s">
        <v>8333</v>
      </c>
      <c r="R583" s="13">
        <f t="shared" si="36"/>
        <v>42445.19430555556</v>
      </c>
      <c r="S583" s="13">
        <f t="shared" si="38"/>
        <v>42489.19430555556</v>
      </c>
      <c r="T583">
        <f t="shared" si="39"/>
        <v>2016</v>
      </c>
    </row>
    <row r="584" spans="1:20" ht="60" x14ac:dyDescent="0.25">
      <c r="A584">
        <v>12</v>
      </c>
      <c r="B584" s="9" t="s">
        <v>14</v>
      </c>
      <c r="C584" s="3" t="s">
        <v>4123</v>
      </c>
      <c r="D584" s="5">
        <v>30000</v>
      </c>
      <c r="E584" s="7">
        <v>12521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">
        <f t="shared" si="37"/>
        <v>41</v>
      </c>
      <c r="P584" t="s">
        <v>8307</v>
      </c>
      <c r="Q584" t="s">
        <v>8346</v>
      </c>
      <c r="R584" s="13">
        <f t="shared" si="36"/>
        <v>41791.713252314818</v>
      </c>
      <c r="S584" s="13">
        <f t="shared" si="38"/>
        <v>41836.125</v>
      </c>
      <c r="T584">
        <f t="shared" si="39"/>
        <v>2014</v>
      </c>
    </row>
    <row r="585" spans="1:20" ht="45" x14ac:dyDescent="0.25">
      <c r="A585">
        <v>18</v>
      </c>
      <c r="B585" s="9" t="s">
        <v>20</v>
      </c>
      <c r="C585" s="3" t="s">
        <v>4129</v>
      </c>
      <c r="D585" s="5">
        <v>30000</v>
      </c>
      <c r="E585" s="7">
        <v>12446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">
        <f t="shared" si="37"/>
        <v>41</v>
      </c>
      <c r="P585" t="s">
        <v>8307</v>
      </c>
      <c r="Q585" t="s">
        <v>8346</v>
      </c>
      <c r="R585" s="13">
        <f t="shared" si="36"/>
        <v>41869.542314814818</v>
      </c>
      <c r="S585" s="13">
        <f t="shared" si="38"/>
        <v>41899.542314814818</v>
      </c>
      <c r="T585">
        <f t="shared" si="39"/>
        <v>2014</v>
      </c>
    </row>
    <row r="586" spans="1:20" ht="60" x14ac:dyDescent="0.25">
      <c r="A586">
        <v>250</v>
      </c>
      <c r="B586" s="9" t="s">
        <v>251</v>
      </c>
      <c r="C586" s="3" t="s">
        <v>4360</v>
      </c>
      <c r="D586" s="5">
        <v>30000</v>
      </c>
      <c r="E586" s="7">
        <v>12413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">
        <f t="shared" si="37"/>
        <v>41</v>
      </c>
      <c r="P586" t="s">
        <v>8307</v>
      </c>
      <c r="Q586" t="s">
        <v>8336</v>
      </c>
      <c r="R586" s="13">
        <f t="shared" si="36"/>
        <v>41401.565868055557</v>
      </c>
      <c r="S586" s="13">
        <f t="shared" si="38"/>
        <v>41431.565868055557</v>
      </c>
      <c r="T586">
        <f t="shared" si="39"/>
        <v>2013</v>
      </c>
    </row>
    <row r="587" spans="1:20" ht="60" x14ac:dyDescent="0.25">
      <c r="A587">
        <v>258</v>
      </c>
      <c r="B587" s="9" t="s">
        <v>259</v>
      </c>
      <c r="C587" s="3" t="s">
        <v>4368</v>
      </c>
      <c r="D587" s="5">
        <v>30000</v>
      </c>
      <c r="E587" s="7">
        <v>12410.5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">
        <f t="shared" si="37"/>
        <v>41</v>
      </c>
      <c r="P587" t="s">
        <v>8307</v>
      </c>
      <c r="Q587" t="s">
        <v>8336</v>
      </c>
      <c r="R587" s="13">
        <f t="shared" si="36"/>
        <v>40682.051689814813</v>
      </c>
      <c r="S587" s="13">
        <f t="shared" si="38"/>
        <v>40712.051689814813</v>
      </c>
      <c r="T587">
        <f t="shared" si="39"/>
        <v>2011</v>
      </c>
    </row>
    <row r="588" spans="1:20" ht="60" x14ac:dyDescent="0.25">
      <c r="A588">
        <v>271</v>
      </c>
      <c r="B588" s="9" t="s">
        <v>272</v>
      </c>
      <c r="C588" s="3" t="s">
        <v>4381</v>
      </c>
      <c r="D588" s="5">
        <v>30000</v>
      </c>
      <c r="E588" s="7">
        <v>12400.61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">
        <f t="shared" si="37"/>
        <v>41</v>
      </c>
      <c r="P588" t="s">
        <v>8307</v>
      </c>
      <c r="Q588" t="s">
        <v>8336</v>
      </c>
      <c r="R588" s="13">
        <f t="shared" si="36"/>
        <v>41612.10024305556</v>
      </c>
      <c r="S588" s="13">
        <f t="shared" si="38"/>
        <v>41641.333333333336</v>
      </c>
      <c r="T588">
        <f t="shared" si="39"/>
        <v>2013</v>
      </c>
    </row>
    <row r="589" spans="1:20" ht="45" x14ac:dyDescent="0.25">
      <c r="A589">
        <v>317</v>
      </c>
      <c r="B589" s="9" t="s">
        <v>318</v>
      </c>
      <c r="C589" s="3" t="s">
        <v>4427</v>
      </c>
      <c r="D589" s="5">
        <v>30000</v>
      </c>
      <c r="E589" s="7">
        <v>12353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">
        <f t="shared" si="37"/>
        <v>41</v>
      </c>
      <c r="P589" t="s">
        <v>8307</v>
      </c>
      <c r="Q589" t="s">
        <v>8336</v>
      </c>
      <c r="R589" s="13">
        <f t="shared" si="36"/>
        <v>41589.676886574074</v>
      </c>
      <c r="S589" s="13">
        <f t="shared" si="38"/>
        <v>41619.676886574074</v>
      </c>
      <c r="T589">
        <f t="shared" si="39"/>
        <v>2013</v>
      </c>
    </row>
    <row r="590" spans="1:20" ht="60" x14ac:dyDescent="0.25">
      <c r="A590">
        <v>343</v>
      </c>
      <c r="B590" s="9" t="s">
        <v>344</v>
      </c>
      <c r="C590" s="3" t="s">
        <v>4453</v>
      </c>
      <c r="D590" s="5">
        <v>30000</v>
      </c>
      <c r="E590" s="7">
        <v>12348.5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">
        <f t="shared" si="37"/>
        <v>41</v>
      </c>
      <c r="P590" t="s">
        <v>8307</v>
      </c>
      <c r="Q590" t="s">
        <v>8336</v>
      </c>
      <c r="R590" s="13">
        <f t="shared" si="36"/>
        <v>41926.73778935185</v>
      </c>
      <c r="S590" s="13">
        <f t="shared" si="38"/>
        <v>41957.125</v>
      </c>
      <c r="T590">
        <f t="shared" si="39"/>
        <v>2014</v>
      </c>
    </row>
    <row r="591" spans="1:20" ht="60" x14ac:dyDescent="0.25">
      <c r="A591">
        <v>411</v>
      </c>
      <c r="B591" s="9" t="s">
        <v>412</v>
      </c>
      <c r="C591" s="3" t="s">
        <v>4521</v>
      </c>
      <c r="D591" s="5">
        <v>30000</v>
      </c>
      <c r="E591" s="7">
        <v>12325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">
        <f t="shared" si="37"/>
        <v>41</v>
      </c>
      <c r="P591" t="s">
        <v>8307</v>
      </c>
      <c r="Q591" t="s">
        <v>8336</v>
      </c>
      <c r="R591" s="13">
        <f t="shared" si="36"/>
        <v>41598.17597222222</v>
      </c>
      <c r="S591" s="13">
        <f t="shared" si="38"/>
        <v>41630.208333333336</v>
      </c>
      <c r="T591">
        <f t="shared" si="39"/>
        <v>2013</v>
      </c>
    </row>
    <row r="592" spans="1:20" ht="60" x14ac:dyDescent="0.25">
      <c r="A592">
        <v>447</v>
      </c>
      <c r="B592" s="9" t="s">
        <v>448</v>
      </c>
      <c r="C592" s="3" t="s">
        <v>4557</v>
      </c>
      <c r="D592" s="5">
        <v>30000</v>
      </c>
      <c r="E592" s="7">
        <v>12321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">
        <f t="shared" si="37"/>
        <v>41</v>
      </c>
      <c r="P592" t="s">
        <v>8307</v>
      </c>
      <c r="Q592" t="s">
        <v>8313</v>
      </c>
      <c r="R592" s="13">
        <f t="shared" si="36"/>
        <v>41331.555127314816</v>
      </c>
      <c r="S592" s="13">
        <f t="shared" si="38"/>
        <v>41356.513460648144</v>
      </c>
      <c r="T592">
        <f t="shared" si="39"/>
        <v>2013</v>
      </c>
    </row>
    <row r="593" spans="1:20" ht="45" x14ac:dyDescent="0.25">
      <c r="A593">
        <v>473</v>
      </c>
      <c r="B593" s="9" t="s">
        <v>474</v>
      </c>
      <c r="C593" s="3" t="s">
        <v>4583</v>
      </c>
      <c r="D593" s="5">
        <v>30000</v>
      </c>
      <c r="E593" s="7">
        <v>12256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">
        <f t="shared" si="37"/>
        <v>41</v>
      </c>
      <c r="P593" t="s">
        <v>8307</v>
      </c>
      <c r="Q593" t="s">
        <v>8313</v>
      </c>
      <c r="R593" s="13">
        <f t="shared" si="36"/>
        <v>41869.698136574072</v>
      </c>
      <c r="S593" s="13">
        <f t="shared" si="38"/>
        <v>41899.698136574072</v>
      </c>
      <c r="T593">
        <f t="shared" si="39"/>
        <v>2014</v>
      </c>
    </row>
    <row r="594" spans="1:20" ht="60" x14ac:dyDescent="0.25">
      <c r="A594">
        <v>481</v>
      </c>
      <c r="B594" s="9" t="s">
        <v>482</v>
      </c>
      <c r="C594" s="3" t="s">
        <v>4591</v>
      </c>
      <c r="D594" s="5">
        <v>30000</v>
      </c>
      <c r="E594" s="7">
        <v>12252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">
        <f t="shared" si="37"/>
        <v>41</v>
      </c>
      <c r="P594" t="s">
        <v>8307</v>
      </c>
      <c r="Q594" t="s">
        <v>8313</v>
      </c>
      <c r="R594" s="13">
        <f t="shared" si="36"/>
        <v>41162.672326388885</v>
      </c>
      <c r="S594" s="13">
        <f t="shared" si="38"/>
        <v>41192.672326388885</v>
      </c>
      <c r="T594">
        <f t="shared" si="39"/>
        <v>2012</v>
      </c>
    </row>
    <row r="595" spans="1:20" ht="45" x14ac:dyDescent="0.25">
      <c r="A595">
        <v>493</v>
      </c>
      <c r="B595" s="9" t="s">
        <v>494</v>
      </c>
      <c r="C595" s="3" t="s">
        <v>4603</v>
      </c>
      <c r="D595" s="5">
        <v>30000</v>
      </c>
      <c r="E595" s="7">
        <v>12229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">
        <f t="shared" si="37"/>
        <v>41</v>
      </c>
      <c r="P595" t="s">
        <v>8307</v>
      </c>
      <c r="Q595" t="s">
        <v>8313</v>
      </c>
      <c r="R595" s="13">
        <f t="shared" si="36"/>
        <v>42114.726134259254</v>
      </c>
      <c r="S595" s="13">
        <f t="shared" si="38"/>
        <v>42144.726134259254</v>
      </c>
      <c r="T595">
        <f t="shared" si="39"/>
        <v>2015</v>
      </c>
    </row>
    <row r="596" spans="1:20" ht="75" x14ac:dyDescent="0.25">
      <c r="A596">
        <v>587</v>
      </c>
      <c r="B596" s="9" t="s">
        <v>588</v>
      </c>
      <c r="C596" s="3" t="s">
        <v>4697</v>
      </c>
      <c r="D596" s="5">
        <v>30000</v>
      </c>
      <c r="E596" s="7">
        <v>12178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">
        <f t="shared" si="37"/>
        <v>41</v>
      </c>
      <c r="P596" t="s">
        <v>8314</v>
      </c>
      <c r="Q596" t="s">
        <v>8318</v>
      </c>
      <c r="R596" s="13">
        <f t="shared" si="36"/>
        <v>42080.757326388892</v>
      </c>
      <c r="S596" s="13">
        <f t="shared" si="38"/>
        <v>42110.757326388892</v>
      </c>
      <c r="T596">
        <f t="shared" si="39"/>
        <v>2015</v>
      </c>
    </row>
    <row r="597" spans="1:20" ht="45" x14ac:dyDescent="0.25">
      <c r="A597">
        <v>620</v>
      </c>
      <c r="B597" s="9" t="s">
        <v>621</v>
      </c>
      <c r="C597" s="3" t="s">
        <v>4730</v>
      </c>
      <c r="D597" s="5">
        <v>30000</v>
      </c>
      <c r="E597" s="7">
        <v>12165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">
        <f t="shared" si="37"/>
        <v>41</v>
      </c>
      <c r="P597" t="s">
        <v>8314</v>
      </c>
      <c r="Q597" t="s">
        <v>8318</v>
      </c>
      <c r="R597" s="13">
        <f t="shared" si="36"/>
        <v>41831.716874999998</v>
      </c>
      <c r="S597" s="13">
        <f t="shared" si="38"/>
        <v>41876.716874999998</v>
      </c>
      <c r="T597">
        <f t="shared" si="39"/>
        <v>2014</v>
      </c>
    </row>
    <row r="598" spans="1:20" ht="60" x14ac:dyDescent="0.25">
      <c r="A598">
        <v>671</v>
      </c>
      <c r="B598" s="9" t="s">
        <v>672</v>
      </c>
      <c r="C598" s="3" t="s">
        <v>4781</v>
      </c>
      <c r="D598" s="5">
        <v>30000</v>
      </c>
      <c r="E598" s="7">
        <v>12165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">
        <f t="shared" si="37"/>
        <v>40</v>
      </c>
      <c r="P598" t="s">
        <v>8314</v>
      </c>
      <c r="Q598" t="s">
        <v>8322</v>
      </c>
      <c r="R598" s="13">
        <f t="shared" si="36"/>
        <v>41984.692731481482</v>
      </c>
      <c r="S598" s="13">
        <f t="shared" si="38"/>
        <v>42018.166666666672</v>
      </c>
      <c r="T598">
        <f t="shared" si="39"/>
        <v>2014</v>
      </c>
    </row>
    <row r="599" spans="1:20" ht="60" x14ac:dyDescent="0.25">
      <c r="A599">
        <v>902</v>
      </c>
      <c r="B599" s="9" t="s">
        <v>903</v>
      </c>
      <c r="C599" s="3" t="s">
        <v>5012</v>
      </c>
      <c r="D599" s="5">
        <v>30000</v>
      </c>
      <c r="E599" s="7">
        <v>12110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">
        <f t="shared" si="37"/>
        <v>40</v>
      </c>
      <c r="P599" t="s">
        <v>8323</v>
      </c>
      <c r="Q599" t="s">
        <v>8337</v>
      </c>
      <c r="R599" s="13">
        <f t="shared" ref="R599:R662" si="40">((J599/60)/60/24+DATE(1970,1,1))</f>
        <v>41829.965532407405</v>
      </c>
      <c r="S599" s="13">
        <f t="shared" si="38"/>
        <v>41881.645833333336</v>
      </c>
      <c r="T599">
        <f t="shared" si="39"/>
        <v>2014</v>
      </c>
    </row>
    <row r="600" spans="1:20" ht="60" x14ac:dyDescent="0.25">
      <c r="A600">
        <v>913</v>
      </c>
      <c r="B600" s="9" t="s">
        <v>914</v>
      </c>
      <c r="C600" s="3" t="s">
        <v>5023</v>
      </c>
      <c r="D600" s="5">
        <v>30000</v>
      </c>
      <c r="E600" s="7">
        <v>12106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">
        <f t="shared" si="37"/>
        <v>40</v>
      </c>
      <c r="P600" t="s">
        <v>8323</v>
      </c>
      <c r="Q600" t="s">
        <v>8337</v>
      </c>
      <c r="R600" s="13">
        <f t="shared" si="40"/>
        <v>41004.139108796298</v>
      </c>
      <c r="S600" s="13">
        <f t="shared" si="38"/>
        <v>41034.139108796298</v>
      </c>
      <c r="T600">
        <f t="shared" si="39"/>
        <v>2012</v>
      </c>
    </row>
    <row r="601" spans="1:20" ht="30" x14ac:dyDescent="0.25">
      <c r="A601">
        <v>969</v>
      </c>
      <c r="B601" s="9" t="s">
        <v>970</v>
      </c>
      <c r="C601" s="3" t="s">
        <v>5079</v>
      </c>
      <c r="D601" s="5">
        <v>30000</v>
      </c>
      <c r="E601" s="7">
        <v>12095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">
        <f t="shared" si="37"/>
        <v>40</v>
      </c>
      <c r="P601" t="s">
        <v>8314</v>
      </c>
      <c r="Q601" t="s">
        <v>8322</v>
      </c>
      <c r="R601" s="13">
        <f t="shared" si="40"/>
        <v>42742.30332175926</v>
      </c>
      <c r="S601" s="13">
        <f t="shared" si="38"/>
        <v>42775.30332175926</v>
      </c>
      <c r="T601">
        <f t="shared" si="39"/>
        <v>2017</v>
      </c>
    </row>
    <row r="602" spans="1:20" ht="60" x14ac:dyDescent="0.25">
      <c r="A602">
        <v>985</v>
      </c>
      <c r="B602" s="9" t="s">
        <v>986</v>
      </c>
      <c r="C602" s="3" t="s">
        <v>5095</v>
      </c>
      <c r="D602" s="5">
        <v>30000</v>
      </c>
      <c r="E602" s="7">
        <v>12042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">
        <f t="shared" si="37"/>
        <v>40</v>
      </c>
      <c r="P602" t="s">
        <v>8314</v>
      </c>
      <c r="Q602" t="s">
        <v>8322</v>
      </c>
      <c r="R602" s="13">
        <f t="shared" si="40"/>
        <v>42339.967708333337</v>
      </c>
      <c r="S602" s="13">
        <f t="shared" si="38"/>
        <v>42369.958333333328</v>
      </c>
      <c r="T602">
        <f t="shared" si="39"/>
        <v>2015</v>
      </c>
    </row>
    <row r="603" spans="1:20" ht="45" x14ac:dyDescent="0.25">
      <c r="A603">
        <v>1007</v>
      </c>
      <c r="B603" s="9" t="s">
        <v>1008</v>
      </c>
      <c r="C603" s="3" t="s">
        <v>5117</v>
      </c>
      <c r="D603" s="5">
        <v>30000</v>
      </c>
      <c r="E603" s="7">
        <v>12041.66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">
        <f t="shared" si="37"/>
        <v>40</v>
      </c>
      <c r="P603" t="s">
        <v>8314</v>
      </c>
      <c r="Q603" t="s">
        <v>8322</v>
      </c>
      <c r="R603" s="13">
        <f t="shared" si="40"/>
        <v>42676.583599537036</v>
      </c>
      <c r="S603" s="13">
        <f t="shared" si="38"/>
        <v>42718.6252662037</v>
      </c>
      <c r="T603">
        <f t="shared" si="39"/>
        <v>2016</v>
      </c>
    </row>
    <row r="604" spans="1:20" ht="60" x14ac:dyDescent="0.25">
      <c r="A604">
        <v>1068</v>
      </c>
      <c r="B604" s="9" t="s">
        <v>1069</v>
      </c>
      <c r="C604" s="3" t="s">
        <v>5178</v>
      </c>
      <c r="D604" s="5">
        <v>30000</v>
      </c>
      <c r="E604" s="7">
        <v>12029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">
        <f t="shared" si="37"/>
        <v>40</v>
      </c>
      <c r="P604" t="s">
        <v>8320</v>
      </c>
      <c r="Q604" t="s">
        <v>8321</v>
      </c>
      <c r="R604" s="13">
        <f t="shared" si="40"/>
        <v>42440.371111111104</v>
      </c>
      <c r="S604" s="13">
        <f t="shared" si="38"/>
        <v>42470.329444444447</v>
      </c>
      <c r="T604">
        <f t="shared" si="39"/>
        <v>2016</v>
      </c>
    </row>
    <row r="605" spans="1:20" ht="45" x14ac:dyDescent="0.25">
      <c r="A605">
        <v>1085</v>
      </c>
      <c r="B605" s="9" t="s">
        <v>1086</v>
      </c>
      <c r="C605" s="3" t="s">
        <v>5195</v>
      </c>
      <c r="D605" s="5">
        <v>30000</v>
      </c>
      <c r="E605" s="7">
        <v>12007.18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">
        <f t="shared" si="37"/>
        <v>40</v>
      </c>
      <c r="P605" t="s">
        <v>8320</v>
      </c>
      <c r="Q605" t="s">
        <v>8321</v>
      </c>
      <c r="R605" s="13">
        <f t="shared" si="40"/>
        <v>42413.671006944445</v>
      </c>
      <c r="S605" s="13">
        <f t="shared" si="38"/>
        <v>42443.629340277781</v>
      </c>
      <c r="T605">
        <f t="shared" si="39"/>
        <v>2016</v>
      </c>
    </row>
    <row r="606" spans="1:20" ht="45" x14ac:dyDescent="0.25">
      <c r="A606">
        <v>1160</v>
      </c>
      <c r="B606" s="9" t="s">
        <v>1161</v>
      </c>
      <c r="C606" s="3" t="s">
        <v>5270</v>
      </c>
      <c r="D606" s="5">
        <v>30000</v>
      </c>
      <c r="E606" s="7">
        <v>12001.5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">
        <f t="shared" si="37"/>
        <v>40</v>
      </c>
      <c r="P606" t="s">
        <v>8331</v>
      </c>
      <c r="Q606" t="s">
        <v>8332</v>
      </c>
      <c r="R606" s="13">
        <f t="shared" si="40"/>
        <v>42061.154930555553</v>
      </c>
      <c r="S606" s="13">
        <f t="shared" si="38"/>
        <v>42091.113263888896</v>
      </c>
      <c r="T606">
        <f t="shared" si="39"/>
        <v>2015</v>
      </c>
    </row>
    <row r="607" spans="1:20" ht="60" x14ac:dyDescent="0.25">
      <c r="A607">
        <v>1250</v>
      </c>
      <c r="B607" s="9" t="s">
        <v>1251</v>
      </c>
      <c r="C607" s="3" t="s">
        <v>5360</v>
      </c>
      <c r="D607" s="5">
        <v>30000</v>
      </c>
      <c r="E607" s="7">
        <v>12000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">
        <f t="shared" si="37"/>
        <v>40</v>
      </c>
      <c r="P607" t="s">
        <v>8323</v>
      </c>
      <c r="Q607" t="s">
        <v>8347</v>
      </c>
      <c r="R607" s="13">
        <f t="shared" si="40"/>
        <v>41843.64271990741</v>
      </c>
      <c r="S607" s="13">
        <f t="shared" si="38"/>
        <v>41888.64271990741</v>
      </c>
      <c r="T607">
        <f t="shared" si="39"/>
        <v>2014</v>
      </c>
    </row>
    <row r="608" spans="1:20" ht="60" x14ac:dyDescent="0.25">
      <c r="A608">
        <v>1256</v>
      </c>
      <c r="B608" s="9" t="s">
        <v>1257</v>
      </c>
      <c r="C608" s="3" t="s">
        <v>5366</v>
      </c>
      <c r="D608" s="5">
        <v>30000</v>
      </c>
      <c r="E608" s="7">
        <v>12000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">
        <f t="shared" si="37"/>
        <v>40</v>
      </c>
      <c r="P608" t="s">
        <v>8323</v>
      </c>
      <c r="Q608" t="s">
        <v>8347</v>
      </c>
      <c r="R608" s="13">
        <f t="shared" si="40"/>
        <v>40921.919340277782</v>
      </c>
      <c r="S608" s="13">
        <f t="shared" si="38"/>
        <v>40951.919340277782</v>
      </c>
      <c r="T608">
        <f t="shared" si="39"/>
        <v>2012</v>
      </c>
    </row>
    <row r="609" spans="1:20" ht="60" x14ac:dyDescent="0.25">
      <c r="A609">
        <v>1305</v>
      </c>
      <c r="B609" s="9" t="s">
        <v>1306</v>
      </c>
      <c r="C609" s="3" t="s">
        <v>5415</v>
      </c>
      <c r="D609" s="5">
        <v>30000</v>
      </c>
      <c r="E609" s="7">
        <v>12000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">
        <f t="shared" si="37"/>
        <v>40</v>
      </c>
      <c r="P609" t="s">
        <v>8314</v>
      </c>
      <c r="Q609" t="s">
        <v>8322</v>
      </c>
      <c r="R609" s="13">
        <f t="shared" si="40"/>
        <v>42543.665601851855</v>
      </c>
      <c r="S609" s="13">
        <f t="shared" si="38"/>
        <v>42572.729166666672</v>
      </c>
      <c r="T609">
        <f t="shared" si="39"/>
        <v>2016</v>
      </c>
    </row>
    <row r="610" spans="1:20" ht="60" x14ac:dyDescent="0.25">
      <c r="A610">
        <v>1338</v>
      </c>
      <c r="B610" s="9" t="s">
        <v>1339</v>
      </c>
      <c r="C610" s="3" t="s">
        <v>5448</v>
      </c>
      <c r="D610" s="5">
        <v>30000</v>
      </c>
      <c r="E610" s="7">
        <v>11998.01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">
        <f t="shared" si="37"/>
        <v>40</v>
      </c>
      <c r="P610" t="s">
        <v>8314</v>
      </c>
      <c r="Q610" t="s">
        <v>8322</v>
      </c>
      <c r="R610" s="13">
        <f t="shared" si="40"/>
        <v>42188.803622685184</v>
      </c>
      <c r="S610" s="13">
        <f t="shared" si="38"/>
        <v>42218.803622685184</v>
      </c>
      <c r="T610">
        <f t="shared" si="39"/>
        <v>2015</v>
      </c>
    </row>
    <row r="611" spans="1:20" ht="60" x14ac:dyDescent="0.25">
      <c r="A611">
        <v>1423</v>
      </c>
      <c r="B611" s="9" t="s">
        <v>1424</v>
      </c>
      <c r="C611" s="3" t="s">
        <v>5533</v>
      </c>
      <c r="D611" s="5">
        <v>30000</v>
      </c>
      <c r="E611" s="7">
        <v>11992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">
        <f t="shared" si="37"/>
        <v>40</v>
      </c>
      <c r="P611" t="s">
        <v>8311</v>
      </c>
      <c r="Q611" t="s">
        <v>8312</v>
      </c>
      <c r="R611" s="13">
        <f t="shared" si="40"/>
        <v>42340.360312500001</v>
      </c>
      <c r="S611" s="13">
        <f t="shared" si="38"/>
        <v>42370.360312500001</v>
      </c>
      <c r="T611">
        <f t="shared" si="39"/>
        <v>2015</v>
      </c>
    </row>
    <row r="612" spans="1:20" ht="60" x14ac:dyDescent="0.25">
      <c r="A612">
        <v>1465</v>
      </c>
      <c r="B612" s="9" t="s">
        <v>1466</v>
      </c>
      <c r="C612" s="3" t="s">
        <v>5575</v>
      </c>
      <c r="D612" s="5">
        <v>30000</v>
      </c>
      <c r="E612" s="7">
        <v>11943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">
        <f t="shared" si="37"/>
        <v>40</v>
      </c>
      <c r="P612" t="s">
        <v>8311</v>
      </c>
      <c r="Q612" t="s">
        <v>8343</v>
      </c>
      <c r="R612" s="13">
        <f t="shared" si="40"/>
        <v>40959.734398148146</v>
      </c>
      <c r="S612" s="13">
        <f t="shared" si="38"/>
        <v>40990.125</v>
      </c>
      <c r="T612">
        <f t="shared" si="39"/>
        <v>2012</v>
      </c>
    </row>
    <row r="613" spans="1:20" ht="60" x14ac:dyDescent="0.25">
      <c r="A613">
        <v>1477</v>
      </c>
      <c r="B613" s="9" t="s">
        <v>1478</v>
      </c>
      <c r="C613" s="3" t="s">
        <v>5587</v>
      </c>
      <c r="D613" s="5">
        <v>30000</v>
      </c>
      <c r="E613" s="7">
        <v>11923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">
        <f t="shared" si="37"/>
        <v>40</v>
      </c>
      <c r="P613" t="s">
        <v>8311</v>
      </c>
      <c r="Q613" t="s">
        <v>8343</v>
      </c>
      <c r="R613" s="13">
        <f t="shared" si="40"/>
        <v>40840.615787037037</v>
      </c>
      <c r="S613" s="13">
        <f t="shared" si="38"/>
        <v>40900.125</v>
      </c>
      <c r="T613">
        <f t="shared" si="39"/>
        <v>2011</v>
      </c>
    </row>
    <row r="614" spans="1:20" ht="45" x14ac:dyDescent="0.25">
      <c r="A614">
        <v>1566</v>
      </c>
      <c r="B614" s="9" t="s">
        <v>1567</v>
      </c>
      <c r="C614" s="3" t="s">
        <v>5676</v>
      </c>
      <c r="D614" s="5">
        <v>30000</v>
      </c>
      <c r="E614" s="7">
        <v>11880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">
        <f t="shared" si="37"/>
        <v>39</v>
      </c>
      <c r="P614" t="s">
        <v>8311</v>
      </c>
      <c r="Q614" t="s">
        <v>8351</v>
      </c>
      <c r="R614" s="13">
        <f t="shared" si="40"/>
        <v>42549.916712962964</v>
      </c>
      <c r="S614" s="13">
        <f t="shared" si="38"/>
        <v>42578.916666666672</v>
      </c>
      <c r="T614">
        <f t="shared" si="39"/>
        <v>2016</v>
      </c>
    </row>
    <row r="615" spans="1:20" x14ac:dyDescent="0.25">
      <c r="A615">
        <v>1569</v>
      </c>
      <c r="B615" s="9" t="s">
        <v>1570</v>
      </c>
      <c r="C615" s="3" t="s">
        <v>5679</v>
      </c>
      <c r="D615" s="5">
        <v>30000</v>
      </c>
      <c r="E615" s="7">
        <v>11828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">
        <f t="shared" si="37"/>
        <v>39</v>
      </c>
      <c r="P615" t="s">
        <v>8311</v>
      </c>
      <c r="Q615" t="s">
        <v>8351</v>
      </c>
      <c r="R615" s="13">
        <f t="shared" si="40"/>
        <v>41389.679560185185</v>
      </c>
      <c r="S615" s="13">
        <f t="shared" si="38"/>
        <v>41419.679560185185</v>
      </c>
      <c r="T615">
        <f t="shared" si="39"/>
        <v>2013</v>
      </c>
    </row>
    <row r="616" spans="1:20" ht="60" x14ac:dyDescent="0.25">
      <c r="A616">
        <v>1691</v>
      </c>
      <c r="B616" s="9" t="s">
        <v>1692</v>
      </c>
      <c r="C616" s="3" t="s">
        <v>5801</v>
      </c>
      <c r="D616" s="5">
        <v>30000</v>
      </c>
      <c r="E616" s="7">
        <v>11805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">
        <f t="shared" si="37"/>
        <v>39</v>
      </c>
      <c r="P616" t="s">
        <v>8323</v>
      </c>
      <c r="Q616" t="s">
        <v>8329</v>
      </c>
      <c r="R616" s="13">
        <f t="shared" si="40"/>
        <v>42795.701481481476</v>
      </c>
      <c r="S616" s="13">
        <f t="shared" si="38"/>
        <v>42828.041666666672</v>
      </c>
      <c r="T616">
        <f t="shared" si="39"/>
        <v>2017</v>
      </c>
    </row>
    <row r="617" spans="1:20" ht="60" x14ac:dyDescent="0.25">
      <c r="A617">
        <v>1773</v>
      </c>
      <c r="B617" s="9" t="s">
        <v>1774</v>
      </c>
      <c r="C617" s="3" t="s">
        <v>5883</v>
      </c>
      <c r="D617" s="5">
        <v>30000</v>
      </c>
      <c r="E617" s="7">
        <v>11751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">
        <f t="shared" si="37"/>
        <v>39</v>
      </c>
      <c r="P617" t="s">
        <v>8327</v>
      </c>
      <c r="Q617" t="s">
        <v>8328</v>
      </c>
      <c r="R617" s="13">
        <f t="shared" si="40"/>
        <v>41978.760393518518</v>
      </c>
      <c r="S617" s="13">
        <f t="shared" si="38"/>
        <v>42023.760393518518</v>
      </c>
      <c r="T617">
        <f t="shared" si="39"/>
        <v>2014</v>
      </c>
    </row>
    <row r="618" spans="1:20" ht="60" x14ac:dyDescent="0.25">
      <c r="A618">
        <v>1780</v>
      </c>
      <c r="B618" s="9" t="s">
        <v>1781</v>
      </c>
      <c r="C618" s="3" t="s">
        <v>5890</v>
      </c>
      <c r="D618" s="5">
        <v>30000</v>
      </c>
      <c r="E618" s="7">
        <v>11747.18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">
        <f t="shared" si="37"/>
        <v>39</v>
      </c>
      <c r="P618" t="s">
        <v>8327</v>
      </c>
      <c r="Q618" t="s">
        <v>8328</v>
      </c>
      <c r="R618" s="13">
        <f t="shared" si="40"/>
        <v>42493.600810185191</v>
      </c>
      <c r="S618" s="13">
        <f t="shared" si="38"/>
        <v>42553.600810185191</v>
      </c>
      <c r="T618">
        <f t="shared" si="39"/>
        <v>2016</v>
      </c>
    </row>
    <row r="619" spans="1:20" ht="45" x14ac:dyDescent="0.25">
      <c r="A619">
        <v>1907</v>
      </c>
      <c r="B619" s="9" t="s">
        <v>1908</v>
      </c>
      <c r="C619" s="3" t="s">
        <v>6017</v>
      </c>
      <c r="D619" s="5">
        <v>30000</v>
      </c>
      <c r="E619" s="7">
        <v>11745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">
        <f t="shared" si="37"/>
        <v>39</v>
      </c>
      <c r="P619" t="s">
        <v>8314</v>
      </c>
      <c r="Q619" t="s">
        <v>8326</v>
      </c>
      <c r="R619" s="13">
        <f t="shared" si="40"/>
        <v>41767.587094907409</v>
      </c>
      <c r="S619" s="13">
        <f t="shared" si="38"/>
        <v>41782.587094907409</v>
      </c>
      <c r="T619">
        <f t="shared" si="39"/>
        <v>2014</v>
      </c>
    </row>
    <row r="620" spans="1:20" ht="30" x14ac:dyDescent="0.25">
      <c r="A620">
        <v>1957</v>
      </c>
      <c r="B620" s="9" t="s">
        <v>1958</v>
      </c>
      <c r="C620" s="3" t="s">
        <v>6067</v>
      </c>
      <c r="D620" s="5">
        <v>30000</v>
      </c>
      <c r="E620" s="7">
        <v>11744.9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">
        <f t="shared" si="37"/>
        <v>39</v>
      </c>
      <c r="P620" t="s">
        <v>8314</v>
      </c>
      <c r="Q620" t="s">
        <v>8325</v>
      </c>
      <c r="R620" s="13">
        <f t="shared" si="40"/>
        <v>41179.098530092589</v>
      </c>
      <c r="S620" s="13">
        <f t="shared" si="38"/>
        <v>41209.098530092589</v>
      </c>
      <c r="T620">
        <f t="shared" si="39"/>
        <v>2012</v>
      </c>
    </row>
    <row r="621" spans="1:20" ht="60" x14ac:dyDescent="0.25">
      <c r="A621">
        <v>2005</v>
      </c>
      <c r="B621" s="9" t="s">
        <v>2006</v>
      </c>
      <c r="C621" s="3" t="s">
        <v>6115</v>
      </c>
      <c r="D621" s="5">
        <v>30000</v>
      </c>
      <c r="E621" s="7">
        <v>11727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">
        <f t="shared" si="37"/>
        <v>39</v>
      </c>
      <c r="P621" t="s">
        <v>8314</v>
      </c>
      <c r="Q621" t="s">
        <v>8325</v>
      </c>
      <c r="R621" s="13">
        <f t="shared" si="40"/>
        <v>41535.812708333331</v>
      </c>
      <c r="S621" s="13">
        <f t="shared" si="38"/>
        <v>41563.165972222225</v>
      </c>
      <c r="T621">
        <f t="shared" si="39"/>
        <v>2013</v>
      </c>
    </row>
    <row r="622" spans="1:20" ht="30" x14ac:dyDescent="0.25">
      <c r="A622">
        <v>2010</v>
      </c>
      <c r="B622" s="9" t="s">
        <v>2011</v>
      </c>
      <c r="C622" s="3" t="s">
        <v>6120</v>
      </c>
      <c r="D622" s="5">
        <v>30000</v>
      </c>
      <c r="E622" s="7">
        <v>11683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">
        <f t="shared" si="37"/>
        <v>39</v>
      </c>
      <c r="P622" t="s">
        <v>8314</v>
      </c>
      <c r="Q622" t="s">
        <v>8325</v>
      </c>
      <c r="R622" s="13">
        <f t="shared" si="40"/>
        <v>42570.996423611112</v>
      </c>
      <c r="S622" s="13">
        <f t="shared" si="38"/>
        <v>42600.996423611112</v>
      </c>
      <c r="T622">
        <f t="shared" si="39"/>
        <v>2016</v>
      </c>
    </row>
    <row r="623" spans="1:20" ht="45" x14ac:dyDescent="0.25">
      <c r="A623">
        <v>2014</v>
      </c>
      <c r="B623" s="9" t="s">
        <v>2015</v>
      </c>
      <c r="C623" s="3" t="s">
        <v>6124</v>
      </c>
      <c r="D623" s="5">
        <v>30000</v>
      </c>
      <c r="E623" s="7">
        <v>11656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">
        <f t="shared" si="37"/>
        <v>39</v>
      </c>
      <c r="P623" t="s">
        <v>8314</v>
      </c>
      <c r="Q623" t="s">
        <v>8325</v>
      </c>
      <c r="R623" s="13">
        <f t="shared" si="40"/>
        <v>41324.214571759258</v>
      </c>
      <c r="S623" s="13">
        <f t="shared" si="38"/>
        <v>41358.172905092593</v>
      </c>
      <c r="T623">
        <f t="shared" si="39"/>
        <v>2013</v>
      </c>
    </row>
    <row r="624" spans="1:20" ht="60" x14ac:dyDescent="0.25">
      <c r="A624">
        <v>2036</v>
      </c>
      <c r="B624" s="9" t="s">
        <v>2037</v>
      </c>
      <c r="C624" s="3" t="s">
        <v>6146</v>
      </c>
      <c r="D624" s="5">
        <v>30000</v>
      </c>
      <c r="E624" s="7">
        <v>11650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">
        <f t="shared" si="37"/>
        <v>39</v>
      </c>
      <c r="P624" t="s">
        <v>8314</v>
      </c>
      <c r="Q624" t="s">
        <v>8325</v>
      </c>
      <c r="R624" s="13">
        <f t="shared" si="40"/>
        <v>41738.864803240744</v>
      </c>
      <c r="S624" s="13">
        <f t="shared" si="38"/>
        <v>41768.864803240744</v>
      </c>
      <c r="T624">
        <f t="shared" si="39"/>
        <v>2014</v>
      </c>
    </row>
    <row r="625" spans="1:20" ht="60" x14ac:dyDescent="0.25">
      <c r="A625">
        <v>2059</v>
      </c>
      <c r="B625" s="9" t="s">
        <v>2060</v>
      </c>
      <c r="C625" s="3" t="s">
        <v>6169</v>
      </c>
      <c r="D625" s="5">
        <v>30000</v>
      </c>
      <c r="E625" s="7">
        <v>11633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">
        <f t="shared" si="37"/>
        <v>39</v>
      </c>
      <c r="P625" t="s">
        <v>8314</v>
      </c>
      <c r="Q625" t="s">
        <v>8325</v>
      </c>
      <c r="R625" s="13">
        <f t="shared" si="40"/>
        <v>42361.602476851855</v>
      </c>
      <c r="S625" s="13">
        <f t="shared" si="38"/>
        <v>42400.915972222225</v>
      </c>
      <c r="T625">
        <f t="shared" si="39"/>
        <v>2015</v>
      </c>
    </row>
    <row r="626" spans="1:20" ht="60" x14ac:dyDescent="0.25">
      <c r="A626">
        <v>2139</v>
      </c>
      <c r="B626" s="9" t="s">
        <v>2140</v>
      </c>
      <c r="C626" s="3" t="s">
        <v>6249</v>
      </c>
      <c r="D626" s="5">
        <v>30000</v>
      </c>
      <c r="E626" s="7">
        <v>11621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">
        <f t="shared" si="37"/>
        <v>39</v>
      </c>
      <c r="P626" t="s">
        <v>8320</v>
      </c>
      <c r="Q626" t="s">
        <v>8321</v>
      </c>
      <c r="R626" s="13">
        <f t="shared" si="40"/>
        <v>42647.750092592592</v>
      </c>
      <c r="S626" s="13">
        <f t="shared" si="38"/>
        <v>42677.750092592592</v>
      </c>
      <c r="T626">
        <f t="shared" si="39"/>
        <v>2016</v>
      </c>
    </row>
    <row r="627" spans="1:20" ht="60" x14ac:dyDescent="0.25">
      <c r="A627">
        <v>2152</v>
      </c>
      <c r="B627" s="9" t="s">
        <v>2153</v>
      </c>
      <c r="C627" s="3" t="s">
        <v>6262</v>
      </c>
      <c r="D627" s="5">
        <v>30000</v>
      </c>
      <c r="E627" s="7">
        <v>11594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">
        <f t="shared" si="37"/>
        <v>39</v>
      </c>
      <c r="P627" t="s">
        <v>8320</v>
      </c>
      <c r="Q627" t="s">
        <v>8321</v>
      </c>
      <c r="R627" s="13">
        <f t="shared" si="40"/>
        <v>41683.832280092596</v>
      </c>
      <c r="S627" s="13">
        <f t="shared" si="38"/>
        <v>41713.790613425925</v>
      </c>
      <c r="T627">
        <f t="shared" si="39"/>
        <v>2014</v>
      </c>
    </row>
    <row r="628" spans="1:20" ht="45" x14ac:dyDescent="0.25">
      <c r="A628">
        <v>2197</v>
      </c>
      <c r="B628" s="9" t="s">
        <v>2198</v>
      </c>
      <c r="C628" s="3" t="s">
        <v>6307</v>
      </c>
      <c r="D628" s="5">
        <v>30000</v>
      </c>
      <c r="E628" s="7">
        <v>11570.92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">
        <f t="shared" si="37"/>
        <v>38</v>
      </c>
      <c r="P628" t="s">
        <v>8320</v>
      </c>
      <c r="Q628" t="s">
        <v>8348</v>
      </c>
      <c r="R628" s="13">
        <f t="shared" si="40"/>
        <v>42033.584016203706</v>
      </c>
      <c r="S628" s="13">
        <f t="shared" si="38"/>
        <v>42063.584016203706</v>
      </c>
      <c r="T628">
        <f t="shared" si="39"/>
        <v>2015</v>
      </c>
    </row>
    <row r="629" spans="1:20" ht="45" x14ac:dyDescent="0.25">
      <c r="A629">
        <v>2298</v>
      </c>
      <c r="B629" s="9" t="s">
        <v>2299</v>
      </c>
      <c r="C629" s="3" t="s">
        <v>6408</v>
      </c>
      <c r="D629" s="5">
        <v>30000</v>
      </c>
      <c r="E629" s="7">
        <v>11545.1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">
        <f t="shared" si="37"/>
        <v>38</v>
      </c>
      <c r="P629" t="s">
        <v>8323</v>
      </c>
      <c r="Q629" t="s">
        <v>8347</v>
      </c>
      <c r="R629" s="13">
        <f t="shared" si="40"/>
        <v>41694.84065972222</v>
      </c>
      <c r="S629" s="13">
        <f t="shared" si="38"/>
        <v>41724.798993055556</v>
      </c>
      <c r="T629">
        <f t="shared" si="39"/>
        <v>2014</v>
      </c>
    </row>
    <row r="630" spans="1:20" ht="45" x14ac:dyDescent="0.25">
      <c r="A630">
        <v>2379</v>
      </c>
      <c r="B630" s="9" t="s">
        <v>2380</v>
      </c>
      <c r="C630" s="3" t="s">
        <v>6489</v>
      </c>
      <c r="D630" s="5">
        <v>30000</v>
      </c>
      <c r="E630" s="7">
        <v>11545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">
        <f t="shared" si="37"/>
        <v>38</v>
      </c>
      <c r="P630" t="s">
        <v>8314</v>
      </c>
      <c r="Q630" t="s">
        <v>8318</v>
      </c>
      <c r="R630" s="13">
        <f t="shared" si="40"/>
        <v>42237.016388888893</v>
      </c>
      <c r="S630" s="13">
        <f t="shared" si="38"/>
        <v>42282.016388888893</v>
      </c>
      <c r="T630">
        <f t="shared" si="39"/>
        <v>2015</v>
      </c>
    </row>
    <row r="631" spans="1:20" ht="45" x14ac:dyDescent="0.25">
      <c r="A631">
        <v>2386</v>
      </c>
      <c r="B631" s="9" t="s">
        <v>2387</v>
      </c>
      <c r="C631" s="3" t="s">
        <v>6496</v>
      </c>
      <c r="D631" s="5">
        <v>30000</v>
      </c>
      <c r="E631" s="7">
        <v>11530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">
        <f t="shared" si="37"/>
        <v>38</v>
      </c>
      <c r="P631" t="s">
        <v>8314</v>
      </c>
      <c r="Q631" t="s">
        <v>8318</v>
      </c>
      <c r="R631" s="13">
        <f t="shared" si="40"/>
        <v>41954.838240740741</v>
      </c>
      <c r="S631" s="13">
        <f t="shared" si="38"/>
        <v>42014.838240740741</v>
      </c>
      <c r="T631">
        <f t="shared" si="39"/>
        <v>2014</v>
      </c>
    </row>
    <row r="632" spans="1:20" ht="60" x14ac:dyDescent="0.25">
      <c r="A632">
        <v>2459</v>
      </c>
      <c r="B632" s="9" t="s">
        <v>2460</v>
      </c>
      <c r="C632" s="3" t="s">
        <v>6569</v>
      </c>
      <c r="D632" s="5">
        <v>30000</v>
      </c>
      <c r="E632" s="7">
        <v>11500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">
        <f t="shared" si="37"/>
        <v>38</v>
      </c>
      <c r="P632" t="s">
        <v>8331</v>
      </c>
      <c r="Q632" t="s">
        <v>8349</v>
      </c>
      <c r="R632" s="13">
        <f t="shared" si="40"/>
        <v>42407.637557870374</v>
      </c>
      <c r="S632" s="13">
        <f t="shared" si="38"/>
        <v>42452.595891203702</v>
      </c>
      <c r="T632">
        <f t="shared" si="39"/>
        <v>2016</v>
      </c>
    </row>
    <row r="633" spans="1:20" ht="45" x14ac:dyDescent="0.25">
      <c r="A633">
        <v>2572</v>
      </c>
      <c r="B633" s="9" t="s">
        <v>2572</v>
      </c>
      <c r="C633" s="3" t="s">
        <v>6682</v>
      </c>
      <c r="D633" s="5">
        <v>30000</v>
      </c>
      <c r="E633" s="7">
        <v>11472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">
        <f t="shared" si="37"/>
        <v>38</v>
      </c>
      <c r="P633" t="s">
        <v>8331</v>
      </c>
      <c r="Q633" t="s">
        <v>8332</v>
      </c>
      <c r="R633" s="13">
        <f t="shared" si="40"/>
        <v>42077.119409722218</v>
      </c>
      <c r="S633" s="13">
        <f t="shared" si="38"/>
        <v>42107.119409722218</v>
      </c>
      <c r="T633">
        <f t="shared" si="39"/>
        <v>2015</v>
      </c>
    </row>
    <row r="634" spans="1:20" ht="45" x14ac:dyDescent="0.25">
      <c r="A634">
        <v>2585</v>
      </c>
      <c r="B634" s="9" t="s">
        <v>2585</v>
      </c>
      <c r="C634" s="3" t="s">
        <v>6695</v>
      </c>
      <c r="D634" s="5">
        <v>30000</v>
      </c>
      <c r="E634" s="7">
        <v>11467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">
        <f t="shared" si="37"/>
        <v>38</v>
      </c>
      <c r="P634" t="s">
        <v>8331</v>
      </c>
      <c r="Q634" t="s">
        <v>8332</v>
      </c>
      <c r="R634" s="13">
        <f t="shared" si="40"/>
        <v>41795.963333333333</v>
      </c>
      <c r="S634" s="13">
        <f t="shared" si="38"/>
        <v>41825.963333333333</v>
      </c>
      <c r="T634">
        <f t="shared" si="39"/>
        <v>2014</v>
      </c>
    </row>
    <row r="635" spans="1:20" ht="60" x14ac:dyDescent="0.25">
      <c r="A635">
        <v>2592</v>
      </c>
      <c r="B635" s="9" t="s">
        <v>2592</v>
      </c>
      <c r="C635" s="3" t="s">
        <v>6702</v>
      </c>
      <c r="D635" s="5">
        <v>30000</v>
      </c>
      <c r="E635" s="7">
        <v>11450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">
        <f t="shared" si="37"/>
        <v>38</v>
      </c>
      <c r="P635" t="s">
        <v>8331</v>
      </c>
      <c r="Q635" t="s">
        <v>8332</v>
      </c>
      <c r="R635" s="13">
        <f t="shared" si="40"/>
        <v>41887.801168981481</v>
      </c>
      <c r="S635" s="13">
        <f t="shared" si="38"/>
        <v>41917.801168981481</v>
      </c>
      <c r="T635">
        <f t="shared" si="39"/>
        <v>2014</v>
      </c>
    </row>
    <row r="636" spans="1:20" ht="60" x14ac:dyDescent="0.25">
      <c r="A636">
        <v>2657</v>
      </c>
      <c r="B636" s="9" t="s">
        <v>2657</v>
      </c>
      <c r="C636" s="3" t="s">
        <v>6767</v>
      </c>
      <c r="D636" s="5">
        <v>30000</v>
      </c>
      <c r="E636" s="7">
        <v>11432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">
        <f t="shared" si="37"/>
        <v>38</v>
      </c>
      <c r="P636" t="s">
        <v>8314</v>
      </c>
      <c r="Q636" t="s">
        <v>8319</v>
      </c>
      <c r="R636" s="13">
        <f t="shared" si="40"/>
        <v>42551.928854166668</v>
      </c>
      <c r="S636" s="13">
        <f t="shared" si="38"/>
        <v>42585.0625</v>
      </c>
      <c r="T636">
        <f t="shared" si="39"/>
        <v>2016</v>
      </c>
    </row>
    <row r="637" spans="1:20" ht="60" x14ac:dyDescent="0.25">
      <c r="A637">
        <v>2686</v>
      </c>
      <c r="B637" s="9" t="s">
        <v>2686</v>
      </c>
      <c r="C637" s="3" t="s">
        <v>6796</v>
      </c>
      <c r="D637" s="5">
        <v>30000</v>
      </c>
      <c r="E637" s="7">
        <v>11428.19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">
        <f t="shared" si="37"/>
        <v>38</v>
      </c>
      <c r="P637" t="s">
        <v>8331</v>
      </c>
      <c r="Q637" t="s">
        <v>8332</v>
      </c>
      <c r="R637" s="13">
        <f t="shared" si="40"/>
        <v>41892.974803240737</v>
      </c>
      <c r="S637" s="13">
        <f t="shared" si="38"/>
        <v>41912.974803240737</v>
      </c>
      <c r="T637">
        <f t="shared" si="39"/>
        <v>2014</v>
      </c>
    </row>
    <row r="638" spans="1:20" ht="60" x14ac:dyDescent="0.25">
      <c r="A638">
        <v>2694</v>
      </c>
      <c r="B638" s="9" t="s">
        <v>2694</v>
      </c>
      <c r="C638" s="3" t="s">
        <v>6804</v>
      </c>
      <c r="D638" s="5">
        <v>30000</v>
      </c>
      <c r="E638" s="7">
        <v>11385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">
        <f t="shared" si="37"/>
        <v>38</v>
      </c>
      <c r="P638" t="s">
        <v>8331</v>
      </c>
      <c r="Q638" t="s">
        <v>8332</v>
      </c>
      <c r="R638" s="13">
        <f t="shared" si="40"/>
        <v>41878.140497685185</v>
      </c>
      <c r="S638" s="13">
        <f t="shared" si="38"/>
        <v>41908.140497685185</v>
      </c>
      <c r="T638">
        <f t="shared" si="39"/>
        <v>2014</v>
      </c>
    </row>
    <row r="639" spans="1:20" ht="60" x14ac:dyDescent="0.25">
      <c r="A639">
        <v>2731</v>
      </c>
      <c r="B639" s="9" t="s">
        <v>2731</v>
      </c>
      <c r="C639" s="3" t="s">
        <v>6841</v>
      </c>
      <c r="D639" s="5">
        <v>30000</v>
      </c>
      <c r="E639" s="7">
        <v>11364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">
        <f t="shared" si="37"/>
        <v>38</v>
      </c>
      <c r="P639" t="s">
        <v>8314</v>
      </c>
      <c r="Q639" t="s">
        <v>8325</v>
      </c>
      <c r="R639" s="13">
        <f t="shared" si="40"/>
        <v>41872.525717592594</v>
      </c>
      <c r="S639" s="13">
        <f t="shared" si="38"/>
        <v>41930.166666666664</v>
      </c>
      <c r="T639">
        <f t="shared" si="39"/>
        <v>2014</v>
      </c>
    </row>
    <row r="640" spans="1:20" ht="60" x14ac:dyDescent="0.25">
      <c r="A640">
        <v>2737</v>
      </c>
      <c r="B640" s="9" t="s">
        <v>2737</v>
      </c>
      <c r="C640" s="3" t="s">
        <v>6847</v>
      </c>
      <c r="D640" s="5">
        <v>30000</v>
      </c>
      <c r="E640" s="7">
        <v>11363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">
        <f t="shared" si="37"/>
        <v>38</v>
      </c>
      <c r="P640" t="s">
        <v>8314</v>
      </c>
      <c r="Q640" t="s">
        <v>8325</v>
      </c>
      <c r="R640" s="13">
        <f t="shared" si="40"/>
        <v>41611.917673611111</v>
      </c>
      <c r="S640" s="13">
        <f t="shared" si="38"/>
        <v>41654.791666666664</v>
      </c>
      <c r="T640">
        <f t="shared" si="39"/>
        <v>2013</v>
      </c>
    </row>
    <row r="641" spans="1:20" ht="60" x14ac:dyDescent="0.25">
      <c r="A641">
        <v>2888</v>
      </c>
      <c r="B641" s="9" t="s">
        <v>2888</v>
      </c>
      <c r="C641" s="3" t="s">
        <v>6998</v>
      </c>
      <c r="D641" s="5">
        <v>30000</v>
      </c>
      <c r="E641" s="7">
        <v>11353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1">
        <f t="shared" si="37"/>
        <v>38</v>
      </c>
      <c r="P641" t="s">
        <v>8309</v>
      </c>
      <c r="Q641" t="s">
        <v>8333</v>
      </c>
      <c r="R641" s="13">
        <f t="shared" si="40"/>
        <v>41922.535185185188</v>
      </c>
      <c r="S641" s="13">
        <f t="shared" si="38"/>
        <v>41930.207638888889</v>
      </c>
      <c r="T641">
        <f t="shared" si="39"/>
        <v>2014</v>
      </c>
    </row>
    <row r="642" spans="1:20" ht="45" x14ac:dyDescent="0.25">
      <c r="A642">
        <v>2910</v>
      </c>
      <c r="B642" s="9" t="s">
        <v>2910</v>
      </c>
      <c r="C642" s="3" t="s">
        <v>7020</v>
      </c>
      <c r="D642" s="5">
        <v>30000</v>
      </c>
      <c r="E642" s="7">
        <v>11345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1">
        <f t="shared" ref="O642:O705" si="41">ROUND(E643/D643*100,0)</f>
        <v>38</v>
      </c>
      <c r="P642" t="s">
        <v>8309</v>
      </c>
      <c r="Q642" t="s">
        <v>8333</v>
      </c>
      <c r="R642" s="13">
        <f t="shared" si="40"/>
        <v>42107.841284722221</v>
      </c>
      <c r="S642" s="13">
        <f t="shared" si="38"/>
        <v>42167.841284722221</v>
      </c>
      <c r="T642">
        <f t="shared" si="39"/>
        <v>2015</v>
      </c>
    </row>
    <row r="643" spans="1:20" ht="60" x14ac:dyDescent="0.25">
      <c r="A643">
        <v>3029</v>
      </c>
      <c r="B643" s="9" t="s">
        <v>3029</v>
      </c>
      <c r="C643" s="3" t="s">
        <v>7139</v>
      </c>
      <c r="D643" s="5">
        <v>30000</v>
      </c>
      <c r="E643" s="7">
        <v>11335.7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">
        <f t="shared" si="41"/>
        <v>38</v>
      </c>
      <c r="P643" t="s">
        <v>8309</v>
      </c>
      <c r="Q643" t="s">
        <v>8310</v>
      </c>
      <c r="R643" s="13">
        <f t="shared" si="40"/>
        <v>41932.708877314813</v>
      </c>
      <c r="S643" s="13">
        <f t="shared" ref="S643:S706" si="42">(((I643/60)/60/24+DATE(1970,1,1)))</f>
        <v>41961.190972222219</v>
      </c>
      <c r="T643">
        <f t="shared" ref="T643:T706" si="43">YEAR(R643)</f>
        <v>2014</v>
      </c>
    </row>
    <row r="644" spans="1:20" ht="30" x14ac:dyDescent="0.25">
      <c r="A644">
        <v>3132</v>
      </c>
      <c r="B644" s="9" t="s">
        <v>3132</v>
      </c>
      <c r="C644" s="3" t="s">
        <v>7242</v>
      </c>
      <c r="D644" s="5">
        <v>30000</v>
      </c>
      <c r="E644" s="7">
        <v>11323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1">
        <f t="shared" si="41"/>
        <v>38</v>
      </c>
      <c r="P644" t="s">
        <v>8309</v>
      </c>
      <c r="Q644" t="s">
        <v>8333</v>
      </c>
      <c r="R644" s="13">
        <f t="shared" si="40"/>
        <v>42786.350231481483</v>
      </c>
      <c r="S644" s="13">
        <f t="shared" si="42"/>
        <v>42846.308564814812</v>
      </c>
      <c r="T644">
        <f t="shared" si="43"/>
        <v>2017</v>
      </c>
    </row>
    <row r="645" spans="1:20" ht="60" x14ac:dyDescent="0.25">
      <c r="A645">
        <v>3198</v>
      </c>
      <c r="B645" s="9" t="s">
        <v>3198</v>
      </c>
      <c r="C645" s="3" t="s">
        <v>7308</v>
      </c>
      <c r="D645" s="5">
        <v>30000</v>
      </c>
      <c r="E645" s="7">
        <v>11292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">
        <f t="shared" si="41"/>
        <v>37</v>
      </c>
      <c r="P645" t="s">
        <v>8309</v>
      </c>
      <c r="Q645" t="s">
        <v>8317</v>
      </c>
      <c r="R645" s="13">
        <f t="shared" si="40"/>
        <v>42013.424502314811</v>
      </c>
      <c r="S645" s="13">
        <f t="shared" si="42"/>
        <v>42051.424502314811</v>
      </c>
      <c r="T645">
        <f t="shared" si="43"/>
        <v>2015</v>
      </c>
    </row>
    <row r="646" spans="1:20" ht="60" x14ac:dyDescent="0.25">
      <c r="A646">
        <v>3224</v>
      </c>
      <c r="B646" s="9" t="s">
        <v>3224</v>
      </c>
      <c r="C646" s="3" t="s">
        <v>7334</v>
      </c>
      <c r="D646" s="5">
        <v>30000</v>
      </c>
      <c r="E646" s="7">
        <v>11231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1">
        <f t="shared" si="41"/>
        <v>37</v>
      </c>
      <c r="P646" t="s">
        <v>8309</v>
      </c>
      <c r="Q646" t="s">
        <v>8333</v>
      </c>
      <c r="R646" s="13">
        <f t="shared" si="40"/>
        <v>42697.850844907407</v>
      </c>
      <c r="S646" s="13">
        <f t="shared" si="42"/>
        <v>42745.208333333328</v>
      </c>
      <c r="T646">
        <f t="shared" si="43"/>
        <v>2016</v>
      </c>
    </row>
    <row r="647" spans="1:20" ht="60" x14ac:dyDescent="0.25">
      <c r="A647">
        <v>3425</v>
      </c>
      <c r="B647" s="9" t="s">
        <v>3424</v>
      </c>
      <c r="C647" s="3" t="s">
        <v>7535</v>
      </c>
      <c r="D647" s="5">
        <v>30000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1">
        <f t="shared" si="41"/>
        <v>37</v>
      </c>
      <c r="P647" t="s">
        <v>8309</v>
      </c>
      <c r="Q647" t="s">
        <v>8333</v>
      </c>
      <c r="R647" s="13">
        <f t="shared" si="40"/>
        <v>41884.617314814815</v>
      </c>
      <c r="S647" s="13">
        <f t="shared" si="42"/>
        <v>41916.617314814815</v>
      </c>
      <c r="T647">
        <f t="shared" si="43"/>
        <v>2014</v>
      </c>
    </row>
    <row r="648" spans="1:20" ht="75" x14ac:dyDescent="0.25">
      <c r="A648">
        <v>3849</v>
      </c>
      <c r="B648" s="9" t="s">
        <v>3846</v>
      </c>
      <c r="C648" s="3" t="s">
        <v>7958</v>
      </c>
      <c r="D648" s="5">
        <v>30000</v>
      </c>
      <c r="E648" s="7">
        <v>11226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1">
        <f t="shared" si="41"/>
        <v>37</v>
      </c>
      <c r="P648" t="s">
        <v>8309</v>
      </c>
      <c r="Q648" t="s">
        <v>8333</v>
      </c>
      <c r="R648" s="13">
        <f t="shared" si="40"/>
        <v>42136.767175925925</v>
      </c>
      <c r="S648" s="13">
        <f t="shared" si="42"/>
        <v>42166.767175925925</v>
      </c>
      <c r="T648">
        <f t="shared" si="43"/>
        <v>2015</v>
      </c>
    </row>
    <row r="649" spans="1:20" ht="45" x14ac:dyDescent="0.25">
      <c r="A649">
        <v>3875</v>
      </c>
      <c r="B649" s="9" t="s">
        <v>3872</v>
      </c>
      <c r="C649" s="3" t="s">
        <v>7984</v>
      </c>
      <c r="D649" s="5">
        <v>30000</v>
      </c>
      <c r="E649" s="7">
        <v>11215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">
        <f t="shared" si="41"/>
        <v>37</v>
      </c>
      <c r="P649" t="s">
        <v>8309</v>
      </c>
      <c r="Q649" t="s">
        <v>8317</v>
      </c>
      <c r="R649" s="13">
        <f t="shared" si="40"/>
        <v>42615.346817129626</v>
      </c>
      <c r="S649" s="13">
        <f t="shared" si="42"/>
        <v>42616.416666666672</v>
      </c>
      <c r="T649">
        <f t="shared" si="43"/>
        <v>2016</v>
      </c>
    </row>
    <row r="650" spans="1:20" ht="60" x14ac:dyDescent="0.25">
      <c r="A650">
        <v>3882</v>
      </c>
      <c r="B650" s="9" t="s">
        <v>3879</v>
      </c>
      <c r="C650" s="3" t="s">
        <v>7991</v>
      </c>
      <c r="D650" s="5">
        <v>30000</v>
      </c>
      <c r="E650" s="7">
        <v>11176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">
        <f t="shared" si="41"/>
        <v>37</v>
      </c>
      <c r="P650" t="s">
        <v>8309</v>
      </c>
      <c r="Q650" t="s">
        <v>8317</v>
      </c>
      <c r="R650" s="13">
        <f t="shared" si="40"/>
        <v>42373.983449074076</v>
      </c>
      <c r="S650" s="13">
        <f t="shared" si="42"/>
        <v>42400.960416666669</v>
      </c>
      <c r="T650">
        <f t="shared" si="43"/>
        <v>2016</v>
      </c>
    </row>
    <row r="651" spans="1:20" ht="60" x14ac:dyDescent="0.25">
      <c r="A651">
        <v>3948</v>
      </c>
      <c r="B651" s="9" t="s">
        <v>3945</v>
      </c>
      <c r="C651" s="3" t="s">
        <v>8056</v>
      </c>
      <c r="D651" s="5">
        <v>30000</v>
      </c>
      <c r="E651" s="7">
        <v>11160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1">
        <f t="shared" si="41"/>
        <v>37</v>
      </c>
      <c r="P651" t="s">
        <v>8309</v>
      </c>
      <c r="Q651" t="s">
        <v>8333</v>
      </c>
      <c r="R651" s="13">
        <f t="shared" si="40"/>
        <v>41829.325497685182</v>
      </c>
      <c r="S651" s="13">
        <f t="shared" si="42"/>
        <v>41889.325497685182</v>
      </c>
      <c r="T651">
        <f t="shared" si="43"/>
        <v>2014</v>
      </c>
    </row>
    <row r="652" spans="1:20" ht="45" x14ac:dyDescent="0.25">
      <c r="A652">
        <v>3981</v>
      </c>
      <c r="B652" s="9" t="s">
        <v>3358</v>
      </c>
      <c r="C652" s="3" t="s">
        <v>7469</v>
      </c>
      <c r="D652" s="5">
        <v>30000</v>
      </c>
      <c r="E652" s="7">
        <v>11122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1">
        <f t="shared" si="41"/>
        <v>37</v>
      </c>
      <c r="P652" t="s">
        <v>8309</v>
      </c>
      <c r="Q652" t="s">
        <v>8333</v>
      </c>
      <c r="R652" s="13">
        <f t="shared" si="40"/>
        <v>42508.179965277777</v>
      </c>
      <c r="S652" s="13">
        <f t="shared" si="42"/>
        <v>42568.179965277777</v>
      </c>
      <c r="T652">
        <f t="shared" si="43"/>
        <v>2016</v>
      </c>
    </row>
    <row r="653" spans="1:20" ht="60" x14ac:dyDescent="0.25">
      <c r="A653">
        <v>4006</v>
      </c>
      <c r="B653" s="9" t="s">
        <v>4002</v>
      </c>
      <c r="C653" s="3" t="s">
        <v>8111</v>
      </c>
      <c r="D653" s="5">
        <v>30000</v>
      </c>
      <c r="E653" s="7">
        <v>11094.23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1">
        <f t="shared" si="41"/>
        <v>37</v>
      </c>
      <c r="P653" t="s">
        <v>8309</v>
      </c>
      <c r="Q653" t="s">
        <v>8333</v>
      </c>
      <c r="R653" s="13">
        <f t="shared" si="40"/>
        <v>42391.772997685184</v>
      </c>
      <c r="S653" s="13">
        <f t="shared" si="42"/>
        <v>42416.772997685184</v>
      </c>
      <c r="T653">
        <f t="shared" si="43"/>
        <v>2016</v>
      </c>
    </row>
    <row r="654" spans="1:20" ht="45" x14ac:dyDescent="0.25">
      <c r="A654">
        <v>4095</v>
      </c>
      <c r="B654" s="9" t="s">
        <v>4091</v>
      </c>
      <c r="C654" s="3" t="s">
        <v>8198</v>
      </c>
      <c r="D654" s="5">
        <v>30000</v>
      </c>
      <c r="E654" s="7">
        <v>11090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1">
        <f t="shared" si="41"/>
        <v>38</v>
      </c>
      <c r="P654" t="s">
        <v>8309</v>
      </c>
      <c r="Q654" t="s">
        <v>8333</v>
      </c>
      <c r="R654" s="13">
        <f t="shared" si="40"/>
        <v>42693.031828703708</v>
      </c>
      <c r="S654" s="13">
        <f t="shared" si="42"/>
        <v>42723.031828703708</v>
      </c>
      <c r="T654">
        <f t="shared" si="43"/>
        <v>2016</v>
      </c>
    </row>
    <row r="655" spans="1:20" ht="45" x14ac:dyDescent="0.25">
      <c r="A655">
        <v>226</v>
      </c>
      <c r="B655" s="9" t="s">
        <v>228</v>
      </c>
      <c r="C655" s="3" t="s">
        <v>4336</v>
      </c>
      <c r="D655" s="5">
        <v>29000</v>
      </c>
      <c r="E655" s="7">
        <v>11070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">
        <f t="shared" si="41"/>
        <v>38</v>
      </c>
      <c r="P655" t="s">
        <v>8307</v>
      </c>
      <c r="Q655" t="s">
        <v>8316</v>
      </c>
      <c r="R655" s="13">
        <f t="shared" si="40"/>
        <v>42106.666018518517</v>
      </c>
      <c r="S655" s="13">
        <f t="shared" si="42"/>
        <v>42155.395138888889</v>
      </c>
      <c r="T655">
        <f t="shared" si="43"/>
        <v>2015</v>
      </c>
    </row>
    <row r="656" spans="1:20" ht="60" x14ac:dyDescent="0.25">
      <c r="A656">
        <v>678</v>
      </c>
      <c r="B656" s="9" t="s">
        <v>679</v>
      </c>
      <c r="C656" s="3" t="s">
        <v>4788</v>
      </c>
      <c r="D656" s="5">
        <v>29000</v>
      </c>
      <c r="E656" s="7">
        <v>11056.75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">
        <f t="shared" si="41"/>
        <v>38</v>
      </c>
      <c r="P656" t="s">
        <v>8314</v>
      </c>
      <c r="Q656" t="s">
        <v>8322</v>
      </c>
      <c r="R656" s="13">
        <f t="shared" si="40"/>
        <v>42481.376597222217</v>
      </c>
      <c r="S656" s="13">
        <f t="shared" si="42"/>
        <v>42511.376597222217</v>
      </c>
      <c r="T656">
        <f t="shared" si="43"/>
        <v>2016</v>
      </c>
    </row>
    <row r="657" spans="1:20" ht="60" x14ac:dyDescent="0.25">
      <c r="A657">
        <v>658</v>
      </c>
      <c r="B657" s="9" t="s">
        <v>659</v>
      </c>
      <c r="C657" s="3" t="s">
        <v>4768</v>
      </c>
      <c r="D657" s="5">
        <v>28888</v>
      </c>
      <c r="E657" s="7">
        <v>11045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">
        <f t="shared" si="41"/>
        <v>39</v>
      </c>
      <c r="P657" t="s">
        <v>8314</v>
      </c>
      <c r="Q657" t="s">
        <v>8322</v>
      </c>
      <c r="R657" s="13">
        <f t="shared" si="40"/>
        <v>42179.160752314812</v>
      </c>
      <c r="S657" s="13">
        <f t="shared" si="42"/>
        <v>42211.75</v>
      </c>
      <c r="T657">
        <f t="shared" si="43"/>
        <v>2015</v>
      </c>
    </row>
    <row r="658" spans="1:20" ht="60" x14ac:dyDescent="0.25">
      <c r="A658">
        <v>32</v>
      </c>
      <c r="B658" s="9" t="s">
        <v>34</v>
      </c>
      <c r="C658" s="3" t="s">
        <v>4143</v>
      </c>
      <c r="D658" s="5">
        <v>28450</v>
      </c>
      <c r="E658" s="7">
        <v>11032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">
        <f t="shared" si="41"/>
        <v>39</v>
      </c>
      <c r="P658" t="s">
        <v>8307</v>
      </c>
      <c r="Q658" t="s">
        <v>8346</v>
      </c>
      <c r="R658" s="13">
        <f t="shared" si="40"/>
        <v>42461.627511574072</v>
      </c>
      <c r="S658" s="13">
        <f t="shared" si="42"/>
        <v>42503.165972222225</v>
      </c>
      <c r="T658">
        <f t="shared" si="43"/>
        <v>2016</v>
      </c>
    </row>
    <row r="659" spans="1:20" ht="45" x14ac:dyDescent="0.25">
      <c r="A659">
        <v>227</v>
      </c>
      <c r="B659" s="9" t="s">
        <v>229</v>
      </c>
      <c r="C659" s="3" t="s">
        <v>4337</v>
      </c>
      <c r="D659" s="5">
        <v>28000</v>
      </c>
      <c r="E659" s="7">
        <v>10965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">
        <f t="shared" si="41"/>
        <v>39</v>
      </c>
      <c r="P659" t="s">
        <v>8307</v>
      </c>
      <c r="Q659" t="s">
        <v>8316</v>
      </c>
      <c r="R659" s="13">
        <f t="shared" si="40"/>
        <v>42164.893993055557</v>
      </c>
      <c r="S659" s="13">
        <f t="shared" si="42"/>
        <v>42194.893993055557</v>
      </c>
      <c r="T659">
        <f t="shared" si="43"/>
        <v>2015</v>
      </c>
    </row>
    <row r="660" spans="1:20" ht="45" x14ac:dyDescent="0.25">
      <c r="A660">
        <v>1795</v>
      </c>
      <c r="B660" s="9" t="s">
        <v>1796</v>
      </c>
      <c r="C660" s="3" t="s">
        <v>5905</v>
      </c>
      <c r="D660" s="5">
        <v>28000</v>
      </c>
      <c r="E660" s="7">
        <v>10950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">
        <f t="shared" si="41"/>
        <v>39</v>
      </c>
      <c r="P660" t="s">
        <v>8327</v>
      </c>
      <c r="Q660" t="s">
        <v>8328</v>
      </c>
      <c r="R660" s="13">
        <f t="shared" si="40"/>
        <v>42628.288668981477</v>
      </c>
      <c r="S660" s="13">
        <f t="shared" si="42"/>
        <v>42657.666666666672</v>
      </c>
      <c r="T660">
        <f t="shared" si="43"/>
        <v>2016</v>
      </c>
    </row>
    <row r="661" spans="1:20" ht="60" x14ac:dyDescent="0.25">
      <c r="A661">
        <v>1808</v>
      </c>
      <c r="B661" s="9" t="s">
        <v>1809</v>
      </c>
      <c r="C661" s="3" t="s">
        <v>5918</v>
      </c>
      <c r="D661" s="5">
        <v>28000</v>
      </c>
      <c r="E661" s="7">
        <v>10846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">
        <f t="shared" si="41"/>
        <v>39</v>
      </c>
      <c r="P661" t="s">
        <v>8327</v>
      </c>
      <c r="Q661" t="s">
        <v>8328</v>
      </c>
      <c r="R661" s="13">
        <f t="shared" si="40"/>
        <v>42742.680902777778</v>
      </c>
      <c r="S661" s="13">
        <f t="shared" si="42"/>
        <v>42777.680902777778</v>
      </c>
      <c r="T661">
        <f t="shared" si="43"/>
        <v>2017</v>
      </c>
    </row>
    <row r="662" spans="1:20" ht="30" x14ac:dyDescent="0.25">
      <c r="A662">
        <v>2127</v>
      </c>
      <c r="B662" s="9" t="s">
        <v>2128</v>
      </c>
      <c r="C662" s="3" t="s">
        <v>6237</v>
      </c>
      <c r="D662" s="5">
        <v>28000</v>
      </c>
      <c r="E662" s="7">
        <v>10843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">
        <f t="shared" si="41"/>
        <v>39</v>
      </c>
      <c r="P662" t="s">
        <v>8320</v>
      </c>
      <c r="Q662" t="s">
        <v>8321</v>
      </c>
      <c r="R662" s="13">
        <f t="shared" si="40"/>
        <v>42045.50535879629</v>
      </c>
      <c r="S662" s="13">
        <f t="shared" si="42"/>
        <v>42075.463692129633</v>
      </c>
      <c r="T662">
        <f t="shared" si="43"/>
        <v>2015</v>
      </c>
    </row>
    <row r="663" spans="1:20" ht="60" x14ac:dyDescent="0.25">
      <c r="A663">
        <v>2268</v>
      </c>
      <c r="B663" s="9" t="s">
        <v>2269</v>
      </c>
      <c r="C663" s="3" t="s">
        <v>6378</v>
      </c>
      <c r="D663" s="5">
        <v>28000</v>
      </c>
      <c r="E663" s="7">
        <v>10814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">
        <f t="shared" si="41"/>
        <v>39</v>
      </c>
      <c r="P663" t="s">
        <v>8320</v>
      </c>
      <c r="Q663" t="s">
        <v>8348</v>
      </c>
      <c r="R663" s="13">
        <f t="shared" ref="R663:R726" si="44">((J663/60)/60/24+DATE(1970,1,1))</f>
        <v>42776.082349537035</v>
      </c>
      <c r="S663" s="13">
        <f t="shared" si="42"/>
        <v>42806.082349537035</v>
      </c>
      <c r="T663">
        <f t="shared" si="43"/>
        <v>2017</v>
      </c>
    </row>
    <row r="664" spans="1:20" ht="60" x14ac:dyDescent="0.25">
      <c r="A664">
        <v>2401</v>
      </c>
      <c r="B664" s="9" t="s">
        <v>2402</v>
      </c>
      <c r="C664" s="3" t="s">
        <v>6511</v>
      </c>
      <c r="D664" s="5">
        <v>28000</v>
      </c>
      <c r="E664" s="7">
        <v>10804.45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">
        <f t="shared" si="41"/>
        <v>39</v>
      </c>
      <c r="P664" t="s">
        <v>8331</v>
      </c>
      <c r="Q664" t="s">
        <v>8332</v>
      </c>
      <c r="R664" s="13">
        <f t="shared" si="44"/>
        <v>42374.822870370372</v>
      </c>
      <c r="S664" s="13">
        <f t="shared" si="42"/>
        <v>42434.822870370372</v>
      </c>
      <c r="T664">
        <f t="shared" si="43"/>
        <v>2016</v>
      </c>
    </row>
    <row r="665" spans="1:20" ht="45" x14ac:dyDescent="0.25">
      <c r="A665">
        <v>3957</v>
      </c>
      <c r="B665" s="9" t="s">
        <v>3954</v>
      </c>
      <c r="C665" s="3" t="s">
        <v>8064</v>
      </c>
      <c r="D665" s="5">
        <v>28000</v>
      </c>
      <c r="E665" s="7">
        <v>10802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">
        <f t="shared" si="41"/>
        <v>39</v>
      </c>
      <c r="P665" t="s">
        <v>8309</v>
      </c>
      <c r="Q665" t="s">
        <v>8333</v>
      </c>
      <c r="R665" s="13">
        <f t="shared" si="44"/>
        <v>42513.976319444439</v>
      </c>
      <c r="S665" s="13">
        <f t="shared" si="42"/>
        <v>42559.976319444439</v>
      </c>
      <c r="T665">
        <f t="shared" si="43"/>
        <v>2016</v>
      </c>
    </row>
    <row r="666" spans="1:20" ht="45" x14ac:dyDescent="0.25">
      <c r="A666">
        <v>854</v>
      </c>
      <c r="B666" s="9" t="s">
        <v>855</v>
      </c>
      <c r="C666" s="3" t="s">
        <v>4964</v>
      </c>
      <c r="D666" s="5">
        <v>27800</v>
      </c>
      <c r="E666" s="7">
        <v>10800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">
        <f t="shared" si="41"/>
        <v>39</v>
      </c>
      <c r="P666" t="s">
        <v>8323</v>
      </c>
      <c r="Q666" t="s">
        <v>8352</v>
      </c>
      <c r="R666" s="13">
        <f t="shared" si="44"/>
        <v>42702.212337962963</v>
      </c>
      <c r="S666" s="13">
        <f t="shared" si="42"/>
        <v>42732.212337962963</v>
      </c>
      <c r="T666">
        <f t="shared" si="43"/>
        <v>2016</v>
      </c>
    </row>
    <row r="667" spans="1:20" ht="60" x14ac:dyDescent="0.25">
      <c r="A667">
        <v>715</v>
      </c>
      <c r="B667" s="9" t="s">
        <v>716</v>
      </c>
      <c r="C667" s="3" t="s">
        <v>4825</v>
      </c>
      <c r="D667" s="5">
        <v>27500</v>
      </c>
      <c r="E667" s="7">
        <v>10775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">
        <f t="shared" si="41"/>
        <v>40</v>
      </c>
      <c r="P667" t="s">
        <v>8314</v>
      </c>
      <c r="Q667" t="s">
        <v>8322</v>
      </c>
      <c r="R667" s="13">
        <f t="shared" si="44"/>
        <v>42273.090740740736</v>
      </c>
      <c r="S667" s="13">
        <f t="shared" si="42"/>
        <v>42313.132407407407</v>
      </c>
      <c r="T667">
        <f t="shared" si="43"/>
        <v>2015</v>
      </c>
    </row>
    <row r="668" spans="1:20" ht="45" x14ac:dyDescent="0.25">
      <c r="A668">
        <v>278</v>
      </c>
      <c r="B668" s="9" t="s">
        <v>279</v>
      </c>
      <c r="C668" s="3" t="s">
        <v>4388</v>
      </c>
      <c r="D668" s="5">
        <v>27000</v>
      </c>
      <c r="E668" s="7">
        <v>10740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">
        <f t="shared" si="41"/>
        <v>40</v>
      </c>
      <c r="P668" t="s">
        <v>8307</v>
      </c>
      <c r="Q668" t="s">
        <v>8336</v>
      </c>
      <c r="R668" s="13">
        <f t="shared" si="44"/>
        <v>41164.040960648148</v>
      </c>
      <c r="S668" s="13">
        <f t="shared" si="42"/>
        <v>41194.040960648148</v>
      </c>
      <c r="T668">
        <f t="shared" si="43"/>
        <v>2012</v>
      </c>
    </row>
    <row r="669" spans="1:20" ht="45" x14ac:dyDescent="0.25">
      <c r="A669">
        <v>922</v>
      </c>
      <c r="B669" s="9" t="s">
        <v>923</v>
      </c>
      <c r="C669" s="3" t="s">
        <v>5032</v>
      </c>
      <c r="D669" s="5">
        <v>27000</v>
      </c>
      <c r="E669" s="7">
        <v>10710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">
        <f t="shared" si="41"/>
        <v>40</v>
      </c>
      <c r="P669" t="s">
        <v>8323</v>
      </c>
      <c r="Q669" t="s">
        <v>8337</v>
      </c>
      <c r="R669" s="13">
        <f t="shared" si="44"/>
        <v>41878.530011574076</v>
      </c>
      <c r="S669" s="13">
        <f t="shared" si="42"/>
        <v>41913.530011574076</v>
      </c>
      <c r="T669">
        <f t="shared" si="43"/>
        <v>2014</v>
      </c>
    </row>
    <row r="670" spans="1:20" ht="45" x14ac:dyDescent="0.25">
      <c r="A670">
        <v>2357</v>
      </c>
      <c r="B670" s="9" t="s">
        <v>2358</v>
      </c>
      <c r="C670" s="3" t="s">
        <v>6467</v>
      </c>
      <c r="D670" s="5">
        <v>27000</v>
      </c>
      <c r="E670" s="7">
        <v>10706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">
        <f t="shared" si="41"/>
        <v>40</v>
      </c>
      <c r="P670" t="s">
        <v>8314</v>
      </c>
      <c r="Q670" t="s">
        <v>8318</v>
      </c>
      <c r="R670" s="13">
        <f t="shared" si="44"/>
        <v>42264.620115740734</v>
      </c>
      <c r="S670" s="13">
        <f t="shared" si="42"/>
        <v>42294.620115740734</v>
      </c>
      <c r="T670">
        <f t="shared" si="43"/>
        <v>2015</v>
      </c>
    </row>
    <row r="671" spans="1:20" ht="45" x14ac:dyDescent="0.25">
      <c r="A671">
        <v>2730</v>
      </c>
      <c r="B671" s="9" t="s">
        <v>2730</v>
      </c>
      <c r="C671" s="3" t="s">
        <v>6840</v>
      </c>
      <c r="D671" s="5">
        <v>27000</v>
      </c>
      <c r="E671" s="7">
        <v>10685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">
        <f t="shared" si="41"/>
        <v>40</v>
      </c>
      <c r="P671" t="s">
        <v>8314</v>
      </c>
      <c r="Q671" t="s">
        <v>8325</v>
      </c>
      <c r="R671" s="13">
        <f t="shared" si="44"/>
        <v>41351.541377314818</v>
      </c>
      <c r="S671" s="13">
        <f t="shared" si="42"/>
        <v>41386.541377314818</v>
      </c>
      <c r="T671">
        <f t="shared" si="43"/>
        <v>2013</v>
      </c>
    </row>
    <row r="672" spans="1:20" ht="45" x14ac:dyDescent="0.25">
      <c r="A672">
        <v>1217</v>
      </c>
      <c r="B672" s="9" t="s">
        <v>1218</v>
      </c>
      <c r="C672" s="3" t="s">
        <v>5327</v>
      </c>
      <c r="D672" s="5">
        <v>26500</v>
      </c>
      <c r="E672" s="7">
        <v>10680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">
        <f t="shared" si="41"/>
        <v>40</v>
      </c>
      <c r="P672" t="s">
        <v>8327</v>
      </c>
      <c r="Q672" t="s">
        <v>8328</v>
      </c>
      <c r="R672" s="13">
        <f t="shared" si="44"/>
        <v>42535.809490740736</v>
      </c>
      <c r="S672" s="13">
        <f t="shared" si="42"/>
        <v>42565.809490740736</v>
      </c>
      <c r="T672">
        <f t="shared" si="43"/>
        <v>2016</v>
      </c>
    </row>
    <row r="673" spans="1:20" ht="60" x14ac:dyDescent="0.25">
      <c r="A673">
        <v>3109</v>
      </c>
      <c r="B673" s="9" t="s">
        <v>3109</v>
      </c>
      <c r="C673" s="3" t="s">
        <v>7219</v>
      </c>
      <c r="D673" s="5">
        <v>26500</v>
      </c>
      <c r="E673" s="7">
        <v>10678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">
        <f t="shared" si="41"/>
        <v>41</v>
      </c>
      <c r="P673" t="s">
        <v>8309</v>
      </c>
      <c r="Q673" t="s">
        <v>8310</v>
      </c>
      <c r="R673" s="13">
        <f t="shared" si="44"/>
        <v>41844.125115740739</v>
      </c>
      <c r="S673" s="13">
        <f t="shared" si="42"/>
        <v>41879.125115740739</v>
      </c>
      <c r="T673">
        <f t="shared" si="43"/>
        <v>2014</v>
      </c>
    </row>
    <row r="674" spans="1:20" ht="60" x14ac:dyDescent="0.25">
      <c r="A674">
        <v>238</v>
      </c>
      <c r="B674" s="9" t="s">
        <v>240</v>
      </c>
      <c r="C674" s="3" t="s">
        <v>4348</v>
      </c>
      <c r="D674" s="5">
        <v>26000</v>
      </c>
      <c r="E674" s="7">
        <v>10670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">
        <f t="shared" si="41"/>
        <v>41</v>
      </c>
      <c r="P674" t="s">
        <v>8307</v>
      </c>
      <c r="Q674" t="s">
        <v>8316</v>
      </c>
      <c r="R674" s="13">
        <f t="shared" si="44"/>
        <v>42713.962499999994</v>
      </c>
      <c r="S674" s="13">
        <f t="shared" si="42"/>
        <v>42734.375</v>
      </c>
      <c r="T674">
        <f t="shared" si="43"/>
        <v>2016</v>
      </c>
    </row>
    <row r="675" spans="1:20" ht="60" x14ac:dyDescent="0.25">
      <c r="A675">
        <v>293</v>
      </c>
      <c r="B675" s="9" t="s">
        <v>294</v>
      </c>
      <c r="C675" s="3" t="s">
        <v>4403</v>
      </c>
      <c r="D675" s="5">
        <v>26000</v>
      </c>
      <c r="E675" s="7">
        <v>10640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">
        <f t="shared" si="41"/>
        <v>41</v>
      </c>
      <c r="P675" t="s">
        <v>8307</v>
      </c>
      <c r="Q675" t="s">
        <v>8336</v>
      </c>
      <c r="R675" s="13">
        <f t="shared" si="44"/>
        <v>41719.667986111112</v>
      </c>
      <c r="S675" s="13">
        <f t="shared" si="42"/>
        <v>41749.667986111112</v>
      </c>
      <c r="T675">
        <f t="shared" si="43"/>
        <v>2014</v>
      </c>
    </row>
    <row r="676" spans="1:20" ht="60" x14ac:dyDescent="0.25">
      <c r="A676">
        <v>1079</v>
      </c>
      <c r="B676" s="9" t="s">
        <v>1080</v>
      </c>
      <c r="C676" s="3" t="s">
        <v>5189</v>
      </c>
      <c r="D676" s="5">
        <v>26000</v>
      </c>
      <c r="E676" s="7">
        <v>10610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">
        <f t="shared" si="41"/>
        <v>41</v>
      </c>
      <c r="P676" t="s">
        <v>8320</v>
      </c>
      <c r="Q676" t="s">
        <v>8321</v>
      </c>
      <c r="R676" s="13">
        <f t="shared" si="44"/>
        <v>42479.566388888896</v>
      </c>
      <c r="S676" s="13">
        <f t="shared" si="42"/>
        <v>42504.566388888896</v>
      </c>
      <c r="T676">
        <f t="shared" si="43"/>
        <v>2016</v>
      </c>
    </row>
    <row r="677" spans="1:20" ht="60" x14ac:dyDescent="0.25">
      <c r="A677">
        <v>1820</v>
      </c>
      <c r="B677" s="9" t="s">
        <v>1821</v>
      </c>
      <c r="C677" s="3" t="s">
        <v>5930</v>
      </c>
      <c r="D677" s="5">
        <v>26000</v>
      </c>
      <c r="E677" s="7">
        <v>10603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">
        <f t="shared" si="41"/>
        <v>41</v>
      </c>
      <c r="P677" t="s">
        <v>8327</v>
      </c>
      <c r="Q677" t="s">
        <v>8328</v>
      </c>
      <c r="R677" s="13">
        <f t="shared" si="44"/>
        <v>42065.084375000006</v>
      </c>
      <c r="S677" s="13">
        <f t="shared" si="42"/>
        <v>42095.042708333334</v>
      </c>
      <c r="T677">
        <f t="shared" si="43"/>
        <v>2015</v>
      </c>
    </row>
    <row r="678" spans="1:20" ht="60" x14ac:dyDescent="0.25">
      <c r="A678">
        <v>3952</v>
      </c>
      <c r="B678" s="9" t="s">
        <v>3949</v>
      </c>
      <c r="C678" s="3" t="s">
        <v>8059</v>
      </c>
      <c r="D678" s="5">
        <v>26000</v>
      </c>
      <c r="E678" s="7">
        <v>10556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">
        <f t="shared" si="41"/>
        <v>42</v>
      </c>
      <c r="P678" t="s">
        <v>8309</v>
      </c>
      <c r="Q678" t="s">
        <v>8333</v>
      </c>
      <c r="R678" s="13">
        <f t="shared" si="44"/>
        <v>42243.790393518517</v>
      </c>
      <c r="S678" s="13">
        <f t="shared" si="42"/>
        <v>42303.790393518517</v>
      </c>
      <c r="T678">
        <f t="shared" si="43"/>
        <v>2015</v>
      </c>
    </row>
    <row r="679" spans="1:20" ht="60" x14ac:dyDescent="0.25">
      <c r="A679">
        <v>39</v>
      </c>
      <c r="B679" s="9" t="s">
        <v>41</v>
      </c>
      <c r="C679" s="3" t="s">
        <v>4150</v>
      </c>
      <c r="D679" s="5">
        <v>25000</v>
      </c>
      <c r="E679" s="7">
        <v>10555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">
        <f t="shared" si="41"/>
        <v>42</v>
      </c>
      <c r="P679" t="s">
        <v>8307</v>
      </c>
      <c r="Q679" t="s">
        <v>8346</v>
      </c>
      <c r="R679" s="13">
        <f t="shared" si="44"/>
        <v>41754.047083333331</v>
      </c>
      <c r="S679" s="13">
        <f t="shared" si="42"/>
        <v>41784.957638888889</v>
      </c>
      <c r="T679">
        <f t="shared" si="43"/>
        <v>2014</v>
      </c>
    </row>
    <row r="680" spans="1:20" ht="60" x14ac:dyDescent="0.25">
      <c r="A680">
        <v>126</v>
      </c>
      <c r="B680" s="9" t="s">
        <v>128</v>
      </c>
      <c r="C680" s="3" t="s">
        <v>4237</v>
      </c>
      <c r="D680" s="5">
        <v>25000</v>
      </c>
      <c r="E680" s="7">
        <v>10555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">
        <f t="shared" si="41"/>
        <v>42</v>
      </c>
      <c r="P680" t="s">
        <v>8307</v>
      </c>
      <c r="Q680" t="s">
        <v>8308</v>
      </c>
      <c r="R680" s="13">
        <f t="shared" si="44"/>
        <v>42135.589548611111</v>
      </c>
      <c r="S680" s="13">
        <f t="shared" si="42"/>
        <v>42166.083333333328</v>
      </c>
      <c r="T680">
        <f t="shared" si="43"/>
        <v>2015</v>
      </c>
    </row>
    <row r="681" spans="1:20" ht="60" x14ac:dyDescent="0.25">
      <c r="A681">
        <v>198</v>
      </c>
      <c r="B681" s="9" t="s">
        <v>200</v>
      </c>
      <c r="C681" s="3" t="s">
        <v>4308</v>
      </c>
      <c r="D681" s="5">
        <v>25000</v>
      </c>
      <c r="E681" s="7">
        <v>10554.11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">
        <f t="shared" si="41"/>
        <v>42</v>
      </c>
      <c r="P681" t="s">
        <v>8307</v>
      </c>
      <c r="Q681" t="s">
        <v>8316</v>
      </c>
      <c r="R681" s="13">
        <f t="shared" si="44"/>
        <v>41887.383356481485</v>
      </c>
      <c r="S681" s="13">
        <f t="shared" si="42"/>
        <v>41917.383356481485</v>
      </c>
      <c r="T681">
        <f t="shared" si="43"/>
        <v>2014</v>
      </c>
    </row>
    <row r="682" spans="1:20" ht="60" x14ac:dyDescent="0.25">
      <c r="A682">
        <v>209</v>
      </c>
      <c r="B682" s="9" t="s">
        <v>211</v>
      </c>
      <c r="C682" s="3" t="s">
        <v>4319</v>
      </c>
      <c r="D682" s="5">
        <v>25000</v>
      </c>
      <c r="E682" s="7">
        <v>10550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">
        <f t="shared" si="41"/>
        <v>42</v>
      </c>
      <c r="P682" t="s">
        <v>8307</v>
      </c>
      <c r="Q682" t="s">
        <v>8316</v>
      </c>
      <c r="R682" s="13">
        <f t="shared" si="44"/>
        <v>42165.922858796301</v>
      </c>
      <c r="S682" s="13">
        <f t="shared" si="42"/>
        <v>42195.922858796301</v>
      </c>
      <c r="T682">
        <f t="shared" si="43"/>
        <v>2015</v>
      </c>
    </row>
    <row r="683" spans="1:20" ht="45" x14ac:dyDescent="0.25">
      <c r="A683">
        <v>243</v>
      </c>
      <c r="B683" s="9" t="s">
        <v>245</v>
      </c>
      <c r="C683" s="3" t="s">
        <v>4353</v>
      </c>
      <c r="D683" s="5">
        <v>25000</v>
      </c>
      <c r="E683" s="7">
        <v>10526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">
        <f t="shared" si="41"/>
        <v>42</v>
      </c>
      <c r="P683" t="s">
        <v>8307</v>
      </c>
      <c r="Q683" t="s">
        <v>8336</v>
      </c>
      <c r="R683" s="13">
        <f t="shared" si="44"/>
        <v>41662.047500000001</v>
      </c>
      <c r="S683" s="13">
        <f t="shared" si="42"/>
        <v>41692.047500000001</v>
      </c>
      <c r="T683">
        <f t="shared" si="43"/>
        <v>2014</v>
      </c>
    </row>
    <row r="684" spans="1:20" ht="60" x14ac:dyDescent="0.25">
      <c r="A684">
        <v>263</v>
      </c>
      <c r="B684" s="9" t="s">
        <v>264</v>
      </c>
      <c r="C684" s="3" t="s">
        <v>4373</v>
      </c>
      <c r="D684" s="5">
        <v>25000</v>
      </c>
      <c r="E684" s="7">
        <v>10501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">
        <f t="shared" si="41"/>
        <v>42</v>
      </c>
      <c r="P684" t="s">
        <v>8307</v>
      </c>
      <c r="Q684" t="s">
        <v>8336</v>
      </c>
      <c r="R684" s="13">
        <f t="shared" si="44"/>
        <v>41149.954791666663</v>
      </c>
      <c r="S684" s="13">
        <f t="shared" si="42"/>
        <v>41179.954791666663</v>
      </c>
      <c r="T684">
        <f t="shared" si="43"/>
        <v>2012</v>
      </c>
    </row>
    <row r="685" spans="1:20" ht="45" x14ac:dyDescent="0.25">
      <c r="A685">
        <v>296</v>
      </c>
      <c r="B685" s="9" t="s">
        <v>297</v>
      </c>
      <c r="C685" s="3" t="s">
        <v>4406</v>
      </c>
      <c r="D685" s="5">
        <v>25000</v>
      </c>
      <c r="E685" s="7">
        <v>10440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">
        <f t="shared" si="41"/>
        <v>42</v>
      </c>
      <c r="P685" t="s">
        <v>8307</v>
      </c>
      <c r="Q685" t="s">
        <v>8336</v>
      </c>
      <c r="R685" s="13">
        <f t="shared" si="44"/>
        <v>41134.475497685184</v>
      </c>
      <c r="S685" s="13">
        <f t="shared" si="42"/>
        <v>41159.475497685184</v>
      </c>
      <c r="T685">
        <f t="shared" si="43"/>
        <v>2012</v>
      </c>
    </row>
    <row r="686" spans="1:20" ht="60" x14ac:dyDescent="0.25">
      <c r="A686">
        <v>300</v>
      </c>
      <c r="B686" s="9" t="s">
        <v>301</v>
      </c>
      <c r="C686" s="3" t="s">
        <v>4410</v>
      </c>
      <c r="D686" s="5">
        <v>25000</v>
      </c>
      <c r="E686" s="7">
        <v>10435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">
        <f t="shared" si="41"/>
        <v>42</v>
      </c>
      <c r="P686" t="s">
        <v>8307</v>
      </c>
      <c r="Q686" t="s">
        <v>8336</v>
      </c>
      <c r="R686" s="13">
        <f t="shared" si="44"/>
        <v>40626.959930555553</v>
      </c>
      <c r="S686" s="13">
        <f t="shared" si="42"/>
        <v>40657.959930555553</v>
      </c>
      <c r="T686">
        <f t="shared" si="43"/>
        <v>2011</v>
      </c>
    </row>
    <row r="687" spans="1:20" ht="45" x14ac:dyDescent="0.25">
      <c r="A687">
        <v>315</v>
      </c>
      <c r="B687" s="9" t="s">
        <v>316</v>
      </c>
      <c r="C687" s="3" t="s">
        <v>4425</v>
      </c>
      <c r="D687" s="5">
        <v>25000</v>
      </c>
      <c r="E687" s="7">
        <v>10429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">
        <f t="shared" si="41"/>
        <v>42</v>
      </c>
      <c r="P687" t="s">
        <v>8307</v>
      </c>
      <c r="Q687" t="s">
        <v>8336</v>
      </c>
      <c r="R687" s="13">
        <f t="shared" si="44"/>
        <v>41113.77238425926</v>
      </c>
      <c r="S687" s="13">
        <f t="shared" si="42"/>
        <v>41143.77238425926</v>
      </c>
      <c r="T687">
        <f t="shared" si="43"/>
        <v>2012</v>
      </c>
    </row>
    <row r="688" spans="1:20" ht="45" x14ac:dyDescent="0.25">
      <c r="A688">
        <v>322</v>
      </c>
      <c r="B688" s="9" t="s">
        <v>323</v>
      </c>
      <c r="C688" s="3" t="s">
        <v>4432</v>
      </c>
      <c r="D688" s="5">
        <v>25000</v>
      </c>
      <c r="E688" s="7">
        <v>10420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">
        <f t="shared" si="41"/>
        <v>42</v>
      </c>
      <c r="P688" t="s">
        <v>8307</v>
      </c>
      <c r="Q688" t="s">
        <v>8336</v>
      </c>
      <c r="R688" s="13">
        <f t="shared" si="44"/>
        <v>42473.57</v>
      </c>
      <c r="S688" s="13">
        <f t="shared" si="42"/>
        <v>42503.57</v>
      </c>
      <c r="T688">
        <f t="shared" si="43"/>
        <v>2016</v>
      </c>
    </row>
    <row r="689" spans="1:20" ht="45" x14ac:dyDescent="0.25">
      <c r="A689">
        <v>336</v>
      </c>
      <c r="B689" s="9" t="s">
        <v>337</v>
      </c>
      <c r="C689" s="3" t="s">
        <v>4446</v>
      </c>
      <c r="D689" s="5">
        <v>25000</v>
      </c>
      <c r="E689" s="7">
        <v>10390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">
        <f t="shared" si="41"/>
        <v>41</v>
      </c>
      <c r="P689" t="s">
        <v>8307</v>
      </c>
      <c r="Q689" t="s">
        <v>8336</v>
      </c>
      <c r="R689" s="13">
        <f t="shared" si="44"/>
        <v>42291.596273148149</v>
      </c>
      <c r="S689" s="13">
        <f t="shared" si="42"/>
        <v>42321.637939814813</v>
      </c>
      <c r="T689">
        <f t="shared" si="43"/>
        <v>2015</v>
      </c>
    </row>
    <row r="690" spans="1:20" ht="45" x14ac:dyDescent="0.25">
      <c r="A690">
        <v>350</v>
      </c>
      <c r="B690" s="9" t="s">
        <v>351</v>
      </c>
      <c r="C690" s="3" t="s">
        <v>4460</v>
      </c>
      <c r="D690" s="5">
        <v>25000</v>
      </c>
      <c r="E690" s="7">
        <v>10373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">
        <f t="shared" si="41"/>
        <v>41</v>
      </c>
      <c r="P690" t="s">
        <v>8307</v>
      </c>
      <c r="Q690" t="s">
        <v>8336</v>
      </c>
      <c r="R690" s="13">
        <f t="shared" si="44"/>
        <v>42586.066076388888</v>
      </c>
      <c r="S690" s="13">
        <f t="shared" si="42"/>
        <v>42624.165972222225</v>
      </c>
      <c r="T690">
        <f t="shared" si="43"/>
        <v>2016</v>
      </c>
    </row>
    <row r="691" spans="1:20" ht="60" x14ac:dyDescent="0.25">
      <c r="A691">
        <v>370</v>
      </c>
      <c r="B691" s="9" t="s">
        <v>371</v>
      </c>
      <c r="C691" s="3" t="s">
        <v>4480</v>
      </c>
      <c r="D691" s="5">
        <v>25000</v>
      </c>
      <c r="E691" s="7">
        <v>10346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">
        <f t="shared" si="41"/>
        <v>41</v>
      </c>
      <c r="P691" t="s">
        <v>8307</v>
      </c>
      <c r="Q691" t="s">
        <v>8336</v>
      </c>
      <c r="R691" s="13">
        <f t="shared" si="44"/>
        <v>42711.795138888891</v>
      </c>
      <c r="S691" s="13">
        <f t="shared" si="42"/>
        <v>42741.795138888891</v>
      </c>
      <c r="T691">
        <f t="shared" si="43"/>
        <v>2016</v>
      </c>
    </row>
    <row r="692" spans="1:20" ht="45" x14ac:dyDescent="0.25">
      <c r="A692">
        <v>381</v>
      </c>
      <c r="B692" s="9" t="s">
        <v>382</v>
      </c>
      <c r="C692" s="3" t="s">
        <v>4491</v>
      </c>
      <c r="D692" s="5">
        <v>25000</v>
      </c>
      <c r="E692" s="7">
        <v>10338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">
        <f t="shared" si="41"/>
        <v>41</v>
      </c>
      <c r="P692" t="s">
        <v>8307</v>
      </c>
      <c r="Q692" t="s">
        <v>8336</v>
      </c>
      <c r="R692" s="13">
        <f t="shared" si="44"/>
        <v>41085.698113425926</v>
      </c>
      <c r="S692" s="13">
        <f t="shared" si="42"/>
        <v>41120.208333333336</v>
      </c>
      <c r="T692">
        <f t="shared" si="43"/>
        <v>2012</v>
      </c>
    </row>
    <row r="693" spans="1:20" ht="60" x14ac:dyDescent="0.25">
      <c r="A693">
        <v>385</v>
      </c>
      <c r="B693" s="9" t="s">
        <v>386</v>
      </c>
      <c r="C693" s="3" t="s">
        <v>4495</v>
      </c>
      <c r="D693" s="5">
        <v>25000</v>
      </c>
      <c r="E693" s="7">
        <v>10335.01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">
        <f t="shared" si="41"/>
        <v>41</v>
      </c>
      <c r="P693" t="s">
        <v>8307</v>
      </c>
      <c r="Q693" t="s">
        <v>8336</v>
      </c>
      <c r="R693" s="13">
        <f t="shared" si="44"/>
        <v>41934.584502314814</v>
      </c>
      <c r="S693" s="13">
        <f t="shared" si="42"/>
        <v>41964.626168981486</v>
      </c>
      <c r="T693">
        <f t="shared" si="43"/>
        <v>2014</v>
      </c>
    </row>
    <row r="694" spans="1:20" ht="45" x14ac:dyDescent="0.25">
      <c r="A694">
        <v>553</v>
      </c>
      <c r="B694" s="9" t="s">
        <v>554</v>
      </c>
      <c r="C694" s="3" t="s">
        <v>4663</v>
      </c>
      <c r="D694" s="5">
        <v>25000</v>
      </c>
      <c r="E694" s="7">
        <v>10300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">
        <f t="shared" si="41"/>
        <v>41</v>
      </c>
      <c r="P694" t="s">
        <v>8314</v>
      </c>
      <c r="Q694" t="s">
        <v>8318</v>
      </c>
      <c r="R694" s="13">
        <f t="shared" si="44"/>
        <v>41927.71980324074</v>
      </c>
      <c r="S694" s="13">
        <f t="shared" si="42"/>
        <v>41957.761469907404</v>
      </c>
      <c r="T694">
        <f t="shared" si="43"/>
        <v>2014</v>
      </c>
    </row>
    <row r="695" spans="1:20" ht="60" x14ac:dyDescent="0.25">
      <c r="A695">
        <v>565</v>
      </c>
      <c r="B695" s="9" t="s">
        <v>566</v>
      </c>
      <c r="C695" s="3" t="s">
        <v>4675</v>
      </c>
      <c r="D695" s="5">
        <v>25000</v>
      </c>
      <c r="E695" s="7">
        <v>10300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">
        <f t="shared" si="41"/>
        <v>41</v>
      </c>
      <c r="P695" t="s">
        <v>8314</v>
      </c>
      <c r="Q695" t="s">
        <v>8318</v>
      </c>
      <c r="R695" s="13">
        <f t="shared" si="44"/>
        <v>42165.785289351858</v>
      </c>
      <c r="S695" s="13">
        <f t="shared" si="42"/>
        <v>42195.785289351858</v>
      </c>
      <c r="T695">
        <f t="shared" si="43"/>
        <v>2015</v>
      </c>
    </row>
    <row r="696" spans="1:20" ht="60" x14ac:dyDescent="0.25">
      <c r="A696">
        <v>571</v>
      </c>
      <c r="B696" s="9" t="s">
        <v>572</v>
      </c>
      <c r="C696" s="3" t="s">
        <v>4681</v>
      </c>
      <c r="D696" s="5">
        <v>25000</v>
      </c>
      <c r="E696" s="7">
        <v>10299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">
        <f t="shared" si="41"/>
        <v>41</v>
      </c>
      <c r="P696" t="s">
        <v>8314</v>
      </c>
      <c r="Q696" t="s">
        <v>8318</v>
      </c>
      <c r="R696" s="13">
        <f t="shared" si="44"/>
        <v>42192.816238425927</v>
      </c>
      <c r="S696" s="13">
        <f t="shared" si="42"/>
        <v>42212.165972222225</v>
      </c>
      <c r="T696">
        <f t="shared" si="43"/>
        <v>2015</v>
      </c>
    </row>
    <row r="697" spans="1:20" ht="30" x14ac:dyDescent="0.25">
      <c r="A697">
        <v>594</v>
      </c>
      <c r="B697" s="9" t="s">
        <v>595</v>
      </c>
      <c r="C697" s="3" t="s">
        <v>4704</v>
      </c>
      <c r="D697" s="5">
        <v>25000</v>
      </c>
      <c r="E697" s="7">
        <v>10291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">
        <f t="shared" si="41"/>
        <v>41</v>
      </c>
      <c r="P697" t="s">
        <v>8314</v>
      </c>
      <c r="Q697" t="s">
        <v>8318</v>
      </c>
      <c r="R697" s="13">
        <f t="shared" si="44"/>
        <v>42446.780162037037</v>
      </c>
      <c r="S697" s="13">
        <f t="shared" si="42"/>
        <v>42476.780162037037</v>
      </c>
      <c r="T697">
        <f t="shared" si="43"/>
        <v>2016</v>
      </c>
    </row>
    <row r="698" spans="1:20" ht="60" x14ac:dyDescent="0.25">
      <c r="A698">
        <v>621</v>
      </c>
      <c r="B698" s="9" t="s">
        <v>622</v>
      </c>
      <c r="C698" s="3" t="s">
        <v>4731</v>
      </c>
      <c r="D698" s="5">
        <v>25000</v>
      </c>
      <c r="E698" s="7">
        <v>10290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">
        <f t="shared" si="41"/>
        <v>41</v>
      </c>
      <c r="P698" t="s">
        <v>8314</v>
      </c>
      <c r="Q698" t="s">
        <v>8318</v>
      </c>
      <c r="R698" s="13">
        <f t="shared" si="44"/>
        <v>42528.987696759257</v>
      </c>
      <c r="S698" s="13">
        <f t="shared" si="42"/>
        <v>42558.987696759257</v>
      </c>
      <c r="T698">
        <f t="shared" si="43"/>
        <v>2016</v>
      </c>
    </row>
    <row r="699" spans="1:20" ht="60" x14ac:dyDescent="0.25">
      <c r="A699">
        <v>625</v>
      </c>
      <c r="B699" s="9" t="s">
        <v>626</v>
      </c>
      <c r="C699" s="3" t="s">
        <v>4735</v>
      </c>
      <c r="D699" s="5">
        <v>25000</v>
      </c>
      <c r="E699" s="7">
        <v>10265.01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">
        <f t="shared" si="41"/>
        <v>41</v>
      </c>
      <c r="P699" t="s">
        <v>8314</v>
      </c>
      <c r="Q699" t="s">
        <v>8318</v>
      </c>
      <c r="R699" s="13">
        <f t="shared" si="44"/>
        <v>42790.895567129628</v>
      </c>
      <c r="S699" s="13">
        <f t="shared" si="42"/>
        <v>42820.853900462964</v>
      </c>
      <c r="T699">
        <f t="shared" si="43"/>
        <v>2017</v>
      </c>
    </row>
    <row r="700" spans="1:20" ht="60" x14ac:dyDescent="0.25">
      <c r="A700">
        <v>626</v>
      </c>
      <c r="B700" s="9" t="s">
        <v>627</v>
      </c>
      <c r="C700" s="3" t="s">
        <v>4736</v>
      </c>
      <c r="D700" s="5">
        <v>25000</v>
      </c>
      <c r="E700" s="7">
        <v>10235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">
        <f t="shared" si="41"/>
        <v>41</v>
      </c>
      <c r="P700" t="s">
        <v>8314</v>
      </c>
      <c r="Q700" t="s">
        <v>8318</v>
      </c>
      <c r="R700" s="13">
        <f t="shared" si="44"/>
        <v>42198.559479166666</v>
      </c>
      <c r="S700" s="13">
        <f t="shared" si="42"/>
        <v>42231.556944444441</v>
      </c>
      <c r="T700">
        <f t="shared" si="43"/>
        <v>2015</v>
      </c>
    </row>
    <row r="701" spans="1:20" ht="30" x14ac:dyDescent="0.25">
      <c r="A701">
        <v>635</v>
      </c>
      <c r="B701" s="9" t="s">
        <v>636</v>
      </c>
      <c r="C701" s="3" t="s">
        <v>4745</v>
      </c>
      <c r="D701" s="5">
        <v>25000</v>
      </c>
      <c r="E701" s="7">
        <v>10235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">
        <f t="shared" si="41"/>
        <v>41</v>
      </c>
      <c r="P701" t="s">
        <v>8314</v>
      </c>
      <c r="Q701" t="s">
        <v>8318</v>
      </c>
      <c r="R701" s="13">
        <f t="shared" si="44"/>
        <v>42076.092152777783</v>
      </c>
      <c r="S701" s="13">
        <f t="shared" si="42"/>
        <v>42106.092152777783</v>
      </c>
      <c r="T701">
        <f t="shared" si="43"/>
        <v>2015</v>
      </c>
    </row>
    <row r="702" spans="1:20" ht="45" x14ac:dyDescent="0.25">
      <c r="A702">
        <v>643</v>
      </c>
      <c r="B702" s="9" t="s">
        <v>644</v>
      </c>
      <c r="C702" s="3" t="s">
        <v>4753</v>
      </c>
      <c r="D702" s="5">
        <v>25000</v>
      </c>
      <c r="E702" s="7">
        <v>10210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">
        <f t="shared" si="41"/>
        <v>41</v>
      </c>
      <c r="P702" t="s">
        <v>8314</v>
      </c>
      <c r="Q702" t="s">
        <v>8322</v>
      </c>
      <c r="R702" s="13">
        <f t="shared" si="44"/>
        <v>42100.642071759255</v>
      </c>
      <c r="S702" s="13">
        <f t="shared" si="42"/>
        <v>42155.642071759255</v>
      </c>
      <c r="T702">
        <f t="shared" si="43"/>
        <v>2015</v>
      </c>
    </row>
    <row r="703" spans="1:20" ht="60" x14ac:dyDescent="0.25">
      <c r="A703">
        <v>644</v>
      </c>
      <c r="B703" s="9" t="s">
        <v>645</v>
      </c>
      <c r="C703" s="3" t="s">
        <v>4754</v>
      </c>
      <c r="D703" s="5">
        <v>25000</v>
      </c>
      <c r="E703" s="7">
        <v>10210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">
        <f t="shared" si="41"/>
        <v>41</v>
      </c>
      <c r="P703" t="s">
        <v>8314</v>
      </c>
      <c r="Q703" t="s">
        <v>8322</v>
      </c>
      <c r="R703" s="13">
        <f t="shared" si="44"/>
        <v>41898.665960648148</v>
      </c>
      <c r="S703" s="13">
        <f t="shared" si="42"/>
        <v>41941.041666666664</v>
      </c>
      <c r="T703">
        <f t="shared" si="43"/>
        <v>2014</v>
      </c>
    </row>
    <row r="704" spans="1:20" ht="60" x14ac:dyDescent="0.25">
      <c r="A704">
        <v>651</v>
      </c>
      <c r="B704" s="9" t="s">
        <v>652</v>
      </c>
      <c r="C704" s="3" t="s">
        <v>4761</v>
      </c>
      <c r="D704" s="5">
        <v>25000</v>
      </c>
      <c r="E704" s="7">
        <v>10200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">
        <f t="shared" si="41"/>
        <v>41</v>
      </c>
      <c r="P704" t="s">
        <v>8314</v>
      </c>
      <c r="Q704" t="s">
        <v>8322</v>
      </c>
      <c r="R704" s="13">
        <f t="shared" si="44"/>
        <v>41956.017488425925</v>
      </c>
      <c r="S704" s="13">
        <f t="shared" si="42"/>
        <v>41986.017488425925</v>
      </c>
      <c r="T704">
        <f t="shared" si="43"/>
        <v>2014</v>
      </c>
    </row>
    <row r="705" spans="1:20" ht="60" x14ac:dyDescent="0.25">
      <c r="A705">
        <v>713</v>
      </c>
      <c r="B705" s="9" t="s">
        <v>714</v>
      </c>
      <c r="C705" s="3" t="s">
        <v>4823</v>
      </c>
      <c r="D705" s="5">
        <v>25000</v>
      </c>
      <c r="E705" s="7">
        <v>10182.02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">
        <f t="shared" si="41"/>
        <v>41</v>
      </c>
      <c r="P705" t="s">
        <v>8314</v>
      </c>
      <c r="Q705" t="s">
        <v>8322</v>
      </c>
      <c r="R705" s="13">
        <f t="shared" si="44"/>
        <v>42496.529305555552</v>
      </c>
      <c r="S705" s="13">
        <f t="shared" si="42"/>
        <v>42526.529305555552</v>
      </c>
      <c r="T705">
        <f t="shared" si="43"/>
        <v>2016</v>
      </c>
    </row>
    <row r="706" spans="1:20" ht="60" x14ac:dyDescent="0.25">
      <c r="A706">
        <v>722</v>
      </c>
      <c r="B706" s="9" t="s">
        <v>723</v>
      </c>
      <c r="C706" s="3" t="s">
        <v>4832</v>
      </c>
      <c r="D706" s="5">
        <v>25000</v>
      </c>
      <c r="E706" s="7">
        <v>10173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">
        <f t="shared" ref="O706:O769" si="45">ROUND(E707/D707*100,0)</f>
        <v>41</v>
      </c>
      <c r="P706" t="s">
        <v>8311</v>
      </c>
      <c r="Q706" t="s">
        <v>8345</v>
      </c>
      <c r="R706" s="13">
        <f t="shared" si="44"/>
        <v>40977.805300925924</v>
      </c>
      <c r="S706" s="13">
        <f t="shared" si="42"/>
        <v>41007.76363425926</v>
      </c>
      <c r="T706">
        <f t="shared" si="43"/>
        <v>2012</v>
      </c>
    </row>
    <row r="707" spans="1:20" ht="45" x14ac:dyDescent="0.25">
      <c r="A707">
        <v>889</v>
      </c>
      <c r="B707" s="9" t="s">
        <v>890</v>
      </c>
      <c r="C707" s="3" t="s">
        <v>4999</v>
      </c>
      <c r="D707" s="5">
        <v>25000</v>
      </c>
      <c r="E707" s="7">
        <v>10156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">
        <f t="shared" si="45"/>
        <v>41</v>
      </c>
      <c r="P707" t="s">
        <v>8323</v>
      </c>
      <c r="Q707" t="s">
        <v>8344</v>
      </c>
      <c r="R707" s="13">
        <f t="shared" si="44"/>
        <v>41887.784062500003</v>
      </c>
      <c r="S707" s="13">
        <f t="shared" ref="S707:S770" si="46">(((I707/60)/60/24+DATE(1970,1,1)))</f>
        <v>41917.784062500003</v>
      </c>
      <c r="T707">
        <f t="shared" ref="T707:T770" si="47">YEAR(R707)</f>
        <v>2014</v>
      </c>
    </row>
    <row r="708" spans="1:20" ht="60" x14ac:dyDescent="0.25">
      <c r="A708">
        <v>965</v>
      </c>
      <c r="B708" s="9" t="s">
        <v>966</v>
      </c>
      <c r="C708" s="3" t="s">
        <v>5075</v>
      </c>
      <c r="D708" s="5">
        <v>25000</v>
      </c>
      <c r="E708" s="7">
        <v>10135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">
        <f t="shared" si="45"/>
        <v>41</v>
      </c>
      <c r="P708" t="s">
        <v>8314</v>
      </c>
      <c r="Q708" t="s">
        <v>8322</v>
      </c>
      <c r="R708" s="13">
        <f t="shared" si="44"/>
        <v>42637.016736111109</v>
      </c>
      <c r="S708" s="13">
        <f t="shared" si="46"/>
        <v>42669.165972222225</v>
      </c>
      <c r="T708">
        <f t="shared" si="47"/>
        <v>2016</v>
      </c>
    </row>
    <row r="709" spans="1:20" ht="60" x14ac:dyDescent="0.25">
      <c r="A709">
        <v>990</v>
      </c>
      <c r="B709" s="9" t="s">
        <v>991</v>
      </c>
      <c r="C709" s="3" t="s">
        <v>5100</v>
      </c>
      <c r="D709" s="5">
        <v>25000</v>
      </c>
      <c r="E709" s="7">
        <v>10133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">
        <f t="shared" si="45"/>
        <v>40</v>
      </c>
      <c r="P709" t="s">
        <v>8314</v>
      </c>
      <c r="Q709" t="s">
        <v>8322</v>
      </c>
      <c r="R709" s="13">
        <f t="shared" si="44"/>
        <v>41855.784305555557</v>
      </c>
      <c r="S709" s="13">
        <f t="shared" si="46"/>
        <v>41885.784305555557</v>
      </c>
      <c r="T709">
        <f t="shared" si="47"/>
        <v>2014</v>
      </c>
    </row>
    <row r="710" spans="1:20" ht="45" x14ac:dyDescent="0.25">
      <c r="A710">
        <v>1004</v>
      </c>
      <c r="B710" s="9" t="s">
        <v>1005</v>
      </c>
      <c r="C710" s="3" t="s">
        <v>5114</v>
      </c>
      <c r="D710" s="5">
        <v>25000</v>
      </c>
      <c r="E710" s="7">
        <v>10119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">
        <f t="shared" si="45"/>
        <v>40</v>
      </c>
      <c r="P710" t="s">
        <v>8314</v>
      </c>
      <c r="Q710" t="s">
        <v>8322</v>
      </c>
      <c r="R710" s="13">
        <f t="shared" si="44"/>
        <v>42388.708645833336</v>
      </c>
      <c r="S710" s="13">
        <f t="shared" si="46"/>
        <v>42418.708645833336</v>
      </c>
      <c r="T710">
        <f t="shared" si="47"/>
        <v>2016</v>
      </c>
    </row>
    <row r="711" spans="1:20" ht="60" x14ac:dyDescent="0.25">
      <c r="A711">
        <v>1013</v>
      </c>
      <c r="B711" s="9" t="s">
        <v>1014</v>
      </c>
      <c r="C711" s="3" t="s">
        <v>5123</v>
      </c>
      <c r="D711" s="5">
        <v>25000</v>
      </c>
      <c r="E711" s="7">
        <v>10115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">
        <f t="shared" si="45"/>
        <v>40</v>
      </c>
      <c r="P711" t="s">
        <v>8314</v>
      </c>
      <c r="Q711" t="s">
        <v>8322</v>
      </c>
      <c r="R711" s="13">
        <f t="shared" si="44"/>
        <v>42339.833981481483</v>
      </c>
      <c r="S711" s="13">
        <f t="shared" si="46"/>
        <v>42367.833333333328</v>
      </c>
      <c r="T711">
        <f t="shared" si="47"/>
        <v>2015</v>
      </c>
    </row>
    <row r="712" spans="1:20" ht="45" x14ac:dyDescent="0.25">
      <c r="A712">
        <v>1077</v>
      </c>
      <c r="B712" s="9" t="s">
        <v>1078</v>
      </c>
      <c r="C712" s="3" t="s">
        <v>5187</v>
      </c>
      <c r="D712" s="5">
        <v>25000</v>
      </c>
      <c r="E712" s="7">
        <v>10100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">
        <f t="shared" si="45"/>
        <v>40</v>
      </c>
      <c r="P712" t="s">
        <v>8320</v>
      </c>
      <c r="Q712" t="s">
        <v>8321</v>
      </c>
      <c r="R712" s="13">
        <f t="shared" si="44"/>
        <v>42353.16679398148</v>
      </c>
      <c r="S712" s="13">
        <f t="shared" si="46"/>
        <v>42383.16679398148</v>
      </c>
      <c r="T712">
        <f t="shared" si="47"/>
        <v>2015</v>
      </c>
    </row>
    <row r="713" spans="1:20" ht="30" x14ac:dyDescent="0.25">
      <c r="A713">
        <v>1098</v>
      </c>
      <c r="B713" s="9" t="s">
        <v>1099</v>
      </c>
      <c r="C713" s="3" t="s">
        <v>5208</v>
      </c>
      <c r="D713" s="5">
        <v>25000</v>
      </c>
      <c r="E713" s="7">
        <v>10092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">
        <f t="shared" si="45"/>
        <v>40</v>
      </c>
      <c r="P713" t="s">
        <v>8320</v>
      </c>
      <c r="Q713" t="s">
        <v>8321</v>
      </c>
      <c r="R713" s="13">
        <f t="shared" si="44"/>
        <v>41712.762673611112</v>
      </c>
      <c r="S713" s="13">
        <f t="shared" si="46"/>
        <v>41742.762673611112</v>
      </c>
      <c r="T713">
        <f t="shared" si="47"/>
        <v>2014</v>
      </c>
    </row>
    <row r="714" spans="1:20" ht="60" x14ac:dyDescent="0.25">
      <c r="A714">
        <v>1108</v>
      </c>
      <c r="B714" s="9" t="s">
        <v>1109</v>
      </c>
      <c r="C714" s="3" t="s">
        <v>5218</v>
      </c>
      <c r="D714" s="5">
        <v>25000</v>
      </c>
      <c r="E714" s="7">
        <v>10088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">
        <f t="shared" si="45"/>
        <v>40</v>
      </c>
      <c r="P714" t="s">
        <v>8320</v>
      </c>
      <c r="Q714" t="s">
        <v>8321</v>
      </c>
      <c r="R714" s="13">
        <f t="shared" si="44"/>
        <v>40952.636979166666</v>
      </c>
      <c r="S714" s="13">
        <f t="shared" si="46"/>
        <v>41012.595312500001</v>
      </c>
      <c r="T714">
        <f t="shared" si="47"/>
        <v>2012</v>
      </c>
    </row>
    <row r="715" spans="1:20" ht="45" x14ac:dyDescent="0.25">
      <c r="A715">
        <v>1120</v>
      </c>
      <c r="B715" s="9" t="s">
        <v>1121</v>
      </c>
      <c r="C715" s="3" t="s">
        <v>5230</v>
      </c>
      <c r="D715" s="5">
        <v>25000</v>
      </c>
      <c r="E715" s="7">
        <v>10085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">
        <f t="shared" si="45"/>
        <v>40</v>
      </c>
      <c r="P715" t="s">
        <v>8320</v>
      </c>
      <c r="Q715" t="s">
        <v>8321</v>
      </c>
      <c r="R715" s="13">
        <f t="shared" si="44"/>
        <v>40799.872685185182</v>
      </c>
      <c r="S715" s="13">
        <f t="shared" si="46"/>
        <v>40844.872685185182</v>
      </c>
      <c r="T715">
        <f t="shared" si="47"/>
        <v>2011</v>
      </c>
    </row>
    <row r="716" spans="1:20" ht="45" x14ac:dyDescent="0.25">
      <c r="A716">
        <v>1134</v>
      </c>
      <c r="B716" s="9" t="s">
        <v>1135</v>
      </c>
      <c r="C716" s="3" t="s">
        <v>5244</v>
      </c>
      <c r="D716" s="5">
        <v>25000</v>
      </c>
      <c r="E716" s="7">
        <v>10085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">
        <f t="shared" si="45"/>
        <v>40</v>
      </c>
      <c r="P716" t="s">
        <v>8320</v>
      </c>
      <c r="Q716" t="s">
        <v>8330</v>
      </c>
      <c r="R716" s="13">
        <f t="shared" si="44"/>
        <v>41958.285046296296</v>
      </c>
      <c r="S716" s="13">
        <f t="shared" si="46"/>
        <v>41972.189583333333</v>
      </c>
      <c r="T716">
        <f t="shared" si="47"/>
        <v>2014</v>
      </c>
    </row>
    <row r="717" spans="1:20" ht="60" x14ac:dyDescent="0.25">
      <c r="A717">
        <v>1137</v>
      </c>
      <c r="B717" s="9" t="s">
        <v>1138</v>
      </c>
      <c r="C717" s="3" t="s">
        <v>5247</v>
      </c>
      <c r="D717" s="5">
        <v>25000</v>
      </c>
      <c r="E717" s="7">
        <v>10081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">
        <f t="shared" si="45"/>
        <v>40</v>
      </c>
      <c r="P717" t="s">
        <v>8320</v>
      </c>
      <c r="Q717" t="s">
        <v>8330</v>
      </c>
      <c r="R717" s="13">
        <f t="shared" si="44"/>
        <v>42453.819687499999</v>
      </c>
      <c r="S717" s="13">
        <f t="shared" si="46"/>
        <v>42483.819687499999</v>
      </c>
      <c r="T717">
        <f t="shared" si="47"/>
        <v>2016</v>
      </c>
    </row>
    <row r="718" spans="1:20" ht="60" x14ac:dyDescent="0.25">
      <c r="A718">
        <v>1147</v>
      </c>
      <c r="B718" s="9" t="s">
        <v>1148</v>
      </c>
      <c r="C718" s="3" t="s">
        <v>5257</v>
      </c>
      <c r="D718" s="5">
        <v>25000</v>
      </c>
      <c r="E718" s="7">
        <v>10071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">
        <f t="shared" si="45"/>
        <v>40</v>
      </c>
      <c r="P718" t="s">
        <v>8331</v>
      </c>
      <c r="Q718" t="s">
        <v>8332</v>
      </c>
      <c r="R718" s="13">
        <f t="shared" si="44"/>
        <v>41871.972025462965</v>
      </c>
      <c r="S718" s="13">
        <f t="shared" si="46"/>
        <v>41931.972025462965</v>
      </c>
      <c r="T718">
        <f t="shared" si="47"/>
        <v>2014</v>
      </c>
    </row>
    <row r="719" spans="1:20" ht="60" x14ac:dyDescent="0.25">
      <c r="A719">
        <v>1151</v>
      </c>
      <c r="B719" s="9" t="s">
        <v>1152</v>
      </c>
      <c r="C719" s="3" t="s">
        <v>5261</v>
      </c>
      <c r="D719" s="5">
        <v>25000</v>
      </c>
      <c r="E719" s="7">
        <v>10067.5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">
        <f t="shared" si="45"/>
        <v>40</v>
      </c>
      <c r="P719" t="s">
        <v>8331</v>
      </c>
      <c r="Q719" t="s">
        <v>8332</v>
      </c>
      <c r="R719" s="13">
        <f t="shared" si="44"/>
        <v>42224.102581018517</v>
      </c>
      <c r="S719" s="13">
        <f t="shared" si="46"/>
        <v>42254.102581018517</v>
      </c>
      <c r="T719">
        <f t="shared" si="47"/>
        <v>2015</v>
      </c>
    </row>
    <row r="720" spans="1:20" ht="60" x14ac:dyDescent="0.25">
      <c r="A720">
        <v>1155</v>
      </c>
      <c r="B720" s="9" t="s">
        <v>1156</v>
      </c>
      <c r="C720" s="3" t="s">
        <v>5265</v>
      </c>
      <c r="D720" s="5">
        <v>25000</v>
      </c>
      <c r="E720" s="7">
        <v>10065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">
        <f t="shared" si="45"/>
        <v>40</v>
      </c>
      <c r="P720" t="s">
        <v>8331</v>
      </c>
      <c r="Q720" t="s">
        <v>8332</v>
      </c>
      <c r="R720" s="13">
        <f t="shared" si="44"/>
        <v>41835.763981481483</v>
      </c>
      <c r="S720" s="13">
        <f t="shared" si="46"/>
        <v>41865.763981481483</v>
      </c>
      <c r="T720">
        <f t="shared" si="47"/>
        <v>2014</v>
      </c>
    </row>
    <row r="721" spans="1:20" ht="45" x14ac:dyDescent="0.25">
      <c r="A721">
        <v>1170</v>
      </c>
      <c r="B721" s="9" t="s">
        <v>1171</v>
      </c>
      <c r="C721" s="3" t="s">
        <v>5280</v>
      </c>
      <c r="D721" s="5">
        <v>25000</v>
      </c>
      <c r="E721" s="7">
        <v>10046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">
        <f t="shared" si="45"/>
        <v>40</v>
      </c>
      <c r="P721" t="s">
        <v>8331</v>
      </c>
      <c r="Q721" t="s">
        <v>8332</v>
      </c>
      <c r="R721" s="13">
        <f t="shared" si="44"/>
        <v>42124.893182870372</v>
      </c>
      <c r="S721" s="13">
        <f t="shared" si="46"/>
        <v>42154.893182870372</v>
      </c>
      <c r="T721">
        <f t="shared" si="47"/>
        <v>2015</v>
      </c>
    </row>
    <row r="722" spans="1:20" ht="45" x14ac:dyDescent="0.25">
      <c r="A722">
        <v>1171</v>
      </c>
      <c r="B722" s="9" t="s">
        <v>1172</v>
      </c>
      <c r="C722" s="3" t="s">
        <v>5281</v>
      </c>
      <c r="D722" s="5">
        <v>25000</v>
      </c>
      <c r="E722" s="7">
        <v>10045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">
        <f t="shared" si="45"/>
        <v>40</v>
      </c>
      <c r="P722" t="s">
        <v>8331</v>
      </c>
      <c r="Q722" t="s">
        <v>8332</v>
      </c>
      <c r="R722" s="13">
        <f t="shared" si="44"/>
        <v>41938.804710648146</v>
      </c>
      <c r="S722" s="13">
        <f t="shared" si="46"/>
        <v>41956.846377314811</v>
      </c>
      <c r="T722">
        <f t="shared" si="47"/>
        <v>2014</v>
      </c>
    </row>
    <row r="723" spans="1:20" ht="60" x14ac:dyDescent="0.25">
      <c r="A723">
        <v>1202</v>
      </c>
      <c r="B723" s="9" t="s">
        <v>1203</v>
      </c>
      <c r="C723" s="3" t="s">
        <v>5312</v>
      </c>
      <c r="D723" s="5">
        <v>25000</v>
      </c>
      <c r="E723" s="7">
        <v>10042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">
        <f t="shared" si="45"/>
        <v>40</v>
      </c>
      <c r="P723" t="s">
        <v>8327</v>
      </c>
      <c r="Q723" t="s">
        <v>8328</v>
      </c>
      <c r="R723" s="13">
        <f t="shared" si="44"/>
        <v>42152.288819444439</v>
      </c>
      <c r="S723" s="13">
        <f t="shared" si="46"/>
        <v>42182.288819444439</v>
      </c>
      <c r="T723">
        <f t="shared" si="47"/>
        <v>2015</v>
      </c>
    </row>
    <row r="724" spans="1:20" ht="60" x14ac:dyDescent="0.25">
      <c r="A724">
        <v>1237</v>
      </c>
      <c r="B724" s="9" t="s">
        <v>1238</v>
      </c>
      <c r="C724" s="3" t="s">
        <v>5347</v>
      </c>
      <c r="D724" s="5">
        <v>25000</v>
      </c>
      <c r="E724" s="7">
        <v>10041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">
        <f t="shared" si="45"/>
        <v>40</v>
      </c>
      <c r="P724" t="s">
        <v>8323</v>
      </c>
      <c r="Q724" t="s">
        <v>8324</v>
      </c>
      <c r="R724" s="13">
        <f t="shared" si="44"/>
        <v>41125.283159722225</v>
      </c>
      <c r="S724" s="13">
        <f t="shared" si="46"/>
        <v>41145.283159722225</v>
      </c>
      <c r="T724">
        <f t="shared" si="47"/>
        <v>2012</v>
      </c>
    </row>
    <row r="725" spans="1:20" ht="45" x14ac:dyDescent="0.25">
      <c r="A725">
        <v>1274</v>
      </c>
      <c r="B725" s="9" t="s">
        <v>1275</v>
      </c>
      <c r="C725" s="3" t="s">
        <v>5384</v>
      </c>
      <c r="D725" s="5">
        <v>25000</v>
      </c>
      <c r="E725" s="7">
        <v>10031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">
        <f t="shared" si="45"/>
        <v>40</v>
      </c>
      <c r="P725" t="s">
        <v>8323</v>
      </c>
      <c r="Q725" t="s">
        <v>8347</v>
      </c>
      <c r="R725" s="13">
        <f t="shared" si="44"/>
        <v>41116.690104166664</v>
      </c>
      <c r="S725" s="13">
        <f t="shared" si="46"/>
        <v>41151.690104166664</v>
      </c>
      <c r="T725">
        <f t="shared" si="47"/>
        <v>2012</v>
      </c>
    </row>
    <row r="726" spans="1:20" ht="60" x14ac:dyDescent="0.25">
      <c r="A726">
        <v>1335</v>
      </c>
      <c r="B726" s="9" t="s">
        <v>1336</v>
      </c>
      <c r="C726" s="3" t="s">
        <v>5445</v>
      </c>
      <c r="D726" s="5">
        <v>25000</v>
      </c>
      <c r="E726" s="7">
        <v>10027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">
        <f t="shared" si="45"/>
        <v>40</v>
      </c>
      <c r="P726" t="s">
        <v>8314</v>
      </c>
      <c r="Q726" t="s">
        <v>8322</v>
      </c>
      <c r="R726" s="13">
        <f t="shared" si="44"/>
        <v>42313.936365740738</v>
      </c>
      <c r="S726" s="13">
        <f t="shared" si="46"/>
        <v>42343.936365740738</v>
      </c>
      <c r="T726">
        <f t="shared" si="47"/>
        <v>2015</v>
      </c>
    </row>
    <row r="727" spans="1:20" ht="60" x14ac:dyDescent="0.25">
      <c r="A727">
        <v>1341</v>
      </c>
      <c r="B727" s="9" t="s">
        <v>1342</v>
      </c>
      <c r="C727" s="3" t="s">
        <v>5451</v>
      </c>
      <c r="D727" s="5">
        <v>25000</v>
      </c>
      <c r="E727" s="7">
        <v>10026.49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">
        <f t="shared" si="45"/>
        <v>40</v>
      </c>
      <c r="P727" t="s">
        <v>8314</v>
      </c>
      <c r="Q727" t="s">
        <v>8322</v>
      </c>
      <c r="R727" s="13">
        <f t="shared" ref="R727:R790" si="48">((J727/60)/60/24+DATE(1970,1,1))</f>
        <v>42612.624039351853</v>
      </c>
      <c r="S727" s="13">
        <f t="shared" si="46"/>
        <v>42644.624039351853</v>
      </c>
      <c r="T727">
        <f t="shared" si="47"/>
        <v>2016</v>
      </c>
    </row>
    <row r="728" spans="1:20" ht="30" x14ac:dyDescent="0.25">
      <c r="A728">
        <v>1405</v>
      </c>
      <c r="B728" s="9" t="s">
        <v>1406</v>
      </c>
      <c r="C728" s="3" t="s">
        <v>5515</v>
      </c>
      <c r="D728" s="5">
        <v>25000</v>
      </c>
      <c r="E728" s="7">
        <v>10025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">
        <f t="shared" si="45"/>
        <v>40</v>
      </c>
      <c r="P728" t="s">
        <v>8311</v>
      </c>
      <c r="Q728" t="s">
        <v>8312</v>
      </c>
      <c r="R728" s="13">
        <f t="shared" si="48"/>
        <v>41941.680567129632</v>
      </c>
      <c r="S728" s="13">
        <f t="shared" si="46"/>
        <v>41971.722233796296</v>
      </c>
      <c r="T728">
        <f t="shared" si="47"/>
        <v>2014</v>
      </c>
    </row>
    <row r="729" spans="1:20" ht="60" x14ac:dyDescent="0.25">
      <c r="A729">
        <v>1422</v>
      </c>
      <c r="B729" s="9" t="s">
        <v>1423</v>
      </c>
      <c r="C729" s="3" t="s">
        <v>5532</v>
      </c>
      <c r="D729" s="5">
        <v>25000</v>
      </c>
      <c r="E729" s="7">
        <v>10017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">
        <f t="shared" si="45"/>
        <v>40</v>
      </c>
      <c r="P729" t="s">
        <v>8311</v>
      </c>
      <c r="Q729" t="s">
        <v>8312</v>
      </c>
      <c r="R729" s="13">
        <f t="shared" si="48"/>
        <v>42604.239629629628</v>
      </c>
      <c r="S729" s="13">
        <f t="shared" si="46"/>
        <v>42634.239629629628</v>
      </c>
      <c r="T729">
        <f t="shared" si="47"/>
        <v>2016</v>
      </c>
    </row>
    <row r="730" spans="1:20" ht="60" x14ac:dyDescent="0.25">
      <c r="A730">
        <v>1453</v>
      </c>
      <c r="B730" s="9" t="s">
        <v>1454</v>
      </c>
      <c r="C730" s="3" t="s">
        <v>5563</v>
      </c>
      <c r="D730" s="5">
        <v>25000</v>
      </c>
      <c r="E730" s="7">
        <v>10013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">
        <f t="shared" si="45"/>
        <v>40</v>
      </c>
      <c r="P730" t="s">
        <v>8311</v>
      </c>
      <c r="Q730" t="s">
        <v>8312</v>
      </c>
      <c r="R730" s="13">
        <f t="shared" si="48"/>
        <v>42795.696145833332</v>
      </c>
      <c r="S730" s="13">
        <f t="shared" si="46"/>
        <v>42840.654479166667</v>
      </c>
      <c r="T730">
        <f t="shared" si="47"/>
        <v>2017</v>
      </c>
    </row>
    <row r="731" spans="1:20" ht="60" x14ac:dyDescent="0.25">
      <c r="A731">
        <v>1472</v>
      </c>
      <c r="B731" s="9" t="s">
        <v>1473</v>
      </c>
      <c r="C731" s="3" t="s">
        <v>5582</v>
      </c>
      <c r="D731" s="5">
        <v>25000</v>
      </c>
      <c r="E731" s="7">
        <v>10000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">
        <f t="shared" si="45"/>
        <v>40</v>
      </c>
      <c r="P731" t="s">
        <v>8311</v>
      </c>
      <c r="Q731" t="s">
        <v>8343</v>
      </c>
      <c r="R731" s="13">
        <f t="shared" si="48"/>
        <v>41533.542858796296</v>
      </c>
      <c r="S731" s="13">
        <f t="shared" si="46"/>
        <v>41563.542858796296</v>
      </c>
      <c r="T731">
        <f t="shared" si="47"/>
        <v>2013</v>
      </c>
    </row>
    <row r="732" spans="1:20" ht="45" x14ac:dyDescent="0.25">
      <c r="A732">
        <v>1514</v>
      </c>
      <c r="B732" s="9" t="s">
        <v>1515</v>
      </c>
      <c r="C732" s="3" t="s">
        <v>5624</v>
      </c>
      <c r="D732" s="5">
        <v>25000</v>
      </c>
      <c r="E732" s="7">
        <v>10000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">
        <f t="shared" si="45"/>
        <v>40</v>
      </c>
      <c r="P732" t="s">
        <v>8327</v>
      </c>
      <c r="Q732" t="s">
        <v>8328</v>
      </c>
      <c r="R732" s="13">
        <f t="shared" si="48"/>
        <v>42234.597685185188</v>
      </c>
      <c r="S732" s="13">
        <f t="shared" si="46"/>
        <v>42274.597685185188</v>
      </c>
      <c r="T732">
        <f t="shared" si="47"/>
        <v>2015</v>
      </c>
    </row>
    <row r="733" spans="1:20" ht="45" x14ac:dyDescent="0.25">
      <c r="A733">
        <v>1568</v>
      </c>
      <c r="B733" s="9" t="s">
        <v>1569</v>
      </c>
      <c r="C733" s="3" t="s">
        <v>5678</v>
      </c>
      <c r="D733" s="5">
        <v>25000</v>
      </c>
      <c r="E733" s="7">
        <v>9875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">
        <f t="shared" si="45"/>
        <v>39</v>
      </c>
      <c r="P733" t="s">
        <v>8311</v>
      </c>
      <c r="Q733" t="s">
        <v>8351</v>
      </c>
      <c r="R733" s="13">
        <f t="shared" si="48"/>
        <v>41962.062326388885</v>
      </c>
      <c r="S733" s="13">
        <f t="shared" si="46"/>
        <v>41997.062326388885</v>
      </c>
      <c r="T733">
        <f t="shared" si="47"/>
        <v>2014</v>
      </c>
    </row>
    <row r="734" spans="1:20" ht="60" x14ac:dyDescent="0.25">
      <c r="A734">
        <v>1657</v>
      </c>
      <c r="B734" s="9" t="s">
        <v>1658</v>
      </c>
      <c r="C734" s="3" t="s">
        <v>5767</v>
      </c>
      <c r="D734" s="5">
        <v>25000</v>
      </c>
      <c r="E734" s="7">
        <v>9832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">
        <f t="shared" si="45"/>
        <v>39</v>
      </c>
      <c r="P734" t="s">
        <v>8323</v>
      </c>
      <c r="Q734" t="s">
        <v>8353</v>
      </c>
      <c r="R734" s="13">
        <f t="shared" si="48"/>
        <v>41023.782037037039</v>
      </c>
      <c r="S734" s="13">
        <f t="shared" si="46"/>
        <v>41053.782037037039</v>
      </c>
      <c r="T734">
        <f t="shared" si="47"/>
        <v>2012</v>
      </c>
    </row>
    <row r="735" spans="1:20" ht="60" x14ac:dyDescent="0.25">
      <c r="A735">
        <v>1714</v>
      </c>
      <c r="B735" s="9" t="s">
        <v>1715</v>
      </c>
      <c r="C735" s="3" t="s">
        <v>5824</v>
      </c>
      <c r="D735" s="5">
        <v>25000</v>
      </c>
      <c r="E735" s="7">
        <v>9801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">
        <f t="shared" si="45"/>
        <v>39</v>
      </c>
      <c r="P735" t="s">
        <v>8323</v>
      </c>
      <c r="Q735" t="s">
        <v>8329</v>
      </c>
      <c r="R735" s="13">
        <f t="shared" si="48"/>
        <v>42095.918530092589</v>
      </c>
      <c r="S735" s="13">
        <f t="shared" si="46"/>
        <v>42125.918530092589</v>
      </c>
      <c r="T735">
        <f t="shared" si="47"/>
        <v>2015</v>
      </c>
    </row>
    <row r="736" spans="1:20" ht="45" x14ac:dyDescent="0.25">
      <c r="A736">
        <v>1792</v>
      </c>
      <c r="B736" s="9" t="s">
        <v>1793</v>
      </c>
      <c r="C736" s="3" t="s">
        <v>5902</v>
      </c>
      <c r="D736" s="5">
        <v>25000</v>
      </c>
      <c r="E736" s="7">
        <v>9775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">
        <f t="shared" si="45"/>
        <v>39</v>
      </c>
      <c r="P736" t="s">
        <v>8327</v>
      </c>
      <c r="Q736" t="s">
        <v>8328</v>
      </c>
      <c r="R736" s="13">
        <f t="shared" si="48"/>
        <v>42189.031041666662</v>
      </c>
      <c r="S736" s="13">
        <f t="shared" si="46"/>
        <v>42226.290972222225</v>
      </c>
      <c r="T736">
        <f t="shared" si="47"/>
        <v>2015</v>
      </c>
    </row>
    <row r="737" spans="1:20" ht="45" x14ac:dyDescent="0.25">
      <c r="A737">
        <v>1816</v>
      </c>
      <c r="B737" s="9" t="s">
        <v>1817</v>
      </c>
      <c r="C737" s="3" t="s">
        <v>5926</v>
      </c>
      <c r="D737" s="5">
        <v>25000</v>
      </c>
      <c r="E737" s="7">
        <v>9725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">
        <f t="shared" si="45"/>
        <v>39</v>
      </c>
      <c r="P737" t="s">
        <v>8327</v>
      </c>
      <c r="Q737" t="s">
        <v>8328</v>
      </c>
      <c r="R737" s="13">
        <f t="shared" si="48"/>
        <v>42548.876192129625</v>
      </c>
      <c r="S737" s="13">
        <f t="shared" si="46"/>
        <v>42576.791666666672</v>
      </c>
      <c r="T737">
        <f t="shared" si="47"/>
        <v>2016</v>
      </c>
    </row>
    <row r="738" spans="1:20" ht="60" x14ac:dyDescent="0.25">
      <c r="A738">
        <v>1866</v>
      </c>
      <c r="B738" s="9" t="s">
        <v>1867</v>
      </c>
      <c r="C738" s="3" t="s">
        <v>5976</v>
      </c>
      <c r="D738" s="5">
        <v>25000</v>
      </c>
      <c r="E738" s="7">
        <v>9700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">
        <f t="shared" si="45"/>
        <v>38</v>
      </c>
      <c r="P738" t="s">
        <v>8320</v>
      </c>
      <c r="Q738" t="s">
        <v>8330</v>
      </c>
      <c r="R738" s="13">
        <f t="shared" si="48"/>
        <v>42742.246493055558</v>
      </c>
      <c r="S738" s="13">
        <f t="shared" si="46"/>
        <v>42795.166666666672</v>
      </c>
      <c r="T738">
        <f t="shared" si="47"/>
        <v>2017</v>
      </c>
    </row>
    <row r="739" spans="1:20" ht="60" x14ac:dyDescent="0.25">
      <c r="A739">
        <v>1868</v>
      </c>
      <c r="B739" s="9" t="s">
        <v>1869</v>
      </c>
      <c r="C739" s="3" t="s">
        <v>5978</v>
      </c>
      <c r="D739" s="5">
        <v>25000</v>
      </c>
      <c r="E739" s="7">
        <v>9545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">
        <f t="shared" si="45"/>
        <v>38</v>
      </c>
      <c r="P739" t="s">
        <v>8320</v>
      </c>
      <c r="Q739" t="s">
        <v>8330</v>
      </c>
      <c r="R739" s="13">
        <f t="shared" si="48"/>
        <v>42328.779224537036</v>
      </c>
      <c r="S739" s="13">
        <f t="shared" si="46"/>
        <v>42353.332638888889</v>
      </c>
      <c r="T739">
        <f t="shared" si="47"/>
        <v>2015</v>
      </c>
    </row>
    <row r="740" spans="1:20" ht="60" x14ac:dyDescent="0.25">
      <c r="A740">
        <v>1905</v>
      </c>
      <c r="B740" s="9" t="s">
        <v>1906</v>
      </c>
      <c r="C740" s="3" t="s">
        <v>6015</v>
      </c>
      <c r="D740" s="5">
        <v>25000</v>
      </c>
      <c r="E740" s="7">
        <v>9536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">
        <f t="shared" si="45"/>
        <v>38</v>
      </c>
      <c r="P740" t="s">
        <v>8314</v>
      </c>
      <c r="Q740" t="s">
        <v>8326</v>
      </c>
      <c r="R740" s="13">
        <f t="shared" si="48"/>
        <v>41859.925856481481</v>
      </c>
      <c r="S740" s="13">
        <f t="shared" si="46"/>
        <v>41889.925856481481</v>
      </c>
      <c r="T740">
        <f t="shared" si="47"/>
        <v>2014</v>
      </c>
    </row>
    <row r="741" spans="1:20" ht="60" x14ac:dyDescent="0.25">
      <c r="A741">
        <v>1908</v>
      </c>
      <c r="B741" s="9" t="s">
        <v>1909</v>
      </c>
      <c r="C741" s="3" t="s">
        <v>6018</v>
      </c>
      <c r="D741" s="5">
        <v>25000</v>
      </c>
      <c r="E741" s="7">
        <v>9525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">
        <f t="shared" si="45"/>
        <v>38</v>
      </c>
      <c r="P741" t="s">
        <v>8314</v>
      </c>
      <c r="Q741" t="s">
        <v>8326</v>
      </c>
      <c r="R741" s="13">
        <f t="shared" si="48"/>
        <v>42703.917824074073</v>
      </c>
      <c r="S741" s="13">
        <f t="shared" si="46"/>
        <v>42733.917824074073</v>
      </c>
      <c r="T741">
        <f t="shared" si="47"/>
        <v>2016</v>
      </c>
    </row>
    <row r="742" spans="1:20" ht="45" x14ac:dyDescent="0.25">
      <c r="A742">
        <v>1918</v>
      </c>
      <c r="B742" s="9" t="s">
        <v>1919</v>
      </c>
      <c r="C742" s="3" t="s">
        <v>6028</v>
      </c>
      <c r="D742" s="5">
        <v>25000</v>
      </c>
      <c r="E742" s="7">
        <v>9500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">
        <f t="shared" si="45"/>
        <v>38</v>
      </c>
      <c r="P742" t="s">
        <v>8314</v>
      </c>
      <c r="Q742" t="s">
        <v>8326</v>
      </c>
      <c r="R742" s="13">
        <f t="shared" si="48"/>
        <v>41828.789942129632</v>
      </c>
      <c r="S742" s="13">
        <f t="shared" si="46"/>
        <v>41863.789942129632</v>
      </c>
      <c r="T742">
        <f t="shared" si="47"/>
        <v>2014</v>
      </c>
    </row>
    <row r="743" spans="1:20" ht="60" x14ac:dyDescent="0.25">
      <c r="A743">
        <v>2017</v>
      </c>
      <c r="B743" s="9" t="s">
        <v>2018</v>
      </c>
      <c r="C743" s="3" t="s">
        <v>6127</v>
      </c>
      <c r="D743" s="5">
        <v>25000</v>
      </c>
      <c r="E743" s="7">
        <v>9486.69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">
        <f t="shared" si="45"/>
        <v>38</v>
      </c>
      <c r="P743" t="s">
        <v>8314</v>
      </c>
      <c r="Q743" t="s">
        <v>8325</v>
      </c>
      <c r="R743" s="13">
        <f t="shared" si="48"/>
        <v>40961.057349537034</v>
      </c>
      <c r="S743" s="13">
        <f t="shared" si="46"/>
        <v>40992.166666666664</v>
      </c>
      <c r="T743">
        <f t="shared" si="47"/>
        <v>2012</v>
      </c>
    </row>
    <row r="744" spans="1:20" ht="30" x14ac:dyDescent="0.25">
      <c r="A744">
        <v>2026</v>
      </c>
      <c r="B744" s="9" t="s">
        <v>2027</v>
      </c>
      <c r="C744" s="3" t="s">
        <v>6136</v>
      </c>
      <c r="D744" s="5">
        <v>25000</v>
      </c>
      <c r="E744" s="7">
        <v>9477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">
        <f t="shared" si="45"/>
        <v>38</v>
      </c>
      <c r="P744" t="s">
        <v>8314</v>
      </c>
      <c r="Q744" t="s">
        <v>8325</v>
      </c>
      <c r="R744" s="13">
        <f t="shared" si="48"/>
        <v>41704.735937500001</v>
      </c>
      <c r="S744" s="13">
        <f t="shared" si="46"/>
        <v>41750.165972222225</v>
      </c>
      <c r="T744">
        <f t="shared" si="47"/>
        <v>2014</v>
      </c>
    </row>
    <row r="745" spans="1:20" ht="60" x14ac:dyDescent="0.25">
      <c r="A745">
        <v>2032</v>
      </c>
      <c r="B745" s="9" t="s">
        <v>2033</v>
      </c>
      <c r="C745" s="3" t="s">
        <v>6142</v>
      </c>
      <c r="D745" s="5">
        <v>25000</v>
      </c>
      <c r="E745" s="7">
        <v>9460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">
        <f t="shared" si="45"/>
        <v>38</v>
      </c>
      <c r="P745" t="s">
        <v>8314</v>
      </c>
      <c r="Q745" t="s">
        <v>8325</v>
      </c>
      <c r="R745" s="13">
        <f t="shared" si="48"/>
        <v>42689.565671296295</v>
      </c>
      <c r="S745" s="13">
        <f t="shared" si="46"/>
        <v>42719.208333333328</v>
      </c>
      <c r="T745">
        <f t="shared" si="47"/>
        <v>2016</v>
      </c>
    </row>
    <row r="746" spans="1:20" ht="60" x14ac:dyDescent="0.25">
      <c r="A746">
        <v>2033</v>
      </c>
      <c r="B746" s="9" t="s">
        <v>2034</v>
      </c>
      <c r="C746" s="3" t="s">
        <v>6143</v>
      </c>
      <c r="D746" s="5">
        <v>25000</v>
      </c>
      <c r="E746" s="7">
        <v>9446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">
        <f t="shared" si="45"/>
        <v>38</v>
      </c>
      <c r="P746" t="s">
        <v>8314</v>
      </c>
      <c r="Q746" t="s">
        <v>8325</v>
      </c>
      <c r="R746" s="13">
        <f t="shared" si="48"/>
        <v>41725.082384259258</v>
      </c>
      <c r="S746" s="13">
        <f t="shared" si="46"/>
        <v>41755.082384259258</v>
      </c>
      <c r="T746">
        <f t="shared" si="47"/>
        <v>2014</v>
      </c>
    </row>
    <row r="747" spans="1:20" ht="60" x14ac:dyDescent="0.25">
      <c r="A747">
        <v>2060</v>
      </c>
      <c r="B747" s="9" t="s">
        <v>2061</v>
      </c>
      <c r="C747" s="3" t="s">
        <v>6170</v>
      </c>
      <c r="D747" s="5">
        <v>25000</v>
      </c>
      <c r="E747" s="7">
        <v>9425.23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">
        <f t="shared" si="45"/>
        <v>38</v>
      </c>
      <c r="P747" t="s">
        <v>8314</v>
      </c>
      <c r="Q747" t="s">
        <v>8325</v>
      </c>
      <c r="R747" s="13">
        <f t="shared" si="48"/>
        <v>41783.642939814818</v>
      </c>
      <c r="S747" s="13">
        <f t="shared" si="46"/>
        <v>41843.642939814818</v>
      </c>
      <c r="T747">
        <f t="shared" si="47"/>
        <v>2014</v>
      </c>
    </row>
    <row r="748" spans="1:20" ht="60" x14ac:dyDescent="0.25">
      <c r="A748">
        <v>2068</v>
      </c>
      <c r="B748" s="9" t="s">
        <v>2069</v>
      </c>
      <c r="C748" s="3" t="s">
        <v>6178</v>
      </c>
      <c r="D748" s="5">
        <v>25000</v>
      </c>
      <c r="E748" s="7">
        <v>9419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">
        <f t="shared" si="45"/>
        <v>38</v>
      </c>
      <c r="P748" t="s">
        <v>8314</v>
      </c>
      <c r="Q748" t="s">
        <v>8325</v>
      </c>
      <c r="R748" s="13">
        <f t="shared" si="48"/>
        <v>42633.841608796298</v>
      </c>
      <c r="S748" s="13">
        <f t="shared" si="46"/>
        <v>42663.841608796298</v>
      </c>
      <c r="T748">
        <f t="shared" si="47"/>
        <v>2016</v>
      </c>
    </row>
    <row r="749" spans="1:20" ht="45" x14ac:dyDescent="0.25">
      <c r="A749">
        <v>2178</v>
      </c>
      <c r="B749" s="9" t="s">
        <v>2179</v>
      </c>
      <c r="C749" s="3" t="s">
        <v>6288</v>
      </c>
      <c r="D749" s="5">
        <v>25000</v>
      </c>
      <c r="E749" s="7">
        <v>9395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">
        <f t="shared" si="45"/>
        <v>38</v>
      </c>
      <c r="P749" t="s">
        <v>8323</v>
      </c>
      <c r="Q749" t="s">
        <v>8347</v>
      </c>
      <c r="R749" s="13">
        <f t="shared" si="48"/>
        <v>42723.63653935185</v>
      </c>
      <c r="S749" s="13">
        <f t="shared" si="46"/>
        <v>42753.63653935185</v>
      </c>
      <c r="T749">
        <f t="shared" si="47"/>
        <v>2016</v>
      </c>
    </row>
    <row r="750" spans="1:20" ht="30" x14ac:dyDescent="0.25">
      <c r="A750">
        <v>2239</v>
      </c>
      <c r="B750" s="9" t="s">
        <v>2240</v>
      </c>
      <c r="C750" s="3" t="s">
        <v>6349</v>
      </c>
      <c r="D750" s="5">
        <v>25000</v>
      </c>
      <c r="E750" s="7">
        <v>9387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">
        <f t="shared" si="45"/>
        <v>37</v>
      </c>
      <c r="P750" t="s">
        <v>8320</v>
      </c>
      <c r="Q750" t="s">
        <v>8348</v>
      </c>
      <c r="R750" s="13">
        <f t="shared" si="48"/>
        <v>41572.958495370374</v>
      </c>
      <c r="S750" s="13">
        <f t="shared" si="46"/>
        <v>41609.168055555558</v>
      </c>
      <c r="T750">
        <f t="shared" si="47"/>
        <v>2013</v>
      </c>
    </row>
    <row r="751" spans="1:20" ht="45" x14ac:dyDescent="0.25">
      <c r="A751">
        <v>2250</v>
      </c>
      <c r="B751" s="9" t="s">
        <v>2251</v>
      </c>
      <c r="C751" s="3" t="s">
        <v>6360</v>
      </c>
      <c r="D751" s="5">
        <v>25000</v>
      </c>
      <c r="E751" s="7">
        <v>9370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">
        <f t="shared" si="45"/>
        <v>37</v>
      </c>
      <c r="P751" t="s">
        <v>8320</v>
      </c>
      <c r="Q751" t="s">
        <v>8348</v>
      </c>
      <c r="R751" s="13">
        <f t="shared" si="48"/>
        <v>42677.005474537036</v>
      </c>
      <c r="S751" s="13">
        <f t="shared" si="46"/>
        <v>42707.0471412037</v>
      </c>
      <c r="T751">
        <f t="shared" si="47"/>
        <v>2016</v>
      </c>
    </row>
    <row r="752" spans="1:20" ht="45" x14ac:dyDescent="0.25">
      <c r="A752">
        <v>2270</v>
      </c>
      <c r="B752" s="9" t="s">
        <v>2271</v>
      </c>
      <c r="C752" s="3" t="s">
        <v>6380</v>
      </c>
      <c r="D752" s="5">
        <v>25000</v>
      </c>
      <c r="E752" s="7">
        <v>9342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">
        <f t="shared" si="45"/>
        <v>37</v>
      </c>
      <c r="P752" t="s">
        <v>8320</v>
      </c>
      <c r="Q752" t="s">
        <v>8348</v>
      </c>
      <c r="R752" s="13">
        <f t="shared" si="48"/>
        <v>42725.869363425925</v>
      </c>
      <c r="S752" s="13">
        <f t="shared" si="46"/>
        <v>42745.915972222225</v>
      </c>
      <c r="T752">
        <f t="shared" si="47"/>
        <v>2016</v>
      </c>
    </row>
    <row r="753" spans="1:20" ht="45" x14ac:dyDescent="0.25">
      <c r="A753">
        <v>2329</v>
      </c>
      <c r="B753" s="9" t="s">
        <v>2330</v>
      </c>
      <c r="C753" s="3" t="s">
        <v>6439</v>
      </c>
      <c r="D753" s="5">
        <v>25000</v>
      </c>
      <c r="E753" s="7">
        <v>9302.75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">
        <f t="shared" si="45"/>
        <v>37</v>
      </c>
      <c r="P753" t="s">
        <v>8331</v>
      </c>
      <c r="Q753" t="s">
        <v>8349</v>
      </c>
      <c r="R753" s="13">
        <f t="shared" si="48"/>
        <v>41807.624374999999</v>
      </c>
      <c r="S753" s="13">
        <f t="shared" si="46"/>
        <v>41837.624374999999</v>
      </c>
      <c r="T753">
        <f t="shared" si="47"/>
        <v>2014</v>
      </c>
    </row>
    <row r="754" spans="1:20" ht="60" x14ac:dyDescent="0.25">
      <c r="A754">
        <v>2332</v>
      </c>
      <c r="B754" s="9" t="s">
        <v>2333</v>
      </c>
      <c r="C754" s="3" t="s">
        <v>6442</v>
      </c>
      <c r="D754" s="5">
        <v>25000</v>
      </c>
      <c r="E754" s="7">
        <v>9302.5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">
        <f t="shared" si="45"/>
        <v>37</v>
      </c>
      <c r="P754" t="s">
        <v>8331</v>
      </c>
      <c r="Q754" t="s">
        <v>8349</v>
      </c>
      <c r="R754" s="13">
        <f t="shared" si="48"/>
        <v>42011.628136574072</v>
      </c>
      <c r="S754" s="13">
        <f t="shared" si="46"/>
        <v>42041.628136574072</v>
      </c>
      <c r="T754">
        <f t="shared" si="47"/>
        <v>2015</v>
      </c>
    </row>
    <row r="755" spans="1:20" ht="60" x14ac:dyDescent="0.25">
      <c r="A755">
        <v>2335</v>
      </c>
      <c r="B755" s="9" t="s">
        <v>2336</v>
      </c>
      <c r="C755" s="3" t="s">
        <v>6445</v>
      </c>
      <c r="D755" s="5">
        <v>25000</v>
      </c>
      <c r="E755" s="7">
        <v>9228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">
        <f t="shared" si="45"/>
        <v>37</v>
      </c>
      <c r="P755" t="s">
        <v>8331</v>
      </c>
      <c r="Q755" t="s">
        <v>8349</v>
      </c>
      <c r="R755" s="13">
        <f t="shared" si="48"/>
        <v>41771.572256944448</v>
      </c>
      <c r="S755" s="13">
        <f t="shared" si="46"/>
        <v>41801.572256944448</v>
      </c>
      <c r="T755">
        <f t="shared" si="47"/>
        <v>2014</v>
      </c>
    </row>
    <row r="756" spans="1:20" ht="60" x14ac:dyDescent="0.25">
      <c r="A756">
        <v>2339</v>
      </c>
      <c r="B756" s="9" t="s">
        <v>2340</v>
      </c>
      <c r="C756" s="3" t="s">
        <v>6449</v>
      </c>
      <c r="D756" s="5">
        <v>25000</v>
      </c>
      <c r="E756" s="7">
        <v>9228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">
        <f t="shared" si="45"/>
        <v>37</v>
      </c>
      <c r="P756" t="s">
        <v>8331</v>
      </c>
      <c r="Q756" t="s">
        <v>8349</v>
      </c>
      <c r="R756" s="13">
        <f t="shared" si="48"/>
        <v>42692.79987268518</v>
      </c>
      <c r="S756" s="13">
        <f t="shared" si="46"/>
        <v>42723.332638888889</v>
      </c>
      <c r="T756">
        <f t="shared" si="47"/>
        <v>2016</v>
      </c>
    </row>
    <row r="757" spans="1:20" ht="45" x14ac:dyDescent="0.25">
      <c r="A757">
        <v>2366</v>
      </c>
      <c r="B757" s="9" t="s">
        <v>2367</v>
      </c>
      <c r="C757" s="3" t="s">
        <v>6476</v>
      </c>
      <c r="D757" s="5">
        <v>25000</v>
      </c>
      <c r="E757" s="7">
        <v>9203.23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">
        <f t="shared" si="45"/>
        <v>37</v>
      </c>
      <c r="P757" t="s">
        <v>8314</v>
      </c>
      <c r="Q757" t="s">
        <v>8318</v>
      </c>
      <c r="R757" s="13">
        <f t="shared" si="48"/>
        <v>42268.531631944439</v>
      </c>
      <c r="S757" s="13">
        <f t="shared" si="46"/>
        <v>42298.531631944439</v>
      </c>
      <c r="T757">
        <f t="shared" si="47"/>
        <v>2015</v>
      </c>
    </row>
    <row r="758" spans="1:20" ht="60" x14ac:dyDescent="0.25">
      <c r="A758">
        <v>2369</v>
      </c>
      <c r="B758" s="9" t="s">
        <v>2370</v>
      </c>
      <c r="C758" s="3" t="s">
        <v>6479</v>
      </c>
      <c r="D758" s="5">
        <v>25000</v>
      </c>
      <c r="E758" s="7">
        <v>9170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">
        <f t="shared" si="45"/>
        <v>37</v>
      </c>
      <c r="P758" t="s">
        <v>8314</v>
      </c>
      <c r="Q758" t="s">
        <v>8318</v>
      </c>
      <c r="R758" s="13">
        <f t="shared" si="48"/>
        <v>42380.812627314815</v>
      </c>
      <c r="S758" s="13">
        <f t="shared" si="46"/>
        <v>42410.812627314815</v>
      </c>
      <c r="T758">
        <f t="shared" si="47"/>
        <v>2016</v>
      </c>
    </row>
    <row r="759" spans="1:20" ht="60" x14ac:dyDescent="0.25">
      <c r="A759">
        <v>2370</v>
      </c>
      <c r="B759" s="9" t="s">
        <v>2371</v>
      </c>
      <c r="C759" s="3" t="s">
        <v>6480</v>
      </c>
      <c r="D759" s="5">
        <v>25000</v>
      </c>
      <c r="E759" s="7">
        <v>9137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">
        <f t="shared" si="45"/>
        <v>37</v>
      </c>
      <c r="P759" t="s">
        <v>8314</v>
      </c>
      <c r="Q759" t="s">
        <v>8318</v>
      </c>
      <c r="R759" s="13">
        <f t="shared" si="48"/>
        <v>41961.18913194444</v>
      </c>
      <c r="S759" s="13">
        <f t="shared" si="46"/>
        <v>41991.18913194444</v>
      </c>
      <c r="T759">
        <f t="shared" si="47"/>
        <v>2014</v>
      </c>
    </row>
    <row r="760" spans="1:20" ht="45" x14ac:dyDescent="0.25">
      <c r="A760">
        <v>2409</v>
      </c>
      <c r="B760" s="9" t="s">
        <v>2410</v>
      </c>
      <c r="C760" s="3" t="s">
        <v>6519</v>
      </c>
      <c r="D760" s="5">
        <v>25000</v>
      </c>
      <c r="E760" s="7">
        <v>9130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">
        <f t="shared" si="45"/>
        <v>36</v>
      </c>
      <c r="P760" t="s">
        <v>8331</v>
      </c>
      <c r="Q760" t="s">
        <v>8332</v>
      </c>
      <c r="R760" s="13">
        <f t="shared" si="48"/>
        <v>42204.875868055555</v>
      </c>
      <c r="S760" s="13">
        <f t="shared" si="46"/>
        <v>42234.875868055555</v>
      </c>
      <c r="T760">
        <f t="shared" si="47"/>
        <v>2015</v>
      </c>
    </row>
    <row r="761" spans="1:20" ht="60" x14ac:dyDescent="0.25">
      <c r="A761">
        <v>2411</v>
      </c>
      <c r="B761" s="9" t="s">
        <v>2412</v>
      </c>
      <c r="C761" s="3" t="s">
        <v>6521</v>
      </c>
      <c r="D761" s="5">
        <v>25000</v>
      </c>
      <c r="E761" s="7">
        <v>9124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">
        <f t="shared" si="45"/>
        <v>36</v>
      </c>
      <c r="P761" t="s">
        <v>8331</v>
      </c>
      <c r="Q761" t="s">
        <v>8332</v>
      </c>
      <c r="R761" s="13">
        <f t="shared" si="48"/>
        <v>42211.732430555552</v>
      </c>
      <c r="S761" s="13">
        <f t="shared" si="46"/>
        <v>42241.732430555552</v>
      </c>
      <c r="T761">
        <f t="shared" si="47"/>
        <v>2015</v>
      </c>
    </row>
    <row r="762" spans="1:20" x14ac:dyDescent="0.25">
      <c r="A762">
        <v>2418</v>
      </c>
      <c r="B762" s="9" t="s">
        <v>2419</v>
      </c>
      <c r="C762" s="3" t="s">
        <v>6528</v>
      </c>
      <c r="D762" s="5">
        <v>25000</v>
      </c>
      <c r="E762" s="7">
        <v>9121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">
        <f t="shared" si="45"/>
        <v>36</v>
      </c>
      <c r="P762" t="s">
        <v>8331</v>
      </c>
      <c r="Q762" t="s">
        <v>8332</v>
      </c>
      <c r="R762" s="13">
        <f t="shared" si="48"/>
        <v>42027.856990740736</v>
      </c>
      <c r="S762" s="13">
        <f t="shared" si="46"/>
        <v>42087.815324074079</v>
      </c>
      <c r="T762">
        <f t="shared" si="47"/>
        <v>2015</v>
      </c>
    </row>
    <row r="763" spans="1:20" ht="30" x14ac:dyDescent="0.25">
      <c r="A763">
        <v>2424</v>
      </c>
      <c r="B763" s="9" t="s">
        <v>2425</v>
      </c>
      <c r="C763" s="3" t="s">
        <v>6534</v>
      </c>
      <c r="D763" s="5">
        <v>25000</v>
      </c>
      <c r="E763" s="7">
        <v>9111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">
        <f t="shared" si="45"/>
        <v>36</v>
      </c>
      <c r="P763" t="s">
        <v>8331</v>
      </c>
      <c r="Q763" t="s">
        <v>8332</v>
      </c>
      <c r="R763" s="13">
        <f t="shared" si="48"/>
        <v>41909.892453703702</v>
      </c>
      <c r="S763" s="13">
        <f t="shared" si="46"/>
        <v>41939.892453703702</v>
      </c>
      <c r="T763">
        <f t="shared" si="47"/>
        <v>2014</v>
      </c>
    </row>
    <row r="764" spans="1:20" ht="45" x14ac:dyDescent="0.25">
      <c r="A764">
        <v>2616</v>
      </c>
      <c r="B764" s="9" t="s">
        <v>2616</v>
      </c>
      <c r="C764" s="3" t="s">
        <v>6726</v>
      </c>
      <c r="D764" s="5">
        <v>25000</v>
      </c>
      <c r="E764" s="7">
        <v>9110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">
        <f t="shared" si="45"/>
        <v>36</v>
      </c>
      <c r="P764" t="s">
        <v>8314</v>
      </c>
      <c r="Q764" t="s">
        <v>8319</v>
      </c>
      <c r="R764" s="13">
        <f t="shared" si="48"/>
        <v>42211.99454861111</v>
      </c>
      <c r="S764" s="13">
        <f t="shared" si="46"/>
        <v>42241.99454861111</v>
      </c>
      <c r="T764">
        <f t="shared" si="47"/>
        <v>2015</v>
      </c>
    </row>
    <row r="765" spans="1:20" ht="45" x14ac:dyDescent="0.25">
      <c r="A765">
        <v>2671</v>
      </c>
      <c r="B765" s="9" t="s">
        <v>2671</v>
      </c>
      <c r="C765" s="3" t="s">
        <v>6781</v>
      </c>
      <c r="D765" s="5">
        <v>25000</v>
      </c>
      <c r="E765" s="7">
        <v>9044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">
        <f t="shared" si="45"/>
        <v>36</v>
      </c>
      <c r="P765" t="s">
        <v>8314</v>
      </c>
      <c r="Q765" t="s">
        <v>8315</v>
      </c>
      <c r="R765" s="13">
        <f t="shared" si="48"/>
        <v>41962.749027777783</v>
      </c>
      <c r="S765" s="13">
        <f t="shared" si="46"/>
        <v>41992.818055555559</v>
      </c>
      <c r="T765">
        <f t="shared" si="47"/>
        <v>2014</v>
      </c>
    </row>
    <row r="766" spans="1:20" ht="60" x14ac:dyDescent="0.25">
      <c r="A766">
        <v>2675</v>
      </c>
      <c r="B766" s="9" t="s">
        <v>2675</v>
      </c>
      <c r="C766" s="3" t="s">
        <v>6785</v>
      </c>
      <c r="D766" s="5">
        <v>25000</v>
      </c>
      <c r="E766" s="7">
        <v>9030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">
        <f t="shared" si="45"/>
        <v>36</v>
      </c>
      <c r="P766" t="s">
        <v>8314</v>
      </c>
      <c r="Q766" t="s">
        <v>8315</v>
      </c>
      <c r="R766" s="13">
        <f t="shared" si="48"/>
        <v>41923.857511574075</v>
      </c>
      <c r="S766" s="13">
        <f t="shared" si="46"/>
        <v>41953.899178240739</v>
      </c>
      <c r="T766">
        <f t="shared" si="47"/>
        <v>2014</v>
      </c>
    </row>
    <row r="767" spans="1:20" ht="45" x14ac:dyDescent="0.25">
      <c r="A767">
        <v>2714</v>
      </c>
      <c r="B767" s="9" t="s">
        <v>2714</v>
      </c>
      <c r="C767" s="3" t="s">
        <v>6824</v>
      </c>
      <c r="D767" s="5">
        <v>25000</v>
      </c>
      <c r="E767" s="7">
        <v>9015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">
        <f t="shared" si="45"/>
        <v>36</v>
      </c>
      <c r="P767" t="s">
        <v>8309</v>
      </c>
      <c r="Q767" t="s">
        <v>8310</v>
      </c>
      <c r="R767" s="13">
        <f t="shared" si="48"/>
        <v>42629.655046296291</v>
      </c>
      <c r="S767" s="13">
        <f t="shared" si="46"/>
        <v>42657.958333333328</v>
      </c>
      <c r="T767">
        <f t="shared" si="47"/>
        <v>2016</v>
      </c>
    </row>
    <row r="768" spans="1:20" ht="45" x14ac:dyDescent="0.25">
      <c r="A768">
        <v>2717</v>
      </c>
      <c r="B768" s="9" t="s">
        <v>2717</v>
      </c>
      <c r="C768" s="3" t="s">
        <v>6827</v>
      </c>
      <c r="D768" s="5">
        <v>25000</v>
      </c>
      <c r="E768" s="7">
        <v>8950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">
        <f t="shared" si="45"/>
        <v>35</v>
      </c>
      <c r="P768" t="s">
        <v>8309</v>
      </c>
      <c r="Q768" t="s">
        <v>8310</v>
      </c>
      <c r="R768" s="13">
        <f t="shared" si="48"/>
        <v>41934.914918981485</v>
      </c>
      <c r="S768" s="13">
        <f t="shared" si="46"/>
        <v>41979.956585648149</v>
      </c>
      <c r="T768">
        <f t="shared" si="47"/>
        <v>2014</v>
      </c>
    </row>
    <row r="769" spans="1:20" ht="45" x14ac:dyDescent="0.25">
      <c r="A769">
        <v>2720</v>
      </c>
      <c r="B769" s="9" t="s">
        <v>2720</v>
      </c>
      <c r="C769" s="3" t="s">
        <v>6830</v>
      </c>
      <c r="D769" s="5">
        <v>25000</v>
      </c>
      <c r="E769" s="7">
        <v>8837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">
        <f t="shared" si="45"/>
        <v>35</v>
      </c>
      <c r="P769" t="s">
        <v>8309</v>
      </c>
      <c r="Q769" t="s">
        <v>8310</v>
      </c>
      <c r="R769" s="13">
        <f t="shared" si="48"/>
        <v>42655.465891203698</v>
      </c>
      <c r="S769" s="13">
        <f t="shared" si="46"/>
        <v>42685.507557870369</v>
      </c>
      <c r="T769">
        <f t="shared" si="47"/>
        <v>2016</v>
      </c>
    </row>
    <row r="770" spans="1:20" ht="30" x14ac:dyDescent="0.25">
      <c r="A770">
        <v>2914</v>
      </c>
      <c r="B770" s="9" t="s">
        <v>2914</v>
      </c>
      <c r="C770" s="3" t="s">
        <v>7024</v>
      </c>
      <c r="D770" s="5">
        <v>25000</v>
      </c>
      <c r="E770" s="7">
        <v>8832.49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1">
        <f t="shared" ref="O770:O833" si="49">ROUND(E771/D771*100,0)</f>
        <v>35</v>
      </c>
      <c r="P770" t="s">
        <v>8309</v>
      </c>
      <c r="Q770" t="s">
        <v>8333</v>
      </c>
      <c r="R770" s="13">
        <f t="shared" si="48"/>
        <v>42017.907337962963</v>
      </c>
      <c r="S770" s="13">
        <f t="shared" si="46"/>
        <v>42077.865671296298</v>
      </c>
      <c r="T770">
        <f t="shared" si="47"/>
        <v>2015</v>
      </c>
    </row>
    <row r="771" spans="1:20" ht="60" x14ac:dyDescent="0.25">
      <c r="A771">
        <v>2924</v>
      </c>
      <c r="B771" s="9" t="s">
        <v>2924</v>
      </c>
      <c r="C771" s="3" t="s">
        <v>7034</v>
      </c>
      <c r="D771" s="5">
        <v>25000</v>
      </c>
      <c r="E771" s="7">
        <v>8827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">
        <f t="shared" si="49"/>
        <v>35</v>
      </c>
      <c r="P771" t="s">
        <v>8309</v>
      </c>
      <c r="Q771" t="s">
        <v>8317</v>
      </c>
      <c r="R771" s="13">
        <f t="shared" si="48"/>
        <v>42103.556828703702</v>
      </c>
      <c r="S771" s="13">
        <f t="shared" ref="S771:S834" si="50">(((I771/60)/60/24+DATE(1970,1,1)))</f>
        <v>42133.165972222225</v>
      </c>
      <c r="T771">
        <f t="shared" ref="T771:T834" si="51">YEAR(R771)</f>
        <v>2015</v>
      </c>
    </row>
    <row r="772" spans="1:20" ht="60" x14ac:dyDescent="0.25">
      <c r="A772">
        <v>2941</v>
      </c>
      <c r="B772" s="9" t="s">
        <v>2941</v>
      </c>
      <c r="C772" s="3" t="s">
        <v>7051</v>
      </c>
      <c r="D772" s="5">
        <v>25000</v>
      </c>
      <c r="E772" s="7">
        <v>8815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">
        <f t="shared" si="49"/>
        <v>35</v>
      </c>
      <c r="P772" t="s">
        <v>8309</v>
      </c>
      <c r="Q772" t="s">
        <v>8310</v>
      </c>
      <c r="R772" s="13">
        <f t="shared" si="48"/>
        <v>42034.960127314815</v>
      </c>
      <c r="S772" s="13">
        <f t="shared" si="50"/>
        <v>42064.960127314815</v>
      </c>
      <c r="T772">
        <f t="shared" si="51"/>
        <v>2015</v>
      </c>
    </row>
    <row r="773" spans="1:20" ht="60" x14ac:dyDescent="0.25">
      <c r="A773">
        <v>2947</v>
      </c>
      <c r="B773" s="9" t="s">
        <v>2947</v>
      </c>
      <c r="C773" s="3" t="s">
        <v>7057</v>
      </c>
      <c r="D773" s="5">
        <v>25000</v>
      </c>
      <c r="E773" s="7">
        <v>8807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">
        <f t="shared" si="49"/>
        <v>35</v>
      </c>
      <c r="P773" t="s">
        <v>8309</v>
      </c>
      <c r="Q773" t="s">
        <v>8310</v>
      </c>
      <c r="R773" s="13">
        <f t="shared" si="48"/>
        <v>42649.562118055561</v>
      </c>
      <c r="S773" s="13">
        <f t="shared" si="50"/>
        <v>42698.715972222228</v>
      </c>
      <c r="T773">
        <f t="shared" si="51"/>
        <v>2016</v>
      </c>
    </row>
    <row r="774" spans="1:20" ht="60" x14ac:dyDescent="0.25">
      <c r="A774">
        <v>2984</v>
      </c>
      <c r="B774" s="9" t="s">
        <v>2984</v>
      </c>
      <c r="C774" s="3" t="s">
        <v>7094</v>
      </c>
      <c r="D774" s="5">
        <v>25000</v>
      </c>
      <c r="E774" s="7">
        <v>8792.02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">
        <f t="shared" si="49"/>
        <v>35</v>
      </c>
      <c r="P774" t="s">
        <v>8309</v>
      </c>
      <c r="Q774" t="s">
        <v>8310</v>
      </c>
      <c r="R774" s="13">
        <f t="shared" si="48"/>
        <v>42576.278715277775</v>
      </c>
      <c r="S774" s="13">
        <f t="shared" si="50"/>
        <v>42606.278715277775</v>
      </c>
      <c r="T774">
        <f t="shared" si="51"/>
        <v>2016</v>
      </c>
    </row>
    <row r="775" spans="1:20" ht="60" x14ac:dyDescent="0.25">
      <c r="A775">
        <v>2987</v>
      </c>
      <c r="B775" s="9" t="s">
        <v>2987</v>
      </c>
      <c r="C775" s="3" t="s">
        <v>7097</v>
      </c>
      <c r="D775" s="5">
        <v>25000</v>
      </c>
      <c r="E775" s="7">
        <v>8780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">
        <f t="shared" si="49"/>
        <v>35</v>
      </c>
      <c r="P775" t="s">
        <v>8309</v>
      </c>
      <c r="Q775" t="s">
        <v>8310</v>
      </c>
      <c r="R775" s="13">
        <f t="shared" si="48"/>
        <v>42627.307303240741</v>
      </c>
      <c r="S775" s="13">
        <f t="shared" si="50"/>
        <v>42656</v>
      </c>
      <c r="T775">
        <f t="shared" si="51"/>
        <v>2016</v>
      </c>
    </row>
    <row r="776" spans="1:20" ht="60" x14ac:dyDescent="0.25">
      <c r="A776">
        <v>3009</v>
      </c>
      <c r="B776" s="9" t="s">
        <v>3009</v>
      </c>
      <c r="C776" s="3" t="s">
        <v>7119</v>
      </c>
      <c r="D776" s="5">
        <v>25000</v>
      </c>
      <c r="E776" s="7">
        <v>8750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">
        <f t="shared" si="49"/>
        <v>35</v>
      </c>
      <c r="P776" t="s">
        <v>8309</v>
      </c>
      <c r="Q776" t="s">
        <v>8310</v>
      </c>
      <c r="R776" s="13">
        <f t="shared" si="48"/>
        <v>41939.569907407407</v>
      </c>
      <c r="S776" s="13">
        <f t="shared" si="50"/>
        <v>41969.611574074079</v>
      </c>
      <c r="T776">
        <f t="shared" si="51"/>
        <v>2014</v>
      </c>
    </row>
    <row r="777" spans="1:20" ht="60" x14ac:dyDescent="0.25">
      <c r="A777">
        <v>3014</v>
      </c>
      <c r="B777" s="9" t="s">
        <v>3014</v>
      </c>
      <c r="C777" s="3" t="s">
        <v>7124</v>
      </c>
      <c r="D777" s="5">
        <v>25000</v>
      </c>
      <c r="E777" s="7">
        <v>8740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">
        <f t="shared" si="49"/>
        <v>35</v>
      </c>
      <c r="P777" t="s">
        <v>8309</v>
      </c>
      <c r="Q777" t="s">
        <v>8310</v>
      </c>
      <c r="R777" s="13">
        <f t="shared" si="48"/>
        <v>41920.123611111114</v>
      </c>
      <c r="S777" s="13">
        <f t="shared" si="50"/>
        <v>41948.208333333336</v>
      </c>
      <c r="T777">
        <f t="shared" si="51"/>
        <v>2014</v>
      </c>
    </row>
    <row r="778" spans="1:20" ht="45" x14ac:dyDescent="0.25">
      <c r="A778">
        <v>3035</v>
      </c>
      <c r="B778" s="9" t="s">
        <v>3035</v>
      </c>
      <c r="C778" s="3" t="s">
        <v>7145</v>
      </c>
      <c r="D778" s="5">
        <v>25000</v>
      </c>
      <c r="E778" s="7">
        <v>8739.01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">
        <f t="shared" si="49"/>
        <v>35</v>
      </c>
      <c r="P778" t="s">
        <v>8309</v>
      </c>
      <c r="Q778" t="s">
        <v>8310</v>
      </c>
      <c r="R778" s="13">
        <f t="shared" si="48"/>
        <v>41368.560289351852</v>
      </c>
      <c r="S778" s="13">
        <f t="shared" si="50"/>
        <v>41398.560289351852</v>
      </c>
      <c r="T778">
        <f t="shared" si="51"/>
        <v>2013</v>
      </c>
    </row>
    <row r="779" spans="1:20" ht="60" x14ac:dyDescent="0.25">
      <c r="A779">
        <v>3036</v>
      </c>
      <c r="B779" s="9" t="s">
        <v>3036</v>
      </c>
      <c r="C779" s="3" t="s">
        <v>7146</v>
      </c>
      <c r="D779" s="5">
        <v>25000</v>
      </c>
      <c r="E779" s="7">
        <v>8735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">
        <f t="shared" si="49"/>
        <v>35</v>
      </c>
      <c r="P779" t="s">
        <v>8309</v>
      </c>
      <c r="Q779" t="s">
        <v>8310</v>
      </c>
      <c r="R779" s="13">
        <f t="shared" si="48"/>
        <v>41466.785231481481</v>
      </c>
      <c r="S779" s="13">
        <f t="shared" si="50"/>
        <v>41502.499305555553</v>
      </c>
      <c r="T779">
        <f t="shared" si="51"/>
        <v>2013</v>
      </c>
    </row>
    <row r="780" spans="1:20" ht="60" x14ac:dyDescent="0.25">
      <c r="A780">
        <v>3056</v>
      </c>
      <c r="B780" s="9" t="s">
        <v>3056</v>
      </c>
      <c r="C780" s="3" t="s">
        <v>7166</v>
      </c>
      <c r="D780" s="5">
        <v>25000</v>
      </c>
      <c r="E780" s="7">
        <v>8730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">
        <f t="shared" si="49"/>
        <v>35</v>
      </c>
      <c r="P780" t="s">
        <v>8309</v>
      </c>
      <c r="Q780" t="s">
        <v>8310</v>
      </c>
      <c r="R780" s="13">
        <f t="shared" si="48"/>
        <v>41851.636388888888</v>
      </c>
      <c r="S780" s="13">
        <f t="shared" si="50"/>
        <v>41911.636388888888</v>
      </c>
      <c r="T780">
        <f t="shared" si="51"/>
        <v>2014</v>
      </c>
    </row>
    <row r="781" spans="1:20" ht="60" x14ac:dyDescent="0.25">
      <c r="A781">
        <v>3065</v>
      </c>
      <c r="B781" s="9" t="s">
        <v>3065</v>
      </c>
      <c r="C781" s="3" t="s">
        <v>7175</v>
      </c>
      <c r="D781" s="5">
        <v>25000</v>
      </c>
      <c r="E781" s="7">
        <v>8725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">
        <f t="shared" si="49"/>
        <v>35</v>
      </c>
      <c r="P781" t="s">
        <v>8309</v>
      </c>
      <c r="Q781" t="s">
        <v>8310</v>
      </c>
      <c r="R781" s="13">
        <f t="shared" si="48"/>
        <v>41825.055231481485</v>
      </c>
      <c r="S781" s="13">
        <f t="shared" si="50"/>
        <v>41850.055231481485</v>
      </c>
      <c r="T781">
        <f t="shared" si="51"/>
        <v>2014</v>
      </c>
    </row>
    <row r="782" spans="1:20" ht="75" x14ac:dyDescent="0.25">
      <c r="A782">
        <v>3074</v>
      </c>
      <c r="B782" s="9" t="s">
        <v>3074</v>
      </c>
      <c r="C782" s="3" t="s">
        <v>7184</v>
      </c>
      <c r="D782" s="5">
        <v>25000</v>
      </c>
      <c r="E782" s="7">
        <v>8722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">
        <f t="shared" si="49"/>
        <v>35</v>
      </c>
      <c r="P782" t="s">
        <v>8309</v>
      </c>
      <c r="Q782" t="s">
        <v>8310</v>
      </c>
      <c r="R782" s="13">
        <f t="shared" si="48"/>
        <v>42409.571284722217</v>
      </c>
      <c r="S782" s="13">
        <f t="shared" si="50"/>
        <v>42439.571284722217</v>
      </c>
      <c r="T782">
        <f t="shared" si="51"/>
        <v>2016</v>
      </c>
    </row>
    <row r="783" spans="1:20" ht="60" x14ac:dyDescent="0.25">
      <c r="A783">
        <v>3085</v>
      </c>
      <c r="B783" s="9" t="s">
        <v>3085</v>
      </c>
      <c r="C783" s="3" t="s">
        <v>7195</v>
      </c>
      <c r="D783" s="5">
        <v>25000</v>
      </c>
      <c r="E783" s="7">
        <v>8711.52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">
        <f t="shared" si="49"/>
        <v>35</v>
      </c>
      <c r="P783" t="s">
        <v>8309</v>
      </c>
      <c r="Q783" t="s">
        <v>8310</v>
      </c>
      <c r="R783" s="13">
        <f t="shared" si="48"/>
        <v>42246.883784722217</v>
      </c>
      <c r="S783" s="13">
        <f t="shared" si="50"/>
        <v>42276.883784722217</v>
      </c>
      <c r="T783">
        <f t="shared" si="51"/>
        <v>2015</v>
      </c>
    </row>
    <row r="784" spans="1:20" ht="45" x14ac:dyDescent="0.25">
      <c r="A784">
        <v>3089</v>
      </c>
      <c r="B784" s="9" t="s">
        <v>3089</v>
      </c>
      <c r="C784" s="3" t="s">
        <v>7199</v>
      </c>
      <c r="D784" s="5">
        <v>25000</v>
      </c>
      <c r="E784" s="7">
        <v>8685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">
        <f t="shared" si="49"/>
        <v>35</v>
      </c>
      <c r="P784" t="s">
        <v>8309</v>
      </c>
      <c r="Q784" t="s">
        <v>8310</v>
      </c>
      <c r="R784" s="13">
        <f t="shared" si="48"/>
        <v>42528.542627314819</v>
      </c>
      <c r="S784" s="13">
        <f t="shared" si="50"/>
        <v>42560.082638888889</v>
      </c>
      <c r="T784">
        <f t="shared" si="51"/>
        <v>2016</v>
      </c>
    </row>
    <row r="785" spans="1:20" ht="45" x14ac:dyDescent="0.25">
      <c r="A785">
        <v>3110</v>
      </c>
      <c r="B785" s="9" t="s">
        <v>3110</v>
      </c>
      <c r="C785" s="3" t="s">
        <v>7220</v>
      </c>
      <c r="D785" s="5">
        <v>25000</v>
      </c>
      <c r="E785" s="7">
        <v>8666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">
        <f t="shared" si="49"/>
        <v>35</v>
      </c>
      <c r="P785" t="s">
        <v>8309</v>
      </c>
      <c r="Q785" t="s">
        <v>8310</v>
      </c>
      <c r="R785" s="13">
        <f t="shared" si="48"/>
        <v>42745.031469907408</v>
      </c>
      <c r="S785" s="13">
        <f t="shared" si="50"/>
        <v>42785.031469907408</v>
      </c>
      <c r="T785">
        <f t="shared" si="51"/>
        <v>2017</v>
      </c>
    </row>
    <row r="786" spans="1:20" ht="90" x14ac:dyDescent="0.25">
      <c r="A786">
        <v>3126</v>
      </c>
      <c r="B786" s="9" t="s">
        <v>3126</v>
      </c>
      <c r="C786" s="3" t="s">
        <v>7236</v>
      </c>
      <c r="D786" s="5">
        <v>25000</v>
      </c>
      <c r="E786" s="7">
        <v>8640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">
        <f t="shared" si="49"/>
        <v>35</v>
      </c>
      <c r="P786" t="s">
        <v>8309</v>
      </c>
      <c r="Q786" t="s">
        <v>8310</v>
      </c>
      <c r="R786" s="13">
        <f t="shared" si="48"/>
        <v>42427.01807870371</v>
      </c>
      <c r="S786" s="13">
        <f t="shared" si="50"/>
        <v>42456.976412037038</v>
      </c>
      <c r="T786">
        <f t="shared" si="51"/>
        <v>2016</v>
      </c>
    </row>
    <row r="787" spans="1:20" ht="45" x14ac:dyDescent="0.25">
      <c r="A787">
        <v>3145</v>
      </c>
      <c r="B787" s="9" t="s">
        <v>3145</v>
      </c>
      <c r="C787" s="3" t="s">
        <v>7255</v>
      </c>
      <c r="D787" s="5">
        <v>25000</v>
      </c>
      <c r="E787" s="7">
        <v>8636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1">
        <f t="shared" si="49"/>
        <v>35</v>
      </c>
      <c r="P787" t="s">
        <v>8309</v>
      </c>
      <c r="Q787" t="s">
        <v>8333</v>
      </c>
      <c r="R787" s="13">
        <f t="shared" si="48"/>
        <v>42762.040902777779</v>
      </c>
      <c r="S787" s="13">
        <f t="shared" si="50"/>
        <v>42821.999236111107</v>
      </c>
      <c r="T787">
        <f t="shared" si="51"/>
        <v>2017</v>
      </c>
    </row>
    <row r="788" spans="1:20" ht="60" x14ac:dyDescent="0.25">
      <c r="A788">
        <v>3250</v>
      </c>
      <c r="B788" s="9" t="s">
        <v>3250</v>
      </c>
      <c r="C788" s="3" t="s">
        <v>7360</v>
      </c>
      <c r="D788" s="5">
        <v>25000</v>
      </c>
      <c r="E788" s="7">
        <v>8632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1">
        <f t="shared" si="49"/>
        <v>34</v>
      </c>
      <c r="P788" t="s">
        <v>8309</v>
      </c>
      <c r="Q788" t="s">
        <v>8333</v>
      </c>
      <c r="R788" s="13">
        <f t="shared" si="48"/>
        <v>41918.742175925923</v>
      </c>
      <c r="S788" s="13">
        <f t="shared" si="50"/>
        <v>41948.783842592595</v>
      </c>
      <c r="T788">
        <f t="shared" si="51"/>
        <v>2014</v>
      </c>
    </row>
    <row r="789" spans="1:20" ht="60" x14ac:dyDescent="0.25">
      <c r="A789">
        <v>3639</v>
      </c>
      <c r="B789" s="9" t="s">
        <v>3637</v>
      </c>
      <c r="C789" s="3" t="s">
        <v>7749</v>
      </c>
      <c r="D789" s="5">
        <v>25000</v>
      </c>
      <c r="E789" s="7">
        <v>8620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">
        <f t="shared" si="49"/>
        <v>34</v>
      </c>
      <c r="P789" t="s">
        <v>8309</v>
      </c>
      <c r="Q789" t="s">
        <v>8317</v>
      </c>
      <c r="R789" s="13">
        <f t="shared" si="48"/>
        <v>42590.677152777775</v>
      </c>
      <c r="S789" s="13">
        <f t="shared" si="50"/>
        <v>42650.632638888885</v>
      </c>
      <c r="T789">
        <f t="shared" si="51"/>
        <v>2016</v>
      </c>
    </row>
    <row r="790" spans="1:20" ht="45" x14ac:dyDescent="0.25">
      <c r="A790">
        <v>3643</v>
      </c>
      <c r="B790" s="9" t="s">
        <v>3641</v>
      </c>
      <c r="C790" s="3" t="s">
        <v>7753</v>
      </c>
      <c r="D790" s="5">
        <v>25000</v>
      </c>
      <c r="E790" s="7">
        <v>8586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">
        <f t="shared" si="49"/>
        <v>34</v>
      </c>
      <c r="P790" t="s">
        <v>8309</v>
      </c>
      <c r="Q790" t="s">
        <v>8317</v>
      </c>
      <c r="R790" s="13">
        <f t="shared" si="48"/>
        <v>42285.143969907411</v>
      </c>
      <c r="S790" s="13">
        <f t="shared" si="50"/>
        <v>42325.185636574075</v>
      </c>
      <c r="T790">
        <f t="shared" si="51"/>
        <v>2015</v>
      </c>
    </row>
    <row r="791" spans="1:20" ht="60" x14ac:dyDescent="0.25">
      <c r="A791">
        <v>3877</v>
      </c>
      <c r="B791" s="9" t="s">
        <v>3874</v>
      </c>
      <c r="C791" s="3" t="s">
        <v>7986</v>
      </c>
      <c r="D791" s="5">
        <v>25000</v>
      </c>
      <c r="E791" s="7">
        <v>8581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">
        <f t="shared" si="49"/>
        <v>34</v>
      </c>
      <c r="P791" t="s">
        <v>8309</v>
      </c>
      <c r="Q791" t="s">
        <v>8317</v>
      </c>
      <c r="R791" s="13">
        <f t="shared" ref="R791:R854" si="52">((J791/60)/60/24+DATE(1970,1,1))</f>
        <v>42682.67768518519</v>
      </c>
      <c r="S791" s="13">
        <f t="shared" si="50"/>
        <v>42712.67768518519</v>
      </c>
      <c r="T791">
        <f t="shared" si="51"/>
        <v>2016</v>
      </c>
    </row>
    <row r="792" spans="1:20" ht="60" x14ac:dyDescent="0.25">
      <c r="A792">
        <v>3954</v>
      </c>
      <c r="B792" s="9" t="s">
        <v>3951</v>
      </c>
      <c r="C792" s="3" t="s">
        <v>8061</v>
      </c>
      <c r="D792" s="5">
        <v>25000</v>
      </c>
      <c r="E792" s="7">
        <v>8567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">
        <f t="shared" si="49"/>
        <v>35</v>
      </c>
      <c r="P792" t="s">
        <v>8309</v>
      </c>
      <c r="Q792" t="s">
        <v>8333</v>
      </c>
      <c r="R792" s="13">
        <f t="shared" si="52"/>
        <v>41774.651203703703</v>
      </c>
      <c r="S792" s="13">
        <f t="shared" si="50"/>
        <v>41834.651203703703</v>
      </c>
      <c r="T792">
        <f t="shared" si="51"/>
        <v>2014</v>
      </c>
    </row>
    <row r="793" spans="1:20" ht="60" x14ac:dyDescent="0.25">
      <c r="A793">
        <v>504</v>
      </c>
      <c r="B793" s="9" t="s">
        <v>505</v>
      </c>
      <c r="C793" s="3" t="s">
        <v>4614</v>
      </c>
      <c r="D793" s="5">
        <v>24500</v>
      </c>
      <c r="E793" s="7">
        <v>8538.66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">
        <f t="shared" si="49"/>
        <v>35</v>
      </c>
      <c r="P793" t="s">
        <v>8307</v>
      </c>
      <c r="Q793" t="s">
        <v>8313</v>
      </c>
      <c r="R793" s="13">
        <f t="shared" si="52"/>
        <v>40949.98364583333</v>
      </c>
      <c r="S793" s="13">
        <f t="shared" si="50"/>
        <v>41009.941979166666</v>
      </c>
      <c r="T793">
        <f t="shared" si="51"/>
        <v>2012</v>
      </c>
    </row>
    <row r="794" spans="1:20" ht="75" x14ac:dyDescent="0.25">
      <c r="A794">
        <v>568</v>
      </c>
      <c r="B794" s="9" t="s">
        <v>569</v>
      </c>
      <c r="C794" s="3" t="s">
        <v>4678</v>
      </c>
      <c r="D794" s="5">
        <v>24500</v>
      </c>
      <c r="E794" s="7">
        <v>8537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">
        <f t="shared" si="49"/>
        <v>35</v>
      </c>
      <c r="P794" t="s">
        <v>8314</v>
      </c>
      <c r="Q794" t="s">
        <v>8318</v>
      </c>
      <c r="R794" s="13">
        <f t="shared" si="52"/>
        <v>42348.9215625</v>
      </c>
      <c r="S794" s="13">
        <f t="shared" si="50"/>
        <v>42385.458333333328</v>
      </c>
      <c r="T794">
        <f t="shared" si="51"/>
        <v>2015</v>
      </c>
    </row>
    <row r="795" spans="1:20" ht="60" x14ac:dyDescent="0.25">
      <c r="A795">
        <v>1770</v>
      </c>
      <c r="B795" s="9" t="s">
        <v>1771</v>
      </c>
      <c r="C795" s="3" t="s">
        <v>5880</v>
      </c>
      <c r="D795" s="5">
        <v>24500</v>
      </c>
      <c r="E795" s="7">
        <v>8537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">
        <f t="shared" si="49"/>
        <v>35</v>
      </c>
      <c r="P795" t="s">
        <v>8327</v>
      </c>
      <c r="Q795" t="s">
        <v>8328</v>
      </c>
      <c r="R795" s="13">
        <f t="shared" si="52"/>
        <v>41891.780023148152</v>
      </c>
      <c r="S795" s="13">
        <f t="shared" si="50"/>
        <v>41926.780023148152</v>
      </c>
      <c r="T795">
        <f t="shared" si="51"/>
        <v>2014</v>
      </c>
    </row>
    <row r="796" spans="1:20" ht="45" x14ac:dyDescent="0.25">
      <c r="A796">
        <v>359</v>
      </c>
      <c r="B796" s="9" t="s">
        <v>360</v>
      </c>
      <c r="C796" s="3" t="s">
        <v>4469</v>
      </c>
      <c r="D796" s="5">
        <v>24200</v>
      </c>
      <c r="E796" s="7">
        <v>8529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">
        <f t="shared" si="49"/>
        <v>35</v>
      </c>
      <c r="P796" t="s">
        <v>8307</v>
      </c>
      <c r="Q796" t="s">
        <v>8336</v>
      </c>
      <c r="R796" s="13">
        <f t="shared" si="52"/>
        <v>41935.070486111108</v>
      </c>
      <c r="S796" s="13">
        <f t="shared" si="50"/>
        <v>41957.216666666667</v>
      </c>
      <c r="T796">
        <f t="shared" si="51"/>
        <v>2014</v>
      </c>
    </row>
    <row r="797" spans="1:20" ht="45" x14ac:dyDescent="0.25">
      <c r="A797">
        <v>254</v>
      </c>
      <c r="B797" s="9" t="s">
        <v>255</v>
      </c>
      <c r="C797" s="3" t="s">
        <v>4364</v>
      </c>
      <c r="D797" s="5">
        <v>24000</v>
      </c>
      <c r="E797" s="7">
        <v>8519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">
        <f t="shared" si="49"/>
        <v>35</v>
      </c>
      <c r="P797" t="s">
        <v>8307</v>
      </c>
      <c r="Q797" t="s">
        <v>8336</v>
      </c>
      <c r="R797" s="13">
        <f t="shared" si="52"/>
        <v>42263.952662037031</v>
      </c>
      <c r="S797" s="13">
        <f t="shared" si="50"/>
        <v>42294.083333333328</v>
      </c>
      <c r="T797">
        <f t="shared" si="51"/>
        <v>2015</v>
      </c>
    </row>
    <row r="798" spans="1:20" ht="45" x14ac:dyDescent="0.25">
      <c r="A798">
        <v>1785</v>
      </c>
      <c r="B798" s="9" t="s">
        <v>1786</v>
      </c>
      <c r="C798" s="3" t="s">
        <v>5895</v>
      </c>
      <c r="D798" s="5">
        <v>24000</v>
      </c>
      <c r="E798" s="7">
        <v>8471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">
        <f t="shared" si="49"/>
        <v>35</v>
      </c>
      <c r="P798" t="s">
        <v>8327</v>
      </c>
      <c r="Q798" t="s">
        <v>8328</v>
      </c>
      <c r="R798" s="13">
        <f t="shared" si="52"/>
        <v>41897.134895833333</v>
      </c>
      <c r="S798" s="13">
        <f t="shared" si="50"/>
        <v>41928</v>
      </c>
      <c r="T798">
        <f t="shared" si="51"/>
        <v>2014</v>
      </c>
    </row>
    <row r="799" spans="1:20" ht="30" x14ac:dyDescent="0.25">
      <c r="A799">
        <v>2442</v>
      </c>
      <c r="B799" s="9" t="s">
        <v>2443</v>
      </c>
      <c r="C799" s="3" t="s">
        <v>6552</v>
      </c>
      <c r="D799" s="5">
        <v>24000</v>
      </c>
      <c r="E799" s="7">
        <v>8447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">
        <f t="shared" si="49"/>
        <v>35</v>
      </c>
      <c r="P799" t="s">
        <v>8331</v>
      </c>
      <c r="Q799" t="s">
        <v>8349</v>
      </c>
      <c r="R799" s="13">
        <f t="shared" si="52"/>
        <v>42052.666990740734</v>
      </c>
      <c r="S799" s="13">
        <f t="shared" si="50"/>
        <v>42082.625324074077</v>
      </c>
      <c r="T799">
        <f t="shared" si="51"/>
        <v>2015</v>
      </c>
    </row>
    <row r="800" spans="1:20" ht="45" x14ac:dyDescent="0.25">
      <c r="A800">
        <v>4033</v>
      </c>
      <c r="B800" s="9" t="s">
        <v>4029</v>
      </c>
      <c r="C800" s="3" t="s">
        <v>8138</v>
      </c>
      <c r="D800" s="5">
        <v>23900</v>
      </c>
      <c r="E800" s="7">
        <v>8425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">
        <f t="shared" si="49"/>
        <v>37</v>
      </c>
      <c r="P800" t="s">
        <v>8309</v>
      </c>
      <c r="Q800" t="s">
        <v>8333</v>
      </c>
      <c r="R800" s="13">
        <f t="shared" si="52"/>
        <v>42614.268796296295</v>
      </c>
      <c r="S800" s="13">
        <f t="shared" si="50"/>
        <v>42645.375</v>
      </c>
      <c r="T800">
        <f t="shared" si="51"/>
        <v>2016</v>
      </c>
    </row>
    <row r="801" spans="1:20" ht="60" x14ac:dyDescent="0.25">
      <c r="A801">
        <v>701</v>
      </c>
      <c r="B801" s="9" t="s">
        <v>702</v>
      </c>
      <c r="C801" s="3" t="s">
        <v>4811</v>
      </c>
      <c r="D801" s="5">
        <v>23000</v>
      </c>
      <c r="E801" s="7">
        <v>8401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">
        <f t="shared" si="49"/>
        <v>37</v>
      </c>
      <c r="P801" t="s">
        <v>8314</v>
      </c>
      <c r="Q801" t="s">
        <v>8322</v>
      </c>
      <c r="R801" s="13">
        <f t="shared" si="52"/>
        <v>41813.662962962961</v>
      </c>
      <c r="S801" s="13">
        <f t="shared" si="50"/>
        <v>41843.662962962961</v>
      </c>
      <c r="T801">
        <f t="shared" si="51"/>
        <v>2014</v>
      </c>
    </row>
    <row r="802" spans="1:20" ht="60" x14ac:dyDescent="0.25">
      <c r="A802">
        <v>1526</v>
      </c>
      <c r="B802" s="9" t="s">
        <v>1527</v>
      </c>
      <c r="C802" s="3" t="s">
        <v>5636</v>
      </c>
      <c r="D802" s="5">
        <v>23000</v>
      </c>
      <c r="E802" s="7">
        <v>8399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">
        <f t="shared" si="49"/>
        <v>36</v>
      </c>
      <c r="P802" t="s">
        <v>8327</v>
      </c>
      <c r="Q802" t="s">
        <v>8328</v>
      </c>
      <c r="R802" s="13">
        <f t="shared" si="52"/>
        <v>42339.276006944448</v>
      </c>
      <c r="S802" s="13">
        <f t="shared" si="50"/>
        <v>42388.276006944448</v>
      </c>
      <c r="T802">
        <f t="shared" si="51"/>
        <v>2015</v>
      </c>
    </row>
    <row r="803" spans="1:20" ht="45" x14ac:dyDescent="0.25">
      <c r="A803">
        <v>2457</v>
      </c>
      <c r="B803" s="9" t="s">
        <v>2458</v>
      </c>
      <c r="C803" s="3" t="s">
        <v>6567</v>
      </c>
      <c r="D803" s="5">
        <v>23000</v>
      </c>
      <c r="E803" s="7">
        <v>8355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">
        <f t="shared" si="49"/>
        <v>36</v>
      </c>
      <c r="P803" t="s">
        <v>8331</v>
      </c>
      <c r="Q803" t="s">
        <v>8349</v>
      </c>
      <c r="R803" s="13">
        <f t="shared" si="52"/>
        <v>42423.602500000001</v>
      </c>
      <c r="S803" s="13">
        <f t="shared" si="50"/>
        <v>42453.560833333337</v>
      </c>
      <c r="T803">
        <f t="shared" si="51"/>
        <v>2016</v>
      </c>
    </row>
    <row r="804" spans="1:20" ht="45" x14ac:dyDescent="0.25">
      <c r="A804">
        <v>2697</v>
      </c>
      <c r="B804" s="9" t="s">
        <v>2697</v>
      </c>
      <c r="C804" s="3" t="s">
        <v>6807</v>
      </c>
      <c r="D804" s="5">
        <v>23000</v>
      </c>
      <c r="E804" s="7">
        <v>8349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">
        <f t="shared" si="49"/>
        <v>36</v>
      </c>
      <c r="P804" t="s">
        <v>8331</v>
      </c>
      <c r="Q804" t="s">
        <v>8332</v>
      </c>
      <c r="R804" s="13">
        <f t="shared" si="52"/>
        <v>42187.940081018518</v>
      </c>
      <c r="S804" s="13">
        <f t="shared" si="50"/>
        <v>42218.916666666672</v>
      </c>
      <c r="T804">
        <f t="shared" si="51"/>
        <v>2015</v>
      </c>
    </row>
    <row r="805" spans="1:20" ht="60" x14ac:dyDescent="0.25">
      <c r="A805">
        <v>3211</v>
      </c>
      <c r="B805" s="9" t="s">
        <v>3211</v>
      </c>
      <c r="C805" s="3" t="s">
        <v>7321</v>
      </c>
      <c r="D805" s="5">
        <v>23000</v>
      </c>
      <c r="E805" s="7">
        <v>8348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1">
        <f t="shared" si="49"/>
        <v>36</v>
      </c>
      <c r="P805" t="s">
        <v>8309</v>
      </c>
      <c r="Q805" t="s">
        <v>8333</v>
      </c>
      <c r="R805" s="13">
        <f t="shared" si="52"/>
        <v>41834.586574074077</v>
      </c>
      <c r="S805" s="13">
        <f t="shared" si="50"/>
        <v>41866.083333333336</v>
      </c>
      <c r="T805">
        <f t="shared" si="51"/>
        <v>2014</v>
      </c>
    </row>
    <row r="806" spans="1:20" ht="60" x14ac:dyDescent="0.25">
      <c r="A806">
        <v>3259</v>
      </c>
      <c r="B806" s="9" t="s">
        <v>3259</v>
      </c>
      <c r="C806" s="3" t="s">
        <v>7369</v>
      </c>
      <c r="D806" s="5">
        <v>23000</v>
      </c>
      <c r="E806" s="7">
        <v>8320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1">
        <f t="shared" si="49"/>
        <v>37</v>
      </c>
      <c r="P806" t="s">
        <v>8309</v>
      </c>
      <c r="Q806" t="s">
        <v>8333</v>
      </c>
      <c r="R806" s="13">
        <f t="shared" si="52"/>
        <v>42614.760937500003</v>
      </c>
      <c r="S806" s="13">
        <f t="shared" si="50"/>
        <v>42644.165972222225</v>
      </c>
      <c r="T806">
        <f t="shared" si="51"/>
        <v>2016</v>
      </c>
    </row>
    <row r="807" spans="1:20" ht="45" x14ac:dyDescent="0.25">
      <c r="A807">
        <v>2610</v>
      </c>
      <c r="B807" s="9" t="s">
        <v>2610</v>
      </c>
      <c r="C807" s="3" t="s">
        <v>6720</v>
      </c>
      <c r="D807" s="5">
        <v>22765</v>
      </c>
      <c r="E807" s="7">
        <v>8315.01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">
        <f t="shared" si="49"/>
        <v>37</v>
      </c>
      <c r="P807" t="s">
        <v>8314</v>
      </c>
      <c r="Q807" t="s">
        <v>8319</v>
      </c>
      <c r="R807" s="13">
        <f t="shared" si="52"/>
        <v>42564.881076388891</v>
      </c>
      <c r="S807" s="13">
        <f t="shared" si="50"/>
        <v>42604.290972222225</v>
      </c>
      <c r="T807">
        <f t="shared" si="51"/>
        <v>2016</v>
      </c>
    </row>
    <row r="808" spans="1:20" ht="60" x14ac:dyDescent="0.25">
      <c r="A808">
        <v>1805</v>
      </c>
      <c r="B808" s="9" t="s">
        <v>1806</v>
      </c>
      <c r="C808" s="3" t="s">
        <v>5915</v>
      </c>
      <c r="D808" s="5">
        <v>22500</v>
      </c>
      <c r="E808" s="7">
        <v>8306.42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">
        <f t="shared" si="49"/>
        <v>37</v>
      </c>
      <c r="P808" t="s">
        <v>8327</v>
      </c>
      <c r="Q808" t="s">
        <v>8328</v>
      </c>
      <c r="R808" s="13">
        <f t="shared" si="52"/>
        <v>42247.803912037038</v>
      </c>
      <c r="S808" s="13">
        <f t="shared" si="50"/>
        <v>42279.75</v>
      </c>
      <c r="T808">
        <f t="shared" si="51"/>
        <v>2015</v>
      </c>
    </row>
    <row r="809" spans="1:20" ht="60" x14ac:dyDescent="0.25">
      <c r="A809">
        <v>3796</v>
      </c>
      <c r="B809" s="9" t="s">
        <v>3793</v>
      </c>
      <c r="C809" s="3" t="s">
        <v>7906</v>
      </c>
      <c r="D809" s="5">
        <v>22500</v>
      </c>
      <c r="E809" s="7">
        <v>8301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">
        <f t="shared" si="49"/>
        <v>37</v>
      </c>
      <c r="P809" t="s">
        <v>8309</v>
      </c>
      <c r="Q809" t="s">
        <v>8317</v>
      </c>
      <c r="R809" s="13">
        <f t="shared" si="52"/>
        <v>42689.029583333337</v>
      </c>
      <c r="S809" s="13">
        <f t="shared" si="50"/>
        <v>42749.029583333337</v>
      </c>
      <c r="T809">
        <f t="shared" si="51"/>
        <v>2016</v>
      </c>
    </row>
    <row r="810" spans="1:20" ht="60" x14ac:dyDescent="0.25">
      <c r="A810">
        <v>418</v>
      </c>
      <c r="B810" s="9" t="s">
        <v>419</v>
      </c>
      <c r="C810" s="3" t="s">
        <v>4528</v>
      </c>
      <c r="D810" s="5">
        <v>22400</v>
      </c>
      <c r="E810" s="7">
        <v>8300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">
        <f t="shared" si="49"/>
        <v>38</v>
      </c>
      <c r="P810" t="s">
        <v>8307</v>
      </c>
      <c r="Q810" t="s">
        <v>8336</v>
      </c>
      <c r="R810" s="13">
        <f t="shared" si="52"/>
        <v>42178.282372685186</v>
      </c>
      <c r="S810" s="13">
        <f t="shared" si="50"/>
        <v>42208.282372685186</v>
      </c>
      <c r="T810">
        <f t="shared" si="51"/>
        <v>2015</v>
      </c>
    </row>
    <row r="811" spans="1:20" ht="60" x14ac:dyDescent="0.25">
      <c r="A811">
        <v>37</v>
      </c>
      <c r="B811" s="9" t="s">
        <v>39</v>
      </c>
      <c r="C811" s="3" t="s">
        <v>4148</v>
      </c>
      <c r="D811" s="5">
        <v>22000</v>
      </c>
      <c r="E811" s="7">
        <v>8272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">
        <f t="shared" si="49"/>
        <v>38</v>
      </c>
      <c r="P811" t="s">
        <v>8307</v>
      </c>
      <c r="Q811" t="s">
        <v>8346</v>
      </c>
      <c r="R811" s="13">
        <f t="shared" si="52"/>
        <v>42032.693043981482</v>
      </c>
      <c r="S811" s="13">
        <f t="shared" si="50"/>
        <v>42062.693043981482</v>
      </c>
      <c r="T811">
        <f t="shared" si="51"/>
        <v>2015</v>
      </c>
    </row>
    <row r="812" spans="1:20" x14ac:dyDescent="0.25">
      <c r="A812">
        <v>307</v>
      </c>
      <c r="B812" s="9" t="s">
        <v>308</v>
      </c>
      <c r="C812" s="3" t="s">
        <v>4417</v>
      </c>
      <c r="D812" s="5">
        <v>22000</v>
      </c>
      <c r="E812" s="7">
        <v>8256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">
        <f t="shared" si="49"/>
        <v>37</v>
      </c>
      <c r="P812" t="s">
        <v>8307</v>
      </c>
      <c r="Q812" t="s">
        <v>8336</v>
      </c>
      <c r="R812" s="13">
        <f t="shared" si="52"/>
        <v>41282.944456018515</v>
      </c>
      <c r="S812" s="13">
        <f t="shared" si="50"/>
        <v>41312.944456018515</v>
      </c>
      <c r="T812">
        <f t="shared" si="51"/>
        <v>2013</v>
      </c>
    </row>
    <row r="813" spans="1:20" ht="60" x14ac:dyDescent="0.25">
      <c r="A813">
        <v>543</v>
      </c>
      <c r="B813" s="9" t="s">
        <v>544</v>
      </c>
      <c r="C813" s="3" t="s">
        <v>4653</v>
      </c>
      <c r="D813" s="5">
        <v>22000</v>
      </c>
      <c r="E813" s="7">
        <v>8241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">
        <f t="shared" si="49"/>
        <v>37</v>
      </c>
      <c r="P813" t="s">
        <v>8314</v>
      </c>
      <c r="Q813" t="s">
        <v>8318</v>
      </c>
      <c r="R813" s="13">
        <f t="shared" si="52"/>
        <v>41914.092152777775</v>
      </c>
      <c r="S813" s="13">
        <f t="shared" si="50"/>
        <v>41944.092152777775</v>
      </c>
      <c r="T813">
        <f t="shared" si="51"/>
        <v>2014</v>
      </c>
    </row>
    <row r="814" spans="1:20" ht="60" x14ac:dyDescent="0.25">
      <c r="A814">
        <v>1184</v>
      </c>
      <c r="B814" s="9" t="s">
        <v>1185</v>
      </c>
      <c r="C814" s="3" t="s">
        <v>5294</v>
      </c>
      <c r="D814" s="5">
        <v>22000</v>
      </c>
      <c r="E814" s="7">
        <v>8230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">
        <f t="shared" si="49"/>
        <v>37</v>
      </c>
      <c r="P814" t="s">
        <v>8327</v>
      </c>
      <c r="Q814" t="s">
        <v>8328</v>
      </c>
      <c r="R814" s="13">
        <f t="shared" si="52"/>
        <v>42741.599664351852</v>
      </c>
      <c r="S814" s="13">
        <f t="shared" si="50"/>
        <v>42772.599664351852</v>
      </c>
      <c r="T814">
        <f t="shared" si="51"/>
        <v>2017</v>
      </c>
    </row>
    <row r="815" spans="1:20" ht="60" x14ac:dyDescent="0.25">
      <c r="A815">
        <v>1267</v>
      </c>
      <c r="B815" s="9" t="s">
        <v>1268</v>
      </c>
      <c r="C815" s="3" t="s">
        <v>5377</v>
      </c>
      <c r="D815" s="5">
        <v>22000</v>
      </c>
      <c r="E815" s="7">
        <v>8227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">
        <f t="shared" si="49"/>
        <v>37</v>
      </c>
      <c r="P815" t="s">
        <v>8323</v>
      </c>
      <c r="Q815" t="s">
        <v>8347</v>
      </c>
      <c r="R815" s="13">
        <f t="shared" si="52"/>
        <v>41449.585162037038</v>
      </c>
      <c r="S815" s="13">
        <f t="shared" si="50"/>
        <v>41479.585162037038</v>
      </c>
      <c r="T815">
        <f t="shared" si="51"/>
        <v>2013</v>
      </c>
    </row>
    <row r="816" spans="1:20" ht="60" x14ac:dyDescent="0.25">
      <c r="A816">
        <v>1502</v>
      </c>
      <c r="B816" s="9" t="s">
        <v>1503</v>
      </c>
      <c r="C816" s="3" t="s">
        <v>5612</v>
      </c>
      <c r="D816" s="5">
        <v>22000</v>
      </c>
      <c r="E816" s="7">
        <v>8211.61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">
        <f t="shared" si="49"/>
        <v>37</v>
      </c>
      <c r="P816" t="s">
        <v>8327</v>
      </c>
      <c r="Q816" t="s">
        <v>8328</v>
      </c>
      <c r="R816" s="13">
        <f t="shared" si="52"/>
        <v>42426.542592592596</v>
      </c>
      <c r="S816" s="13">
        <f t="shared" si="50"/>
        <v>42454.916666666672</v>
      </c>
      <c r="T816">
        <f t="shared" si="51"/>
        <v>2016</v>
      </c>
    </row>
    <row r="817" spans="1:20" ht="45" x14ac:dyDescent="0.25">
      <c r="A817">
        <v>1593</v>
      </c>
      <c r="B817" s="9" t="s">
        <v>1594</v>
      </c>
      <c r="C817" s="3" t="s">
        <v>5703</v>
      </c>
      <c r="D817" s="5">
        <v>22000</v>
      </c>
      <c r="E817" s="7">
        <v>8211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">
        <f t="shared" si="49"/>
        <v>37</v>
      </c>
      <c r="P817" t="s">
        <v>8327</v>
      </c>
      <c r="Q817" t="s">
        <v>8340</v>
      </c>
      <c r="R817" s="13">
        <f t="shared" si="52"/>
        <v>42033.845543981486</v>
      </c>
      <c r="S817" s="13">
        <f t="shared" si="50"/>
        <v>42063.845543981486</v>
      </c>
      <c r="T817">
        <f t="shared" si="51"/>
        <v>2015</v>
      </c>
    </row>
    <row r="818" spans="1:20" ht="60" x14ac:dyDescent="0.25">
      <c r="A818">
        <v>2374</v>
      </c>
      <c r="B818" s="9" t="s">
        <v>2375</v>
      </c>
      <c r="C818" s="3" t="s">
        <v>6484</v>
      </c>
      <c r="D818" s="5">
        <v>22000</v>
      </c>
      <c r="E818" s="7">
        <v>8211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">
        <f t="shared" si="49"/>
        <v>37</v>
      </c>
      <c r="P818" t="s">
        <v>8314</v>
      </c>
      <c r="Q818" t="s">
        <v>8318</v>
      </c>
      <c r="R818" s="13">
        <f t="shared" si="52"/>
        <v>42017.843287037031</v>
      </c>
      <c r="S818" s="13">
        <f t="shared" si="50"/>
        <v>42047.843287037031</v>
      </c>
      <c r="T818">
        <f t="shared" si="51"/>
        <v>2015</v>
      </c>
    </row>
    <row r="819" spans="1:20" ht="60" x14ac:dyDescent="0.25">
      <c r="A819">
        <v>2407</v>
      </c>
      <c r="B819" s="9" t="s">
        <v>2408</v>
      </c>
      <c r="C819" s="3" t="s">
        <v>6517</v>
      </c>
      <c r="D819" s="5">
        <v>22000</v>
      </c>
      <c r="E819" s="7">
        <v>8207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">
        <f t="shared" si="49"/>
        <v>37</v>
      </c>
      <c r="P819" t="s">
        <v>8331</v>
      </c>
      <c r="Q819" t="s">
        <v>8332</v>
      </c>
      <c r="R819" s="13">
        <f t="shared" si="52"/>
        <v>42082.575555555552</v>
      </c>
      <c r="S819" s="13">
        <f t="shared" si="50"/>
        <v>42105.25</v>
      </c>
      <c r="T819">
        <f t="shared" si="51"/>
        <v>2015</v>
      </c>
    </row>
    <row r="820" spans="1:20" ht="60" x14ac:dyDescent="0.25">
      <c r="A820">
        <v>2516</v>
      </c>
      <c r="B820" s="9" t="s">
        <v>2516</v>
      </c>
      <c r="C820" s="3" t="s">
        <v>6626</v>
      </c>
      <c r="D820" s="5">
        <v>22000</v>
      </c>
      <c r="E820" s="7">
        <v>8191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">
        <f t="shared" si="49"/>
        <v>37</v>
      </c>
      <c r="P820" t="s">
        <v>8331</v>
      </c>
      <c r="Q820" t="s">
        <v>8335</v>
      </c>
      <c r="R820" s="13">
        <f t="shared" si="52"/>
        <v>41942.653379629628</v>
      </c>
      <c r="S820" s="13">
        <f t="shared" si="50"/>
        <v>41972.6950462963</v>
      </c>
      <c r="T820">
        <f t="shared" si="51"/>
        <v>2014</v>
      </c>
    </row>
    <row r="821" spans="1:20" ht="60" x14ac:dyDescent="0.25">
      <c r="A821">
        <v>3017</v>
      </c>
      <c r="B821" s="9" t="s">
        <v>3017</v>
      </c>
      <c r="C821" s="3" t="s">
        <v>7127</v>
      </c>
      <c r="D821" s="5">
        <v>22000</v>
      </c>
      <c r="E821" s="7">
        <v>8190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">
        <f t="shared" si="49"/>
        <v>37</v>
      </c>
      <c r="P821" t="s">
        <v>8309</v>
      </c>
      <c r="Q821" t="s">
        <v>8310</v>
      </c>
      <c r="R821" s="13">
        <f t="shared" si="52"/>
        <v>41841.850034722222</v>
      </c>
      <c r="S821" s="13">
        <f t="shared" si="50"/>
        <v>41871.850034722222</v>
      </c>
      <c r="T821">
        <f t="shared" si="51"/>
        <v>2014</v>
      </c>
    </row>
    <row r="822" spans="1:20" ht="60" x14ac:dyDescent="0.25">
      <c r="A822">
        <v>3077</v>
      </c>
      <c r="B822" s="9" t="s">
        <v>3077</v>
      </c>
      <c r="C822" s="3" t="s">
        <v>7187</v>
      </c>
      <c r="D822" s="5">
        <v>22000</v>
      </c>
      <c r="E822" s="7">
        <v>8173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">
        <f t="shared" si="49"/>
        <v>37</v>
      </c>
      <c r="P822" t="s">
        <v>8309</v>
      </c>
      <c r="Q822" t="s">
        <v>8310</v>
      </c>
      <c r="R822" s="13">
        <f t="shared" si="52"/>
        <v>42766.956921296296</v>
      </c>
      <c r="S822" s="13">
        <f t="shared" si="50"/>
        <v>42796.956921296296</v>
      </c>
      <c r="T822">
        <f t="shared" si="51"/>
        <v>2017</v>
      </c>
    </row>
    <row r="823" spans="1:20" ht="60" x14ac:dyDescent="0.25">
      <c r="A823">
        <v>3800</v>
      </c>
      <c r="B823" s="9" t="s">
        <v>3797</v>
      </c>
      <c r="C823" s="3" t="s">
        <v>7910</v>
      </c>
      <c r="D823" s="5">
        <v>22000</v>
      </c>
      <c r="E823" s="7">
        <v>8165.55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">
        <f t="shared" si="49"/>
        <v>39</v>
      </c>
      <c r="P823" t="s">
        <v>8309</v>
      </c>
      <c r="Q823" t="s">
        <v>8317</v>
      </c>
      <c r="R823" s="13">
        <f t="shared" si="52"/>
        <v>41982.737071759257</v>
      </c>
      <c r="S823" s="13">
        <f t="shared" si="50"/>
        <v>42015.207638888889</v>
      </c>
      <c r="T823">
        <f t="shared" si="51"/>
        <v>2014</v>
      </c>
    </row>
    <row r="824" spans="1:20" ht="60" x14ac:dyDescent="0.25">
      <c r="A824">
        <v>1193</v>
      </c>
      <c r="B824" s="9" t="s">
        <v>1194</v>
      </c>
      <c r="C824" s="3" t="s">
        <v>5303</v>
      </c>
      <c r="D824" s="5">
        <v>21000</v>
      </c>
      <c r="E824" s="7">
        <v>8160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">
        <f t="shared" si="49"/>
        <v>39</v>
      </c>
      <c r="P824" t="s">
        <v>8327</v>
      </c>
      <c r="Q824" t="s">
        <v>8328</v>
      </c>
      <c r="R824" s="13">
        <f t="shared" si="52"/>
        <v>42409.776076388895</v>
      </c>
      <c r="S824" s="13">
        <f t="shared" si="50"/>
        <v>42469.734409722223</v>
      </c>
      <c r="T824">
        <f t="shared" si="51"/>
        <v>2016</v>
      </c>
    </row>
    <row r="825" spans="1:20" ht="60" x14ac:dyDescent="0.25">
      <c r="A825">
        <v>2225</v>
      </c>
      <c r="B825" s="9" t="s">
        <v>2226</v>
      </c>
      <c r="C825" s="3" t="s">
        <v>6335</v>
      </c>
      <c r="D825" s="5">
        <v>21000</v>
      </c>
      <c r="E825" s="7">
        <v>8152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">
        <f t="shared" si="49"/>
        <v>39</v>
      </c>
      <c r="P825" t="s">
        <v>8320</v>
      </c>
      <c r="Q825" t="s">
        <v>8348</v>
      </c>
      <c r="R825" s="13">
        <f t="shared" si="52"/>
        <v>41873.79184027778</v>
      </c>
      <c r="S825" s="13">
        <f t="shared" si="50"/>
        <v>41903.79184027778</v>
      </c>
      <c r="T825">
        <f t="shared" si="51"/>
        <v>2014</v>
      </c>
    </row>
    <row r="826" spans="1:20" ht="60" x14ac:dyDescent="0.25">
      <c r="A826">
        <v>2776</v>
      </c>
      <c r="B826" s="9" t="s">
        <v>2776</v>
      </c>
      <c r="C826" s="3" t="s">
        <v>6886</v>
      </c>
      <c r="D826" s="5">
        <v>21000</v>
      </c>
      <c r="E826" s="7">
        <v>8136.01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">
        <f t="shared" si="49"/>
        <v>39</v>
      </c>
      <c r="P826" t="s">
        <v>8311</v>
      </c>
      <c r="Q826" t="s">
        <v>8341</v>
      </c>
      <c r="R826" s="13">
        <f t="shared" si="52"/>
        <v>42136.297175925924</v>
      </c>
      <c r="S826" s="13">
        <f t="shared" si="50"/>
        <v>42167.297175925924</v>
      </c>
      <c r="T826">
        <f t="shared" si="51"/>
        <v>2015</v>
      </c>
    </row>
    <row r="827" spans="1:20" ht="45" x14ac:dyDescent="0.25">
      <c r="A827">
        <v>3245</v>
      </c>
      <c r="B827" s="9" t="s">
        <v>3245</v>
      </c>
      <c r="C827" s="3" t="s">
        <v>7355</v>
      </c>
      <c r="D827" s="5">
        <v>21000</v>
      </c>
      <c r="E827" s="7">
        <v>8120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1">
        <f t="shared" si="49"/>
        <v>41</v>
      </c>
      <c r="P827" t="s">
        <v>8309</v>
      </c>
      <c r="Q827" t="s">
        <v>8333</v>
      </c>
      <c r="R827" s="13">
        <f t="shared" si="52"/>
        <v>42135.60020833333</v>
      </c>
      <c r="S827" s="13">
        <f t="shared" si="50"/>
        <v>42167.083333333328</v>
      </c>
      <c r="T827">
        <f t="shared" si="51"/>
        <v>2015</v>
      </c>
    </row>
    <row r="828" spans="1:20" ht="45" x14ac:dyDescent="0.25">
      <c r="A828">
        <v>27</v>
      </c>
      <c r="B828" s="9" t="s">
        <v>29</v>
      </c>
      <c r="C828" s="3" t="s">
        <v>4138</v>
      </c>
      <c r="D828" s="5">
        <v>20000</v>
      </c>
      <c r="E828" s="7">
        <v>8114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">
        <f t="shared" si="49"/>
        <v>41</v>
      </c>
      <c r="P828" t="s">
        <v>8307</v>
      </c>
      <c r="Q828" t="s">
        <v>8346</v>
      </c>
      <c r="R828" s="13">
        <f t="shared" si="52"/>
        <v>41929.164733796293</v>
      </c>
      <c r="S828" s="13">
        <f t="shared" si="50"/>
        <v>41959.206400462965</v>
      </c>
      <c r="T828">
        <f t="shared" si="51"/>
        <v>2014</v>
      </c>
    </row>
    <row r="829" spans="1:20" ht="60" x14ac:dyDescent="0.25">
      <c r="A829">
        <v>59</v>
      </c>
      <c r="B829" s="9" t="s">
        <v>61</v>
      </c>
      <c r="C829" s="3" t="s">
        <v>4170</v>
      </c>
      <c r="D829" s="5">
        <v>20000</v>
      </c>
      <c r="E829" s="7">
        <v>8110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">
        <f t="shared" si="49"/>
        <v>41</v>
      </c>
      <c r="P829" t="s">
        <v>8307</v>
      </c>
      <c r="Q829" t="s">
        <v>8346</v>
      </c>
      <c r="R829" s="13">
        <f t="shared" si="52"/>
        <v>42230.23583333334</v>
      </c>
      <c r="S829" s="13">
        <f t="shared" si="50"/>
        <v>42261.875</v>
      </c>
      <c r="T829">
        <f t="shared" si="51"/>
        <v>2015</v>
      </c>
    </row>
    <row r="830" spans="1:20" ht="60" x14ac:dyDescent="0.25">
      <c r="A830">
        <v>129</v>
      </c>
      <c r="B830" s="9" t="s">
        <v>131</v>
      </c>
      <c r="C830" s="3" t="s">
        <v>4240</v>
      </c>
      <c r="D830" s="5">
        <v>20000</v>
      </c>
      <c r="E830" s="7">
        <v>8109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">
        <f t="shared" si="49"/>
        <v>41</v>
      </c>
      <c r="P830" t="s">
        <v>8307</v>
      </c>
      <c r="Q830" t="s">
        <v>8308</v>
      </c>
      <c r="R830" s="13">
        <f t="shared" si="52"/>
        <v>41882.937303240738</v>
      </c>
      <c r="S830" s="13">
        <f t="shared" si="50"/>
        <v>41942.937303240738</v>
      </c>
      <c r="T830">
        <f t="shared" si="51"/>
        <v>2014</v>
      </c>
    </row>
    <row r="831" spans="1:20" ht="60" x14ac:dyDescent="0.25">
      <c r="A831">
        <v>146</v>
      </c>
      <c r="B831" s="9" t="s">
        <v>148</v>
      </c>
      <c r="C831" s="3" t="s">
        <v>4256</v>
      </c>
      <c r="D831" s="5">
        <v>20000</v>
      </c>
      <c r="E831" s="7">
        <v>8105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">
        <f t="shared" si="49"/>
        <v>40</v>
      </c>
      <c r="P831" t="s">
        <v>8307</v>
      </c>
      <c r="Q831" t="s">
        <v>8308</v>
      </c>
      <c r="R831" s="13">
        <f t="shared" si="52"/>
        <v>42693.016180555554</v>
      </c>
      <c r="S831" s="13">
        <f t="shared" si="50"/>
        <v>42753.016180555554</v>
      </c>
      <c r="T831">
        <f t="shared" si="51"/>
        <v>2016</v>
      </c>
    </row>
    <row r="832" spans="1:20" ht="60" x14ac:dyDescent="0.25">
      <c r="A832">
        <v>175</v>
      </c>
      <c r="B832" s="9" t="s">
        <v>177</v>
      </c>
      <c r="C832" s="3" t="s">
        <v>4285</v>
      </c>
      <c r="D832" s="5">
        <v>20000</v>
      </c>
      <c r="E832" s="7">
        <v>8098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">
        <f t="shared" si="49"/>
        <v>40</v>
      </c>
      <c r="P832" t="s">
        <v>8307</v>
      </c>
      <c r="Q832" t="s">
        <v>8316</v>
      </c>
      <c r="R832" s="13">
        <f t="shared" si="52"/>
        <v>41855.777905092589</v>
      </c>
      <c r="S832" s="13">
        <f t="shared" si="50"/>
        <v>41880.777905092589</v>
      </c>
      <c r="T832">
        <f t="shared" si="51"/>
        <v>2014</v>
      </c>
    </row>
    <row r="833" spans="1:20" ht="45" x14ac:dyDescent="0.25">
      <c r="A833">
        <v>261</v>
      </c>
      <c r="B833" s="9" t="s">
        <v>262</v>
      </c>
      <c r="C833" s="3" t="s">
        <v>4371</v>
      </c>
      <c r="D833" s="5">
        <v>20000</v>
      </c>
      <c r="E833" s="7">
        <v>8095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">
        <f t="shared" si="49"/>
        <v>40</v>
      </c>
      <c r="P833" t="s">
        <v>8307</v>
      </c>
      <c r="Q833" t="s">
        <v>8336</v>
      </c>
      <c r="R833" s="13">
        <f t="shared" si="52"/>
        <v>41017.885462962964</v>
      </c>
      <c r="S833" s="13">
        <f t="shared" si="50"/>
        <v>41067.621527777781</v>
      </c>
      <c r="T833">
        <f t="shared" si="51"/>
        <v>2012</v>
      </c>
    </row>
    <row r="834" spans="1:20" ht="45" x14ac:dyDescent="0.25">
      <c r="A834">
        <v>275</v>
      </c>
      <c r="B834" s="9" t="s">
        <v>276</v>
      </c>
      <c r="C834" s="3" t="s">
        <v>4385</v>
      </c>
      <c r="D834" s="5">
        <v>20000</v>
      </c>
      <c r="E834" s="7">
        <v>8091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">
        <f t="shared" ref="O834:O897" si="53">ROUND(E835/D835*100,0)</f>
        <v>40</v>
      </c>
      <c r="P834" t="s">
        <v>8307</v>
      </c>
      <c r="Q834" t="s">
        <v>8336</v>
      </c>
      <c r="R834" s="13">
        <f t="shared" si="52"/>
        <v>41193.032013888893</v>
      </c>
      <c r="S834" s="13">
        <f t="shared" si="50"/>
        <v>41223.073680555557</v>
      </c>
      <c r="T834">
        <f t="shared" si="51"/>
        <v>2012</v>
      </c>
    </row>
    <row r="835" spans="1:20" ht="60" x14ac:dyDescent="0.25">
      <c r="A835">
        <v>297</v>
      </c>
      <c r="B835" s="9" t="s">
        <v>298</v>
      </c>
      <c r="C835" s="3" t="s">
        <v>4407</v>
      </c>
      <c r="D835" s="5">
        <v>20000</v>
      </c>
      <c r="E835" s="7">
        <v>8084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">
        <f t="shared" si="53"/>
        <v>40</v>
      </c>
      <c r="P835" t="s">
        <v>8307</v>
      </c>
      <c r="Q835" t="s">
        <v>8336</v>
      </c>
      <c r="R835" s="13">
        <f t="shared" si="52"/>
        <v>42089.72802083334</v>
      </c>
      <c r="S835" s="13">
        <f t="shared" ref="S835:S898" si="54">(((I835/60)/60/24+DATE(1970,1,1)))</f>
        <v>42125.165972222225</v>
      </c>
      <c r="T835">
        <f t="shared" ref="T835:T898" si="55">YEAR(R835)</f>
        <v>2015</v>
      </c>
    </row>
    <row r="836" spans="1:20" ht="45" x14ac:dyDescent="0.25">
      <c r="A836">
        <v>311</v>
      </c>
      <c r="B836" s="9" t="s">
        <v>312</v>
      </c>
      <c r="C836" s="3" t="s">
        <v>4421</v>
      </c>
      <c r="D836" s="5">
        <v>20000</v>
      </c>
      <c r="E836" s="7">
        <v>8080.33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">
        <f t="shared" si="53"/>
        <v>40</v>
      </c>
      <c r="P836" t="s">
        <v>8307</v>
      </c>
      <c r="Q836" t="s">
        <v>8336</v>
      </c>
      <c r="R836" s="13">
        <f t="shared" si="52"/>
        <v>40868.219814814816</v>
      </c>
      <c r="S836" s="13">
        <f t="shared" si="54"/>
        <v>40909.332638888889</v>
      </c>
      <c r="T836">
        <f t="shared" si="55"/>
        <v>2011</v>
      </c>
    </row>
    <row r="837" spans="1:20" ht="60" x14ac:dyDescent="0.25">
      <c r="A837">
        <v>320</v>
      </c>
      <c r="B837" s="9" t="s">
        <v>321</v>
      </c>
      <c r="C837" s="3" t="s">
        <v>4430</v>
      </c>
      <c r="D837" s="5">
        <v>20000</v>
      </c>
      <c r="E837" s="7">
        <v>8077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">
        <f t="shared" si="53"/>
        <v>40</v>
      </c>
      <c r="P837" t="s">
        <v>8307</v>
      </c>
      <c r="Q837" t="s">
        <v>8336</v>
      </c>
      <c r="R837" s="13">
        <f t="shared" si="52"/>
        <v>42331.551307870366</v>
      </c>
      <c r="S837" s="13">
        <f t="shared" si="54"/>
        <v>42360.958333333328</v>
      </c>
      <c r="T837">
        <f t="shared" si="55"/>
        <v>2015</v>
      </c>
    </row>
    <row r="838" spans="1:20" ht="60" x14ac:dyDescent="0.25">
      <c r="A838">
        <v>384</v>
      </c>
      <c r="B838" s="9" t="s">
        <v>385</v>
      </c>
      <c r="C838" s="3" t="s">
        <v>4494</v>
      </c>
      <c r="D838" s="5">
        <v>20000</v>
      </c>
      <c r="E838" s="7">
        <v>8076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">
        <f t="shared" si="53"/>
        <v>40</v>
      </c>
      <c r="P838" t="s">
        <v>8307</v>
      </c>
      <c r="Q838" t="s">
        <v>8336</v>
      </c>
      <c r="R838" s="13">
        <f t="shared" si="52"/>
        <v>41980.781793981485</v>
      </c>
      <c r="S838" s="13">
        <f t="shared" si="54"/>
        <v>42010.781793981485</v>
      </c>
      <c r="T838">
        <f t="shared" si="55"/>
        <v>2014</v>
      </c>
    </row>
    <row r="839" spans="1:20" ht="45" x14ac:dyDescent="0.25">
      <c r="A839">
        <v>391</v>
      </c>
      <c r="B839" s="9" t="s">
        <v>392</v>
      </c>
      <c r="C839" s="3" t="s">
        <v>4501</v>
      </c>
      <c r="D839" s="5">
        <v>20000</v>
      </c>
      <c r="E839" s="7">
        <v>8070.43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">
        <f t="shared" si="53"/>
        <v>40</v>
      </c>
      <c r="P839" t="s">
        <v>8307</v>
      </c>
      <c r="Q839" t="s">
        <v>8336</v>
      </c>
      <c r="R839" s="13">
        <f t="shared" si="52"/>
        <v>40865.042256944449</v>
      </c>
      <c r="S839" s="13">
        <f t="shared" si="54"/>
        <v>40895.040972222225</v>
      </c>
      <c r="T839">
        <f t="shared" si="55"/>
        <v>2011</v>
      </c>
    </row>
    <row r="840" spans="1:20" ht="60" x14ac:dyDescent="0.25">
      <c r="A840">
        <v>399</v>
      </c>
      <c r="B840" s="9" t="s">
        <v>400</v>
      </c>
      <c r="C840" s="3" t="s">
        <v>4509</v>
      </c>
      <c r="D840" s="5">
        <v>20000</v>
      </c>
      <c r="E840" s="7">
        <v>8064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">
        <f t="shared" si="53"/>
        <v>40</v>
      </c>
      <c r="P840" t="s">
        <v>8307</v>
      </c>
      <c r="Q840" t="s">
        <v>8336</v>
      </c>
      <c r="R840" s="13">
        <f t="shared" si="52"/>
        <v>42687.875775462962</v>
      </c>
      <c r="S840" s="13">
        <f t="shared" si="54"/>
        <v>42718.5</v>
      </c>
      <c r="T840">
        <f t="shared" si="55"/>
        <v>2016</v>
      </c>
    </row>
    <row r="841" spans="1:20" ht="45" x14ac:dyDescent="0.25">
      <c r="A841">
        <v>423</v>
      </c>
      <c r="B841" s="9" t="s">
        <v>424</v>
      </c>
      <c r="C841" s="3" t="s">
        <v>4533</v>
      </c>
      <c r="D841" s="5">
        <v>20000</v>
      </c>
      <c r="E841" s="7">
        <v>8058.55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">
        <f t="shared" si="53"/>
        <v>40</v>
      </c>
      <c r="P841" t="s">
        <v>8307</v>
      </c>
      <c r="Q841" t="s">
        <v>8313</v>
      </c>
      <c r="R841" s="13">
        <f t="shared" si="52"/>
        <v>41400.92627314815</v>
      </c>
      <c r="S841" s="13">
        <f t="shared" si="54"/>
        <v>41430.92627314815</v>
      </c>
      <c r="T841">
        <f t="shared" si="55"/>
        <v>2013</v>
      </c>
    </row>
    <row r="842" spans="1:20" ht="45" x14ac:dyDescent="0.25">
      <c r="A842">
        <v>438</v>
      </c>
      <c r="B842" s="9" t="s">
        <v>439</v>
      </c>
      <c r="C842" s="3" t="s">
        <v>4548</v>
      </c>
      <c r="D842" s="5">
        <v>20000</v>
      </c>
      <c r="E842" s="7">
        <v>8053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">
        <f t="shared" si="53"/>
        <v>40</v>
      </c>
      <c r="P842" t="s">
        <v>8307</v>
      </c>
      <c r="Q842" t="s">
        <v>8313</v>
      </c>
      <c r="R842" s="13">
        <f t="shared" si="52"/>
        <v>42296.261087962965</v>
      </c>
      <c r="S842" s="13">
        <f t="shared" si="54"/>
        <v>42326.302754629629</v>
      </c>
      <c r="T842">
        <f t="shared" si="55"/>
        <v>2015</v>
      </c>
    </row>
    <row r="843" spans="1:20" ht="60" x14ac:dyDescent="0.25">
      <c r="A843">
        <v>451</v>
      </c>
      <c r="B843" s="9" t="s">
        <v>452</v>
      </c>
      <c r="C843" s="3" t="s">
        <v>4561</v>
      </c>
      <c r="D843" s="5">
        <v>20000</v>
      </c>
      <c r="E843" s="7">
        <v>8035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">
        <f t="shared" si="53"/>
        <v>40</v>
      </c>
      <c r="P843" t="s">
        <v>8307</v>
      </c>
      <c r="Q843" t="s">
        <v>8313</v>
      </c>
      <c r="R843" s="13">
        <f t="shared" si="52"/>
        <v>41634.715173611112</v>
      </c>
      <c r="S843" s="13">
        <f t="shared" si="54"/>
        <v>41664.715173611112</v>
      </c>
      <c r="T843">
        <f t="shared" si="55"/>
        <v>2013</v>
      </c>
    </row>
    <row r="844" spans="1:20" ht="60" x14ac:dyDescent="0.25">
      <c r="A844">
        <v>457</v>
      </c>
      <c r="B844" s="9" t="s">
        <v>458</v>
      </c>
      <c r="C844" s="3" t="s">
        <v>4567</v>
      </c>
      <c r="D844" s="5">
        <v>20000</v>
      </c>
      <c r="E844" s="7">
        <v>8026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">
        <f t="shared" si="53"/>
        <v>40</v>
      </c>
      <c r="P844" t="s">
        <v>8307</v>
      </c>
      <c r="Q844" t="s">
        <v>8313</v>
      </c>
      <c r="R844" s="13">
        <f t="shared" si="52"/>
        <v>41837.767500000002</v>
      </c>
      <c r="S844" s="13">
        <f t="shared" si="54"/>
        <v>41867.767500000002</v>
      </c>
      <c r="T844">
        <f t="shared" si="55"/>
        <v>2014</v>
      </c>
    </row>
    <row r="845" spans="1:20" ht="60" x14ac:dyDescent="0.25">
      <c r="A845">
        <v>467</v>
      </c>
      <c r="B845" s="9" t="s">
        <v>468</v>
      </c>
      <c r="C845" s="3" t="s">
        <v>4577</v>
      </c>
      <c r="D845" s="5">
        <v>20000</v>
      </c>
      <c r="E845" s="7">
        <v>8014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">
        <f t="shared" si="53"/>
        <v>40</v>
      </c>
      <c r="P845" t="s">
        <v>8307</v>
      </c>
      <c r="Q845" t="s">
        <v>8313</v>
      </c>
      <c r="R845" s="13">
        <f t="shared" si="52"/>
        <v>41135.679791666669</v>
      </c>
      <c r="S845" s="13">
        <f t="shared" si="54"/>
        <v>41180.679791666669</v>
      </c>
      <c r="T845">
        <f t="shared" si="55"/>
        <v>2012</v>
      </c>
    </row>
    <row r="846" spans="1:20" ht="60" x14ac:dyDescent="0.25">
      <c r="A846">
        <v>494</v>
      </c>
      <c r="B846" s="9" t="s">
        <v>495</v>
      </c>
      <c r="C846" s="3" t="s">
        <v>4604</v>
      </c>
      <c r="D846" s="5">
        <v>20000</v>
      </c>
      <c r="E846" s="7">
        <v>8010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">
        <f t="shared" si="53"/>
        <v>40</v>
      </c>
      <c r="P846" t="s">
        <v>8307</v>
      </c>
      <c r="Q846" t="s">
        <v>8313</v>
      </c>
      <c r="R846" s="13">
        <f t="shared" si="52"/>
        <v>41799.830613425926</v>
      </c>
      <c r="S846" s="13">
        <f t="shared" si="54"/>
        <v>41823.125</v>
      </c>
      <c r="T846">
        <f t="shared" si="55"/>
        <v>2014</v>
      </c>
    </row>
    <row r="847" spans="1:20" ht="60" x14ac:dyDescent="0.25">
      <c r="A847">
        <v>499</v>
      </c>
      <c r="B847" s="9" t="s">
        <v>500</v>
      </c>
      <c r="C847" s="3" t="s">
        <v>4609</v>
      </c>
      <c r="D847" s="5">
        <v>20000</v>
      </c>
      <c r="E847" s="7">
        <v>8005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">
        <f t="shared" si="53"/>
        <v>40</v>
      </c>
      <c r="P847" t="s">
        <v>8307</v>
      </c>
      <c r="Q847" t="s">
        <v>8313</v>
      </c>
      <c r="R847" s="13">
        <f t="shared" si="52"/>
        <v>40043.895462962959</v>
      </c>
      <c r="S847" s="13">
        <f t="shared" si="54"/>
        <v>40098.874305555553</v>
      </c>
      <c r="T847">
        <f t="shared" si="55"/>
        <v>2009</v>
      </c>
    </row>
    <row r="848" spans="1:20" ht="60" x14ac:dyDescent="0.25">
      <c r="A848">
        <v>502</v>
      </c>
      <c r="B848" s="9" t="s">
        <v>503</v>
      </c>
      <c r="C848" s="3" t="s">
        <v>4612</v>
      </c>
      <c r="D848" s="5">
        <v>20000</v>
      </c>
      <c r="E848" s="7">
        <v>8001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">
        <f t="shared" si="53"/>
        <v>40</v>
      </c>
      <c r="P848" t="s">
        <v>8307</v>
      </c>
      <c r="Q848" t="s">
        <v>8313</v>
      </c>
      <c r="R848" s="13">
        <f t="shared" si="52"/>
        <v>40956.553530092591</v>
      </c>
      <c r="S848" s="13">
        <f t="shared" si="54"/>
        <v>40986.511863425927</v>
      </c>
      <c r="T848">
        <f t="shared" si="55"/>
        <v>2012</v>
      </c>
    </row>
    <row r="849" spans="1:20" ht="60" x14ac:dyDescent="0.25">
      <c r="A849">
        <v>507</v>
      </c>
      <c r="B849" s="9" t="s">
        <v>508</v>
      </c>
      <c r="C849" s="3" t="s">
        <v>4617</v>
      </c>
      <c r="D849" s="5">
        <v>20000</v>
      </c>
      <c r="E849" s="7">
        <v>8000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">
        <f t="shared" si="53"/>
        <v>40</v>
      </c>
      <c r="P849" t="s">
        <v>8307</v>
      </c>
      <c r="Q849" t="s">
        <v>8313</v>
      </c>
      <c r="R849" s="13">
        <f t="shared" si="52"/>
        <v>41156.958993055552</v>
      </c>
      <c r="S849" s="13">
        <f t="shared" si="54"/>
        <v>41201.958993055552</v>
      </c>
      <c r="T849">
        <f t="shared" si="55"/>
        <v>2012</v>
      </c>
    </row>
    <row r="850" spans="1:20" ht="45" x14ac:dyDescent="0.25">
      <c r="A850">
        <v>596</v>
      </c>
      <c r="B850" s="9" t="s">
        <v>597</v>
      </c>
      <c r="C850" s="3" t="s">
        <v>4706</v>
      </c>
      <c r="D850" s="5">
        <v>20000</v>
      </c>
      <c r="E850" s="7">
        <v>7981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">
        <f t="shared" si="53"/>
        <v>40</v>
      </c>
      <c r="P850" t="s">
        <v>8314</v>
      </c>
      <c r="Q850" t="s">
        <v>8318</v>
      </c>
      <c r="R850" s="13">
        <f t="shared" si="52"/>
        <v>42646.896898148145</v>
      </c>
      <c r="S850" s="13">
        <f t="shared" si="54"/>
        <v>42676.896898148145</v>
      </c>
      <c r="T850">
        <f t="shared" si="55"/>
        <v>2016</v>
      </c>
    </row>
    <row r="851" spans="1:20" ht="45" x14ac:dyDescent="0.25">
      <c r="A851">
        <v>632</v>
      </c>
      <c r="B851" s="9" t="s">
        <v>633</v>
      </c>
      <c r="C851" s="3" t="s">
        <v>4742</v>
      </c>
      <c r="D851" s="5">
        <v>20000</v>
      </c>
      <c r="E851" s="7">
        <v>7942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">
        <f t="shared" si="53"/>
        <v>40</v>
      </c>
      <c r="P851" t="s">
        <v>8314</v>
      </c>
      <c r="Q851" t="s">
        <v>8318</v>
      </c>
      <c r="R851" s="13">
        <f t="shared" si="52"/>
        <v>42303.659317129626</v>
      </c>
      <c r="S851" s="13">
        <f t="shared" si="54"/>
        <v>42333.700983796298</v>
      </c>
      <c r="T851">
        <f t="shared" si="55"/>
        <v>2015</v>
      </c>
    </row>
    <row r="852" spans="1:20" ht="60" x14ac:dyDescent="0.25">
      <c r="A852">
        <v>642</v>
      </c>
      <c r="B852" s="9" t="s">
        <v>643</v>
      </c>
      <c r="C852" s="3" t="s">
        <v>4752</v>
      </c>
      <c r="D852" s="5">
        <v>20000</v>
      </c>
      <c r="E852" s="7">
        <v>7934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">
        <f t="shared" si="53"/>
        <v>40</v>
      </c>
      <c r="P852" t="s">
        <v>8314</v>
      </c>
      <c r="Q852" t="s">
        <v>8322</v>
      </c>
      <c r="R852" s="13">
        <f t="shared" si="52"/>
        <v>42199.651319444441</v>
      </c>
      <c r="S852" s="13">
        <f t="shared" si="54"/>
        <v>42235.651319444441</v>
      </c>
      <c r="T852">
        <f t="shared" si="55"/>
        <v>2015</v>
      </c>
    </row>
    <row r="853" spans="1:20" ht="60" x14ac:dyDescent="0.25">
      <c r="A853">
        <v>688</v>
      </c>
      <c r="B853" s="9" t="s">
        <v>689</v>
      </c>
      <c r="C853" s="3" t="s">
        <v>4798</v>
      </c>
      <c r="D853" s="5">
        <v>20000</v>
      </c>
      <c r="E853" s="7">
        <v>7917.45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">
        <f t="shared" si="53"/>
        <v>40</v>
      </c>
      <c r="P853" t="s">
        <v>8314</v>
      </c>
      <c r="Q853" t="s">
        <v>8322</v>
      </c>
      <c r="R853" s="13">
        <f t="shared" si="52"/>
        <v>42262.104780092588</v>
      </c>
      <c r="S853" s="13">
        <f t="shared" si="54"/>
        <v>42292.104780092588</v>
      </c>
      <c r="T853">
        <f t="shared" si="55"/>
        <v>2015</v>
      </c>
    </row>
    <row r="854" spans="1:20" ht="30" x14ac:dyDescent="0.25">
      <c r="A854">
        <v>690</v>
      </c>
      <c r="B854" s="9" t="s">
        <v>691</v>
      </c>
      <c r="C854" s="3" t="s">
        <v>4800</v>
      </c>
      <c r="D854" s="5">
        <v>20000</v>
      </c>
      <c r="E854" s="7">
        <v>7905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">
        <f t="shared" si="53"/>
        <v>40</v>
      </c>
      <c r="P854" t="s">
        <v>8314</v>
      </c>
      <c r="Q854" t="s">
        <v>8322</v>
      </c>
      <c r="R854" s="13">
        <f t="shared" si="52"/>
        <v>42579.634733796294</v>
      </c>
      <c r="S854" s="13">
        <f t="shared" si="54"/>
        <v>42622.25</v>
      </c>
      <c r="T854">
        <f t="shared" si="55"/>
        <v>2016</v>
      </c>
    </row>
    <row r="855" spans="1:20" ht="60" x14ac:dyDescent="0.25">
      <c r="A855">
        <v>692</v>
      </c>
      <c r="B855" s="9" t="s">
        <v>693</v>
      </c>
      <c r="C855" s="3" t="s">
        <v>4802</v>
      </c>
      <c r="D855" s="5">
        <v>20000</v>
      </c>
      <c r="E855" s="7">
        <v>7905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">
        <f t="shared" si="53"/>
        <v>39</v>
      </c>
      <c r="P855" t="s">
        <v>8314</v>
      </c>
      <c r="Q855" t="s">
        <v>8322</v>
      </c>
      <c r="R855" s="13">
        <f t="shared" ref="R855:R918" si="56">((J855/60)/60/24+DATE(1970,1,1))</f>
        <v>42696.37572916667</v>
      </c>
      <c r="S855" s="13">
        <f t="shared" si="54"/>
        <v>42726.37572916667</v>
      </c>
      <c r="T855">
        <f t="shared" si="55"/>
        <v>2016</v>
      </c>
    </row>
    <row r="856" spans="1:20" ht="45" x14ac:dyDescent="0.25">
      <c r="A856">
        <v>725</v>
      </c>
      <c r="B856" s="9" t="s">
        <v>726</v>
      </c>
      <c r="C856" s="3" t="s">
        <v>4835</v>
      </c>
      <c r="D856" s="5">
        <v>20000</v>
      </c>
      <c r="E856" s="7">
        <v>7877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">
        <f t="shared" si="53"/>
        <v>39</v>
      </c>
      <c r="P856" t="s">
        <v>8311</v>
      </c>
      <c r="Q856" t="s">
        <v>8345</v>
      </c>
      <c r="R856" s="13">
        <f t="shared" si="56"/>
        <v>42321.626296296294</v>
      </c>
      <c r="S856" s="13">
        <f t="shared" si="54"/>
        <v>42351.626296296294</v>
      </c>
      <c r="T856">
        <f t="shared" si="55"/>
        <v>2015</v>
      </c>
    </row>
    <row r="857" spans="1:20" ht="30" x14ac:dyDescent="0.25">
      <c r="A857">
        <v>730</v>
      </c>
      <c r="B857" s="9" t="s">
        <v>731</v>
      </c>
      <c r="C857" s="3" t="s">
        <v>4840</v>
      </c>
      <c r="D857" s="5">
        <v>20000</v>
      </c>
      <c r="E857" s="7">
        <v>7876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">
        <f t="shared" si="53"/>
        <v>39</v>
      </c>
      <c r="P857" t="s">
        <v>8311</v>
      </c>
      <c r="Q857" t="s">
        <v>8345</v>
      </c>
      <c r="R857" s="13">
        <f t="shared" si="56"/>
        <v>40854.745266203703</v>
      </c>
      <c r="S857" s="13">
        <f t="shared" si="54"/>
        <v>40884.745266203703</v>
      </c>
      <c r="T857">
        <f t="shared" si="55"/>
        <v>2011</v>
      </c>
    </row>
    <row r="858" spans="1:20" ht="60" x14ac:dyDescent="0.25">
      <c r="A858">
        <v>870</v>
      </c>
      <c r="B858" s="9" t="s">
        <v>871</v>
      </c>
      <c r="C858" s="3" t="s">
        <v>4980</v>
      </c>
      <c r="D858" s="5">
        <v>20000</v>
      </c>
      <c r="E858" s="7">
        <v>7873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">
        <f t="shared" si="53"/>
        <v>39</v>
      </c>
      <c r="P858" t="s">
        <v>8323</v>
      </c>
      <c r="Q858" t="s">
        <v>8337</v>
      </c>
      <c r="R858" s="13">
        <f t="shared" si="56"/>
        <v>41488.022256944445</v>
      </c>
      <c r="S858" s="13">
        <f t="shared" si="54"/>
        <v>41518.022256944445</v>
      </c>
      <c r="T858">
        <f t="shared" si="55"/>
        <v>2013</v>
      </c>
    </row>
    <row r="859" spans="1:20" ht="60" x14ac:dyDescent="0.25">
      <c r="A859">
        <v>894</v>
      </c>
      <c r="B859" s="9" t="s">
        <v>895</v>
      </c>
      <c r="C859" s="3" t="s">
        <v>5004</v>
      </c>
      <c r="D859" s="5">
        <v>20000</v>
      </c>
      <c r="E859" s="7">
        <v>7860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">
        <f t="shared" si="53"/>
        <v>39</v>
      </c>
      <c r="P859" t="s">
        <v>8323</v>
      </c>
      <c r="Q859" t="s">
        <v>8344</v>
      </c>
      <c r="R859" s="13">
        <f t="shared" si="56"/>
        <v>42496.981597222228</v>
      </c>
      <c r="S859" s="13">
        <f t="shared" si="54"/>
        <v>42526.981597222228</v>
      </c>
      <c r="T859">
        <f t="shared" si="55"/>
        <v>2016</v>
      </c>
    </row>
    <row r="860" spans="1:20" x14ac:dyDescent="0.25">
      <c r="A860">
        <v>919</v>
      </c>
      <c r="B860" s="9" t="s">
        <v>920</v>
      </c>
      <c r="C860" s="3" t="s">
        <v>5029</v>
      </c>
      <c r="D860" s="5">
        <v>20000</v>
      </c>
      <c r="E860" s="7">
        <v>7839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">
        <f t="shared" si="53"/>
        <v>39</v>
      </c>
      <c r="P860" t="s">
        <v>8323</v>
      </c>
      <c r="Q860" t="s">
        <v>8337</v>
      </c>
      <c r="R860" s="13">
        <f t="shared" si="56"/>
        <v>41227.641724537039</v>
      </c>
      <c r="S860" s="13">
        <f t="shared" si="54"/>
        <v>41262.641724537039</v>
      </c>
      <c r="T860">
        <f t="shared" si="55"/>
        <v>2012</v>
      </c>
    </row>
    <row r="861" spans="1:20" ht="30" x14ac:dyDescent="0.25">
      <c r="A861">
        <v>927</v>
      </c>
      <c r="B861" s="9" t="s">
        <v>928</v>
      </c>
      <c r="C861" s="3" t="s">
        <v>5037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">
        <f t="shared" si="53"/>
        <v>39</v>
      </c>
      <c r="P861" t="s">
        <v>8323</v>
      </c>
      <c r="Q861" t="s">
        <v>8337</v>
      </c>
      <c r="R861" s="13">
        <f t="shared" si="56"/>
        <v>41013.822858796295</v>
      </c>
      <c r="S861" s="13">
        <f t="shared" si="54"/>
        <v>41043.822858796295</v>
      </c>
      <c r="T861">
        <f t="shared" si="55"/>
        <v>2012</v>
      </c>
    </row>
    <row r="862" spans="1:20" ht="45" x14ac:dyDescent="0.25">
      <c r="A862">
        <v>949</v>
      </c>
      <c r="B862" s="9" t="s">
        <v>950</v>
      </c>
      <c r="C862" s="3" t="s">
        <v>5059</v>
      </c>
      <c r="D862" s="5">
        <v>20000</v>
      </c>
      <c r="E862" s="7">
        <v>7833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">
        <f t="shared" si="53"/>
        <v>39</v>
      </c>
      <c r="P862" t="s">
        <v>8314</v>
      </c>
      <c r="Q862" t="s">
        <v>8322</v>
      </c>
      <c r="R862" s="13">
        <f t="shared" si="56"/>
        <v>42361.043703703705</v>
      </c>
      <c r="S862" s="13">
        <f t="shared" si="54"/>
        <v>42421.043703703705</v>
      </c>
      <c r="T862">
        <f t="shared" si="55"/>
        <v>2015</v>
      </c>
    </row>
    <row r="863" spans="1:20" ht="45" x14ac:dyDescent="0.25">
      <c r="A863">
        <v>967</v>
      </c>
      <c r="B863" s="9" t="s">
        <v>968</v>
      </c>
      <c r="C863" s="3" t="s">
        <v>5077</v>
      </c>
      <c r="D863" s="5">
        <v>20000</v>
      </c>
      <c r="E863" s="7">
        <v>7810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">
        <f t="shared" si="53"/>
        <v>39</v>
      </c>
      <c r="P863" t="s">
        <v>8314</v>
      </c>
      <c r="Q863" t="s">
        <v>8322</v>
      </c>
      <c r="R863" s="13">
        <f t="shared" si="56"/>
        <v>42422.254328703704</v>
      </c>
      <c r="S863" s="13">
        <f t="shared" si="54"/>
        <v>42482.21266203704</v>
      </c>
      <c r="T863">
        <f t="shared" si="55"/>
        <v>2016</v>
      </c>
    </row>
    <row r="864" spans="1:20" ht="45" x14ac:dyDescent="0.25">
      <c r="A864">
        <v>972</v>
      </c>
      <c r="B864" s="9" t="s">
        <v>973</v>
      </c>
      <c r="C864" s="3" t="s">
        <v>5082</v>
      </c>
      <c r="D864" s="5">
        <v>20000</v>
      </c>
      <c r="E864" s="7">
        <v>7795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">
        <f t="shared" si="53"/>
        <v>39</v>
      </c>
      <c r="P864" t="s">
        <v>8314</v>
      </c>
      <c r="Q864" t="s">
        <v>8322</v>
      </c>
      <c r="R864" s="13">
        <f t="shared" si="56"/>
        <v>41856.865717592591</v>
      </c>
      <c r="S864" s="13">
        <f t="shared" si="54"/>
        <v>41886.290972222225</v>
      </c>
      <c r="T864">
        <f t="shared" si="55"/>
        <v>2014</v>
      </c>
    </row>
    <row r="865" spans="1:20" ht="60" x14ac:dyDescent="0.25">
      <c r="A865">
        <v>973</v>
      </c>
      <c r="B865" s="9" t="s">
        <v>974</v>
      </c>
      <c r="C865" s="3" t="s">
        <v>5083</v>
      </c>
      <c r="D865" s="5">
        <v>20000</v>
      </c>
      <c r="E865" s="7">
        <v>7793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">
        <f t="shared" si="53"/>
        <v>39</v>
      </c>
      <c r="P865" t="s">
        <v>8314</v>
      </c>
      <c r="Q865" t="s">
        <v>8322</v>
      </c>
      <c r="R865" s="13">
        <f t="shared" si="56"/>
        <v>42257.014965277776</v>
      </c>
      <c r="S865" s="13">
        <f t="shared" si="54"/>
        <v>42317.056631944448</v>
      </c>
      <c r="T865">
        <f t="shared" si="55"/>
        <v>2015</v>
      </c>
    </row>
    <row r="866" spans="1:20" ht="60" x14ac:dyDescent="0.25">
      <c r="A866">
        <v>986</v>
      </c>
      <c r="B866" s="9" t="s">
        <v>987</v>
      </c>
      <c r="C866" s="3" t="s">
        <v>5096</v>
      </c>
      <c r="D866" s="5">
        <v>20000</v>
      </c>
      <c r="E866" s="7">
        <v>7790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">
        <f t="shared" si="53"/>
        <v>39</v>
      </c>
      <c r="P866" t="s">
        <v>8314</v>
      </c>
      <c r="Q866" t="s">
        <v>8322</v>
      </c>
      <c r="R866" s="13">
        <f t="shared" si="56"/>
        <v>42324.767361111109</v>
      </c>
      <c r="S866" s="13">
        <f t="shared" si="54"/>
        <v>42379</v>
      </c>
      <c r="T866">
        <f t="shared" si="55"/>
        <v>2015</v>
      </c>
    </row>
    <row r="867" spans="1:20" ht="45" x14ac:dyDescent="0.25">
      <c r="A867">
        <v>1003</v>
      </c>
      <c r="B867" s="9" t="s">
        <v>1004</v>
      </c>
      <c r="C867" s="3" t="s">
        <v>5113</v>
      </c>
      <c r="D867" s="5">
        <v>20000</v>
      </c>
      <c r="E867" s="7">
        <v>7785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">
        <f t="shared" si="53"/>
        <v>39</v>
      </c>
      <c r="P867" t="s">
        <v>8314</v>
      </c>
      <c r="Q867" t="s">
        <v>8322</v>
      </c>
      <c r="R867" s="13">
        <f t="shared" si="56"/>
        <v>42780.709039351852</v>
      </c>
      <c r="S867" s="13">
        <f t="shared" si="54"/>
        <v>42810.667372685188</v>
      </c>
      <c r="T867">
        <f t="shared" si="55"/>
        <v>2017</v>
      </c>
    </row>
    <row r="868" spans="1:20" ht="45" x14ac:dyDescent="0.25">
      <c r="A868">
        <v>1011</v>
      </c>
      <c r="B868" s="9" t="s">
        <v>1012</v>
      </c>
      <c r="C868" s="3" t="s">
        <v>5121</v>
      </c>
      <c r="D868" s="5">
        <v>20000</v>
      </c>
      <c r="E868" s="7">
        <v>7764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">
        <f t="shared" si="53"/>
        <v>39</v>
      </c>
      <c r="P868" t="s">
        <v>8314</v>
      </c>
      <c r="Q868" t="s">
        <v>8322</v>
      </c>
      <c r="R868" s="13">
        <f t="shared" si="56"/>
        <v>41946.898090277777</v>
      </c>
      <c r="S868" s="13">
        <f t="shared" si="54"/>
        <v>41991.898090277777</v>
      </c>
      <c r="T868">
        <f t="shared" si="55"/>
        <v>2014</v>
      </c>
    </row>
    <row r="869" spans="1:20" ht="45" x14ac:dyDescent="0.25">
      <c r="A869">
        <v>1018</v>
      </c>
      <c r="B869" s="9" t="s">
        <v>1019</v>
      </c>
      <c r="C869" s="3" t="s">
        <v>5128</v>
      </c>
      <c r="D869" s="5">
        <v>20000</v>
      </c>
      <c r="E869" s="7">
        <v>7750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">
        <f t="shared" si="53"/>
        <v>39</v>
      </c>
      <c r="P869" t="s">
        <v>8314</v>
      </c>
      <c r="Q869" t="s">
        <v>8322</v>
      </c>
      <c r="R869" s="13">
        <f t="shared" si="56"/>
        <v>42535.492280092592</v>
      </c>
      <c r="S869" s="13">
        <f t="shared" si="54"/>
        <v>42565.492280092592</v>
      </c>
      <c r="T869">
        <f t="shared" si="55"/>
        <v>2016</v>
      </c>
    </row>
    <row r="870" spans="1:20" ht="45" x14ac:dyDescent="0.25">
      <c r="A870">
        <v>1024</v>
      </c>
      <c r="B870" s="9" t="s">
        <v>1025</v>
      </c>
      <c r="C870" s="3" t="s">
        <v>5134</v>
      </c>
      <c r="D870" s="5">
        <v>20000</v>
      </c>
      <c r="E870" s="7">
        <v>7733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">
        <f t="shared" si="53"/>
        <v>39</v>
      </c>
      <c r="P870" t="s">
        <v>8323</v>
      </c>
      <c r="Q870" t="s">
        <v>8342</v>
      </c>
      <c r="R870" s="13">
        <f t="shared" si="56"/>
        <v>42370.580590277779</v>
      </c>
      <c r="S870" s="13">
        <f t="shared" si="54"/>
        <v>42400.580590277779</v>
      </c>
      <c r="T870">
        <f t="shared" si="55"/>
        <v>2016</v>
      </c>
    </row>
    <row r="871" spans="1:20" ht="45" x14ac:dyDescent="0.25">
      <c r="A871">
        <v>1080</v>
      </c>
      <c r="B871" s="9" t="s">
        <v>1081</v>
      </c>
      <c r="C871" s="3" t="s">
        <v>5190</v>
      </c>
      <c r="D871" s="5">
        <v>20000</v>
      </c>
      <c r="E871" s="7">
        <v>7711.3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">
        <f t="shared" si="53"/>
        <v>39</v>
      </c>
      <c r="P871" t="s">
        <v>8320</v>
      </c>
      <c r="Q871" t="s">
        <v>8321</v>
      </c>
      <c r="R871" s="13">
        <f t="shared" si="56"/>
        <v>41740.138113425928</v>
      </c>
      <c r="S871" s="13">
        <f t="shared" si="54"/>
        <v>41770.138113425928</v>
      </c>
      <c r="T871">
        <f t="shared" si="55"/>
        <v>2014</v>
      </c>
    </row>
    <row r="872" spans="1:20" ht="45" x14ac:dyDescent="0.25">
      <c r="A872">
        <v>1129</v>
      </c>
      <c r="B872" s="9" t="s">
        <v>1130</v>
      </c>
      <c r="C872" s="3" t="s">
        <v>5239</v>
      </c>
      <c r="D872" s="5">
        <v>20000</v>
      </c>
      <c r="E872" s="7">
        <v>7701.93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">
        <f t="shared" si="53"/>
        <v>38</v>
      </c>
      <c r="P872" t="s">
        <v>8320</v>
      </c>
      <c r="Q872" t="s">
        <v>8330</v>
      </c>
      <c r="R872" s="13">
        <f t="shared" si="56"/>
        <v>42496.264965277776</v>
      </c>
      <c r="S872" s="13">
        <f t="shared" si="54"/>
        <v>42526.264965277776</v>
      </c>
      <c r="T872">
        <f t="shared" si="55"/>
        <v>2016</v>
      </c>
    </row>
    <row r="873" spans="1:20" ht="45" x14ac:dyDescent="0.25">
      <c r="A873">
        <v>1175</v>
      </c>
      <c r="B873" s="9" t="s">
        <v>1176</v>
      </c>
      <c r="C873" s="3" t="s">
        <v>5285</v>
      </c>
      <c r="D873" s="5">
        <v>20000</v>
      </c>
      <c r="E873" s="7">
        <v>7685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">
        <f t="shared" si="53"/>
        <v>38</v>
      </c>
      <c r="P873" t="s">
        <v>8331</v>
      </c>
      <c r="Q873" t="s">
        <v>8332</v>
      </c>
      <c r="R873" s="13">
        <f t="shared" si="56"/>
        <v>42170.728460648148</v>
      </c>
      <c r="S873" s="13">
        <f t="shared" si="54"/>
        <v>42200.728460648148</v>
      </c>
      <c r="T873">
        <f t="shared" si="55"/>
        <v>2015</v>
      </c>
    </row>
    <row r="874" spans="1:20" ht="30" x14ac:dyDescent="0.25">
      <c r="A874">
        <v>1210</v>
      </c>
      <c r="B874" s="9" t="s">
        <v>1211</v>
      </c>
      <c r="C874" s="3" t="s">
        <v>5320</v>
      </c>
      <c r="D874" s="5">
        <v>20000</v>
      </c>
      <c r="E874" s="7">
        <v>7670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">
        <f t="shared" si="53"/>
        <v>38</v>
      </c>
      <c r="P874" t="s">
        <v>8327</v>
      </c>
      <c r="Q874" t="s">
        <v>8328</v>
      </c>
      <c r="R874" s="13">
        <f t="shared" si="56"/>
        <v>42132.941805555558</v>
      </c>
      <c r="S874" s="13">
        <f t="shared" si="54"/>
        <v>42155.875</v>
      </c>
      <c r="T874">
        <f t="shared" si="55"/>
        <v>2015</v>
      </c>
    </row>
    <row r="875" spans="1:20" ht="60" x14ac:dyDescent="0.25">
      <c r="A875">
        <v>1297</v>
      </c>
      <c r="B875" s="9" t="s">
        <v>1298</v>
      </c>
      <c r="C875" s="3" t="s">
        <v>5407</v>
      </c>
      <c r="D875" s="5">
        <v>20000</v>
      </c>
      <c r="E875" s="7">
        <v>7665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1">
        <f t="shared" si="53"/>
        <v>38</v>
      </c>
      <c r="P875" t="s">
        <v>8309</v>
      </c>
      <c r="Q875" t="s">
        <v>8333</v>
      </c>
      <c r="R875" s="13">
        <f t="shared" si="56"/>
        <v>42461.747199074074</v>
      </c>
      <c r="S875" s="13">
        <f t="shared" si="54"/>
        <v>42491.747199074074</v>
      </c>
      <c r="T875">
        <f t="shared" si="55"/>
        <v>2016</v>
      </c>
    </row>
    <row r="876" spans="1:20" ht="45" x14ac:dyDescent="0.25">
      <c r="A876">
        <v>1310</v>
      </c>
      <c r="B876" s="9" t="s">
        <v>1311</v>
      </c>
      <c r="C876" s="3" t="s">
        <v>5420</v>
      </c>
      <c r="D876" s="5">
        <v>20000</v>
      </c>
      <c r="E876" s="7">
        <v>7655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">
        <f t="shared" si="53"/>
        <v>38</v>
      </c>
      <c r="P876" t="s">
        <v>8314</v>
      </c>
      <c r="Q876" t="s">
        <v>8322</v>
      </c>
      <c r="R876" s="13">
        <f t="shared" si="56"/>
        <v>42556.667245370365</v>
      </c>
      <c r="S876" s="13">
        <f t="shared" si="54"/>
        <v>42601.667245370365</v>
      </c>
      <c r="T876">
        <f t="shared" si="55"/>
        <v>2016</v>
      </c>
    </row>
    <row r="877" spans="1:20" ht="60" x14ac:dyDescent="0.25">
      <c r="A877">
        <v>1325</v>
      </c>
      <c r="B877" s="9" t="s">
        <v>1326</v>
      </c>
      <c r="C877" s="3" t="s">
        <v>5435</v>
      </c>
      <c r="D877" s="5">
        <v>20000</v>
      </c>
      <c r="E877" s="7">
        <v>7635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">
        <f t="shared" si="53"/>
        <v>38</v>
      </c>
      <c r="P877" t="s">
        <v>8314</v>
      </c>
      <c r="Q877" t="s">
        <v>8322</v>
      </c>
      <c r="R877" s="13">
        <f t="shared" si="56"/>
        <v>42704.086053240739</v>
      </c>
      <c r="S877" s="13">
        <f t="shared" si="54"/>
        <v>42734.086053240739</v>
      </c>
      <c r="T877">
        <f t="shared" si="55"/>
        <v>2016</v>
      </c>
    </row>
    <row r="878" spans="1:20" ht="45" x14ac:dyDescent="0.25">
      <c r="A878">
        <v>1351</v>
      </c>
      <c r="B878" s="9" t="s">
        <v>1352</v>
      </c>
      <c r="C878" s="3" t="s">
        <v>5461</v>
      </c>
      <c r="D878" s="5">
        <v>20000</v>
      </c>
      <c r="E878" s="7">
        <v>7620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">
        <f t="shared" si="53"/>
        <v>38</v>
      </c>
      <c r="P878" t="s">
        <v>8311</v>
      </c>
      <c r="Q878" t="s">
        <v>8345</v>
      </c>
      <c r="R878" s="13">
        <f t="shared" si="56"/>
        <v>42382.74009259259</v>
      </c>
      <c r="S878" s="13">
        <f t="shared" si="54"/>
        <v>42412.74009259259</v>
      </c>
      <c r="T878">
        <f t="shared" si="55"/>
        <v>2016</v>
      </c>
    </row>
    <row r="879" spans="1:20" ht="60" x14ac:dyDescent="0.25">
      <c r="A879">
        <v>1438</v>
      </c>
      <c r="B879" s="9" t="s">
        <v>1439</v>
      </c>
      <c r="C879" s="3" t="s">
        <v>5548</v>
      </c>
      <c r="D879" s="5">
        <v>20000</v>
      </c>
      <c r="E879" s="7">
        <v>7617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">
        <f t="shared" si="53"/>
        <v>38</v>
      </c>
      <c r="P879" t="s">
        <v>8311</v>
      </c>
      <c r="Q879" t="s">
        <v>8312</v>
      </c>
      <c r="R879" s="13">
        <f t="shared" si="56"/>
        <v>42457.871516203704</v>
      </c>
      <c r="S879" s="13">
        <f t="shared" si="54"/>
        <v>42487.579861111109</v>
      </c>
      <c r="T879">
        <f t="shared" si="55"/>
        <v>2016</v>
      </c>
    </row>
    <row r="880" spans="1:20" ht="60" x14ac:dyDescent="0.25">
      <c r="A880">
        <v>1486</v>
      </c>
      <c r="B880" s="9" t="s">
        <v>1487</v>
      </c>
      <c r="C880" s="3" t="s">
        <v>5596</v>
      </c>
      <c r="D880" s="5">
        <v>20000</v>
      </c>
      <c r="E880" s="7">
        <v>7595.43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">
        <f t="shared" si="53"/>
        <v>38</v>
      </c>
      <c r="P880" t="s">
        <v>8311</v>
      </c>
      <c r="Q880" t="s">
        <v>8350</v>
      </c>
      <c r="R880" s="13">
        <f t="shared" si="56"/>
        <v>42032.168530092589</v>
      </c>
      <c r="S880" s="13">
        <f t="shared" si="54"/>
        <v>42062.168530092589</v>
      </c>
      <c r="T880">
        <f t="shared" si="55"/>
        <v>2015</v>
      </c>
    </row>
    <row r="881" spans="1:20" ht="60" x14ac:dyDescent="0.25">
      <c r="A881">
        <v>1539</v>
      </c>
      <c r="B881" s="9" t="s">
        <v>1540</v>
      </c>
      <c r="C881" s="3" t="s">
        <v>5649</v>
      </c>
      <c r="D881" s="5">
        <v>20000</v>
      </c>
      <c r="E881" s="7">
        <v>7576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">
        <f t="shared" si="53"/>
        <v>38</v>
      </c>
      <c r="P881" t="s">
        <v>8327</v>
      </c>
      <c r="Q881" t="s">
        <v>8328</v>
      </c>
      <c r="R881" s="13">
        <f t="shared" si="56"/>
        <v>42705.919201388882</v>
      </c>
      <c r="S881" s="13">
        <f t="shared" si="54"/>
        <v>42738.919201388882</v>
      </c>
      <c r="T881">
        <f t="shared" si="55"/>
        <v>2016</v>
      </c>
    </row>
    <row r="882" spans="1:20" ht="60" x14ac:dyDescent="0.25">
      <c r="A882">
        <v>1554</v>
      </c>
      <c r="B882" s="9" t="s">
        <v>1555</v>
      </c>
      <c r="C882" s="3" t="s">
        <v>5664</v>
      </c>
      <c r="D882" s="5">
        <v>20000</v>
      </c>
      <c r="E882" s="7">
        <v>7559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">
        <f t="shared" si="53"/>
        <v>38</v>
      </c>
      <c r="P882" t="s">
        <v>8327</v>
      </c>
      <c r="Q882" t="s">
        <v>8354</v>
      </c>
      <c r="R882" s="13">
        <f t="shared" si="56"/>
        <v>42188.252199074079</v>
      </c>
      <c r="S882" s="13">
        <f t="shared" si="54"/>
        <v>42218.252199074079</v>
      </c>
      <c r="T882">
        <f t="shared" si="55"/>
        <v>2015</v>
      </c>
    </row>
    <row r="883" spans="1:20" ht="60" x14ac:dyDescent="0.25">
      <c r="A883">
        <v>1583</v>
      </c>
      <c r="B883" s="9" t="s">
        <v>1584</v>
      </c>
      <c r="C883" s="3" t="s">
        <v>5693</v>
      </c>
      <c r="D883" s="5">
        <v>20000</v>
      </c>
      <c r="E883" s="7">
        <v>7555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">
        <f t="shared" si="53"/>
        <v>38</v>
      </c>
      <c r="P883" t="s">
        <v>8327</v>
      </c>
      <c r="Q883" t="s">
        <v>8340</v>
      </c>
      <c r="R883" s="13">
        <f t="shared" si="56"/>
        <v>41877.904988425929</v>
      </c>
      <c r="S883" s="13">
        <f t="shared" si="54"/>
        <v>41907.904988425929</v>
      </c>
      <c r="T883">
        <f t="shared" si="55"/>
        <v>2014</v>
      </c>
    </row>
    <row r="884" spans="1:20" ht="60" x14ac:dyDescent="0.25">
      <c r="A884">
        <v>1700</v>
      </c>
      <c r="B884" s="9" t="s">
        <v>1701</v>
      </c>
      <c r="C884" s="3" t="s">
        <v>5810</v>
      </c>
      <c r="D884" s="5">
        <v>20000</v>
      </c>
      <c r="E884" s="7">
        <v>7540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">
        <f t="shared" si="53"/>
        <v>38</v>
      </c>
      <c r="P884" t="s">
        <v>8323</v>
      </c>
      <c r="Q884" t="s">
        <v>8329</v>
      </c>
      <c r="R884" s="13">
        <f t="shared" si="56"/>
        <v>42796.071643518517</v>
      </c>
      <c r="S884" s="13">
        <f t="shared" si="54"/>
        <v>42826.166666666672</v>
      </c>
      <c r="T884">
        <f t="shared" si="55"/>
        <v>2017</v>
      </c>
    </row>
    <row r="885" spans="1:20" ht="60" x14ac:dyDescent="0.25">
      <c r="A885">
        <v>1806</v>
      </c>
      <c r="B885" s="9" t="s">
        <v>1807</v>
      </c>
      <c r="C885" s="3" t="s">
        <v>5916</v>
      </c>
      <c r="D885" s="5">
        <v>20000</v>
      </c>
      <c r="E885" s="7">
        <v>7530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">
        <f t="shared" si="53"/>
        <v>38</v>
      </c>
      <c r="P885" t="s">
        <v>8327</v>
      </c>
      <c r="Q885" t="s">
        <v>8328</v>
      </c>
      <c r="R885" s="13">
        <f t="shared" si="56"/>
        <v>41877.638298611113</v>
      </c>
      <c r="S885" s="13">
        <f t="shared" si="54"/>
        <v>41912.638298611113</v>
      </c>
      <c r="T885">
        <f t="shared" si="55"/>
        <v>2014</v>
      </c>
    </row>
    <row r="886" spans="1:20" ht="60" x14ac:dyDescent="0.25">
      <c r="A886">
        <v>1828</v>
      </c>
      <c r="B886" s="9" t="s">
        <v>1829</v>
      </c>
      <c r="C886" s="3" t="s">
        <v>5938</v>
      </c>
      <c r="D886" s="5">
        <v>20000</v>
      </c>
      <c r="E886" s="7">
        <v>7527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">
        <f t="shared" si="53"/>
        <v>38</v>
      </c>
      <c r="P886" t="s">
        <v>8323</v>
      </c>
      <c r="Q886" t="s">
        <v>8347</v>
      </c>
      <c r="R886" s="13">
        <f t="shared" si="56"/>
        <v>41736.899652777778</v>
      </c>
      <c r="S886" s="13">
        <f t="shared" si="54"/>
        <v>41768.916666666664</v>
      </c>
      <c r="T886">
        <f t="shared" si="55"/>
        <v>2014</v>
      </c>
    </row>
    <row r="887" spans="1:20" ht="60" x14ac:dyDescent="0.25">
      <c r="A887">
        <v>1867</v>
      </c>
      <c r="B887" s="9" t="s">
        <v>1868</v>
      </c>
      <c r="C887" s="3" t="s">
        <v>5977</v>
      </c>
      <c r="D887" s="5">
        <v>20000</v>
      </c>
      <c r="E887" s="7">
        <v>7525.12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">
        <f t="shared" si="53"/>
        <v>38</v>
      </c>
      <c r="P887" t="s">
        <v>8320</v>
      </c>
      <c r="Q887" t="s">
        <v>8330</v>
      </c>
      <c r="R887" s="13">
        <f t="shared" si="56"/>
        <v>42649.924907407403</v>
      </c>
      <c r="S887" s="13">
        <f t="shared" si="54"/>
        <v>42679.924907407403</v>
      </c>
      <c r="T887">
        <f t="shared" si="55"/>
        <v>2016</v>
      </c>
    </row>
    <row r="888" spans="1:20" ht="60" x14ac:dyDescent="0.25">
      <c r="A888">
        <v>1872</v>
      </c>
      <c r="B888" s="9" t="s">
        <v>1873</v>
      </c>
      <c r="C888" s="3" t="s">
        <v>5982</v>
      </c>
      <c r="D888" s="5">
        <v>20000</v>
      </c>
      <c r="E888" s="7">
        <v>7520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">
        <f t="shared" si="53"/>
        <v>38</v>
      </c>
      <c r="P888" t="s">
        <v>8320</v>
      </c>
      <c r="Q888" t="s">
        <v>8330</v>
      </c>
      <c r="R888" s="13">
        <f t="shared" si="56"/>
        <v>42155.129652777774</v>
      </c>
      <c r="S888" s="13">
        <f t="shared" si="54"/>
        <v>42185.129652777774</v>
      </c>
      <c r="T888">
        <f t="shared" si="55"/>
        <v>2015</v>
      </c>
    </row>
    <row r="889" spans="1:20" ht="30" x14ac:dyDescent="0.25">
      <c r="A889">
        <v>1916</v>
      </c>
      <c r="B889" s="9" t="s">
        <v>1917</v>
      </c>
      <c r="C889" s="3" t="s">
        <v>6026</v>
      </c>
      <c r="D889" s="5">
        <v>20000</v>
      </c>
      <c r="E889" s="7">
        <v>7505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">
        <f t="shared" si="53"/>
        <v>38</v>
      </c>
      <c r="P889" t="s">
        <v>8314</v>
      </c>
      <c r="Q889" t="s">
        <v>8326</v>
      </c>
      <c r="R889" s="13">
        <f t="shared" si="56"/>
        <v>42656.717303240745</v>
      </c>
      <c r="S889" s="13">
        <f t="shared" si="54"/>
        <v>42681.758969907409</v>
      </c>
      <c r="T889">
        <f t="shared" si="55"/>
        <v>2016</v>
      </c>
    </row>
    <row r="890" spans="1:20" ht="60" x14ac:dyDescent="0.25">
      <c r="A890">
        <v>1967</v>
      </c>
      <c r="B890" s="9" t="s">
        <v>1968</v>
      </c>
      <c r="C890" s="3" t="s">
        <v>6077</v>
      </c>
      <c r="D890" s="5">
        <v>20000</v>
      </c>
      <c r="E890" s="7">
        <v>7500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">
        <f t="shared" si="53"/>
        <v>37</v>
      </c>
      <c r="P890" t="s">
        <v>8314</v>
      </c>
      <c r="Q890" t="s">
        <v>8325</v>
      </c>
      <c r="R890" s="13">
        <f t="shared" si="56"/>
        <v>41730.663530092592</v>
      </c>
      <c r="S890" s="13">
        <f t="shared" si="54"/>
        <v>41760.663530092592</v>
      </c>
      <c r="T890">
        <f t="shared" si="55"/>
        <v>2014</v>
      </c>
    </row>
    <row r="891" spans="1:20" ht="60" x14ac:dyDescent="0.25">
      <c r="A891">
        <v>1969</v>
      </c>
      <c r="B891" s="9" t="s">
        <v>1970</v>
      </c>
      <c r="C891" s="3" t="s">
        <v>6079</v>
      </c>
      <c r="D891" s="5">
        <v>20000</v>
      </c>
      <c r="E891" s="7">
        <v>7495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">
        <f t="shared" si="53"/>
        <v>37</v>
      </c>
      <c r="P891" t="s">
        <v>8314</v>
      </c>
      <c r="Q891" t="s">
        <v>8325</v>
      </c>
      <c r="R891" s="13">
        <f t="shared" si="56"/>
        <v>42557.792453703703</v>
      </c>
      <c r="S891" s="13">
        <f t="shared" si="54"/>
        <v>42587.792453703703</v>
      </c>
      <c r="T891">
        <f t="shared" si="55"/>
        <v>2016</v>
      </c>
    </row>
    <row r="892" spans="1:20" ht="60" x14ac:dyDescent="0.25">
      <c r="A892">
        <v>1974</v>
      </c>
      <c r="B892" s="9" t="s">
        <v>1975</v>
      </c>
      <c r="C892" s="3" t="s">
        <v>6084</v>
      </c>
      <c r="D892" s="5">
        <v>20000</v>
      </c>
      <c r="E892" s="7">
        <v>7445.14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">
        <f t="shared" si="53"/>
        <v>37</v>
      </c>
      <c r="P892" t="s">
        <v>8314</v>
      </c>
      <c r="Q892" t="s">
        <v>8325</v>
      </c>
      <c r="R892" s="13">
        <f t="shared" si="56"/>
        <v>41445.334131944444</v>
      </c>
      <c r="S892" s="13">
        <f t="shared" si="54"/>
        <v>41505.334131944444</v>
      </c>
      <c r="T892">
        <f t="shared" si="55"/>
        <v>2013</v>
      </c>
    </row>
    <row r="893" spans="1:20" ht="60" x14ac:dyDescent="0.25">
      <c r="A893">
        <v>2071</v>
      </c>
      <c r="B893" s="9" t="s">
        <v>2072</v>
      </c>
      <c r="C893" s="3" t="s">
        <v>6181</v>
      </c>
      <c r="D893" s="5">
        <v>20000</v>
      </c>
      <c r="E893" s="7">
        <v>7433.48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">
        <f t="shared" si="53"/>
        <v>37</v>
      </c>
      <c r="P893" t="s">
        <v>8314</v>
      </c>
      <c r="Q893" t="s">
        <v>8325</v>
      </c>
      <c r="R893" s="13">
        <f t="shared" si="56"/>
        <v>42600.278749999998</v>
      </c>
      <c r="S893" s="13">
        <f t="shared" si="54"/>
        <v>42645.278749999998</v>
      </c>
      <c r="T893">
        <f t="shared" si="55"/>
        <v>2016</v>
      </c>
    </row>
    <row r="894" spans="1:20" ht="45" x14ac:dyDescent="0.25">
      <c r="A894">
        <v>2078</v>
      </c>
      <c r="B894" s="9" t="s">
        <v>2079</v>
      </c>
      <c r="C894" s="3" t="s">
        <v>6188</v>
      </c>
      <c r="D894" s="5">
        <v>20000</v>
      </c>
      <c r="E894" s="7">
        <v>7415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">
        <f t="shared" si="53"/>
        <v>37</v>
      </c>
      <c r="P894" t="s">
        <v>8314</v>
      </c>
      <c r="Q894" t="s">
        <v>8325</v>
      </c>
      <c r="R894" s="13">
        <f t="shared" si="56"/>
        <v>42692.771493055552</v>
      </c>
      <c r="S894" s="13">
        <f t="shared" si="54"/>
        <v>42722.771493055552</v>
      </c>
      <c r="T894">
        <f t="shared" si="55"/>
        <v>2016</v>
      </c>
    </row>
    <row r="895" spans="1:20" ht="45" x14ac:dyDescent="0.25">
      <c r="A895">
        <v>2126</v>
      </c>
      <c r="B895" s="9" t="s">
        <v>2127</v>
      </c>
      <c r="C895" s="3" t="s">
        <v>6236</v>
      </c>
      <c r="D895" s="5">
        <v>20000</v>
      </c>
      <c r="E895" s="7">
        <v>7412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">
        <f t="shared" si="53"/>
        <v>37</v>
      </c>
      <c r="P895" t="s">
        <v>8320</v>
      </c>
      <c r="Q895" t="s">
        <v>8321</v>
      </c>
      <c r="R895" s="13">
        <f t="shared" si="56"/>
        <v>41951.973229166666</v>
      </c>
      <c r="S895" s="13">
        <f t="shared" si="54"/>
        <v>41981.973229166666</v>
      </c>
      <c r="T895">
        <f t="shared" si="55"/>
        <v>2014</v>
      </c>
    </row>
    <row r="896" spans="1:20" ht="45" x14ac:dyDescent="0.25">
      <c r="A896">
        <v>2186</v>
      </c>
      <c r="B896" s="9" t="s">
        <v>2187</v>
      </c>
      <c r="C896" s="3" t="s">
        <v>6296</v>
      </c>
      <c r="D896" s="5">
        <v>20000</v>
      </c>
      <c r="E896" s="7">
        <v>7397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">
        <f t="shared" si="53"/>
        <v>37</v>
      </c>
      <c r="P896" t="s">
        <v>8320</v>
      </c>
      <c r="Q896" t="s">
        <v>8348</v>
      </c>
      <c r="R896" s="13">
        <f t="shared" si="56"/>
        <v>42583.615081018521</v>
      </c>
      <c r="S896" s="13">
        <f t="shared" si="54"/>
        <v>42620.083333333328</v>
      </c>
      <c r="T896">
        <f t="shared" si="55"/>
        <v>2016</v>
      </c>
    </row>
    <row r="897" spans="1:20" ht="60" x14ac:dyDescent="0.25">
      <c r="A897">
        <v>2187</v>
      </c>
      <c r="B897" s="9" t="s">
        <v>2188</v>
      </c>
      <c r="C897" s="3" t="s">
        <v>6297</v>
      </c>
      <c r="D897" s="5">
        <v>20000</v>
      </c>
      <c r="E897" s="7">
        <v>7383.01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">
        <f t="shared" si="53"/>
        <v>37</v>
      </c>
      <c r="P897" t="s">
        <v>8320</v>
      </c>
      <c r="Q897" t="s">
        <v>8348</v>
      </c>
      <c r="R897" s="13">
        <f t="shared" si="56"/>
        <v>42068.209097222221</v>
      </c>
      <c r="S897" s="13">
        <f t="shared" si="54"/>
        <v>42097.165972222225</v>
      </c>
      <c r="T897">
        <f t="shared" si="55"/>
        <v>2015</v>
      </c>
    </row>
    <row r="898" spans="1:20" ht="60" x14ac:dyDescent="0.25">
      <c r="A898">
        <v>2267</v>
      </c>
      <c r="B898" s="9" t="s">
        <v>2268</v>
      </c>
      <c r="C898" s="3" t="s">
        <v>6377</v>
      </c>
      <c r="D898" s="5">
        <v>20000</v>
      </c>
      <c r="E898" s="7">
        <v>7365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">
        <f t="shared" ref="O898:O961" si="57">ROUND(E899/D899*100,0)</f>
        <v>37</v>
      </c>
      <c r="P898" t="s">
        <v>8320</v>
      </c>
      <c r="Q898" t="s">
        <v>8348</v>
      </c>
      <c r="R898" s="13">
        <f t="shared" si="56"/>
        <v>41968.829826388886</v>
      </c>
      <c r="S898" s="13">
        <f t="shared" si="54"/>
        <v>41994.041666666672</v>
      </c>
      <c r="T898">
        <f t="shared" si="55"/>
        <v>2014</v>
      </c>
    </row>
    <row r="899" spans="1:20" ht="60" x14ac:dyDescent="0.25">
      <c r="A899">
        <v>2271</v>
      </c>
      <c r="B899" s="9" t="s">
        <v>2272</v>
      </c>
      <c r="C899" s="3" t="s">
        <v>6381</v>
      </c>
      <c r="D899" s="5">
        <v>20000</v>
      </c>
      <c r="E899" s="7">
        <v>7344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">
        <f t="shared" si="57"/>
        <v>37</v>
      </c>
      <c r="P899" t="s">
        <v>8320</v>
      </c>
      <c r="Q899" t="s">
        <v>8348</v>
      </c>
      <c r="R899" s="13">
        <f t="shared" si="56"/>
        <v>42684.000046296293</v>
      </c>
      <c r="S899" s="13">
        <f t="shared" ref="S899:S962" si="58">(((I899/60)/60/24+DATE(1970,1,1)))</f>
        <v>42714.000046296293</v>
      </c>
      <c r="T899">
        <f t="shared" ref="T899:T962" si="59">YEAR(R899)</f>
        <v>2016</v>
      </c>
    </row>
    <row r="900" spans="1:20" ht="45" x14ac:dyDescent="0.25">
      <c r="A900">
        <v>2336</v>
      </c>
      <c r="B900" s="9" t="s">
        <v>2337</v>
      </c>
      <c r="C900" s="3" t="s">
        <v>6446</v>
      </c>
      <c r="D900" s="5">
        <v>20000</v>
      </c>
      <c r="E900" s="7">
        <v>7340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">
        <f t="shared" si="57"/>
        <v>37</v>
      </c>
      <c r="P900" t="s">
        <v>8331</v>
      </c>
      <c r="Q900" t="s">
        <v>8349</v>
      </c>
      <c r="R900" s="13">
        <f t="shared" si="56"/>
        <v>41666.924710648149</v>
      </c>
      <c r="S900" s="13">
        <f t="shared" si="58"/>
        <v>41706.924710648149</v>
      </c>
      <c r="T900">
        <f t="shared" si="59"/>
        <v>2014</v>
      </c>
    </row>
    <row r="901" spans="1:20" ht="30" x14ac:dyDescent="0.25">
      <c r="A901">
        <v>2391</v>
      </c>
      <c r="B901" s="9" t="s">
        <v>2392</v>
      </c>
      <c r="C901" s="3" t="s">
        <v>6501</v>
      </c>
      <c r="D901" s="5">
        <v>20000</v>
      </c>
      <c r="E901" s="7">
        <v>7336.01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">
        <f t="shared" si="57"/>
        <v>37</v>
      </c>
      <c r="P901" t="s">
        <v>8314</v>
      </c>
      <c r="Q901" t="s">
        <v>8318</v>
      </c>
      <c r="R901" s="13">
        <f t="shared" si="56"/>
        <v>42064.794490740736</v>
      </c>
      <c r="S901" s="13">
        <f t="shared" si="58"/>
        <v>42094.752824074079</v>
      </c>
      <c r="T901">
        <f t="shared" si="59"/>
        <v>2015</v>
      </c>
    </row>
    <row r="902" spans="1:20" ht="60" x14ac:dyDescent="0.25">
      <c r="A902">
        <v>2416</v>
      </c>
      <c r="B902" s="9" t="s">
        <v>2417</v>
      </c>
      <c r="C902" s="3" t="s">
        <v>6526</v>
      </c>
      <c r="D902" s="5">
        <v>20000</v>
      </c>
      <c r="E902" s="7">
        <v>7326.88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">
        <f t="shared" si="57"/>
        <v>37</v>
      </c>
      <c r="P902" t="s">
        <v>8331</v>
      </c>
      <c r="Q902" t="s">
        <v>8332</v>
      </c>
      <c r="R902" s="13">
        <f t="shared" si="56"/>
        <v>42019.737766203703</v>
      </c>
      <c r="S902" s="13">
        <f t="shared" si="58"/>
        <v>42077.625</v>
      </c>
      <c r="T902">
        <f t="shared" si="59"/>
        <v>2015</v>
      </c>
    </row>
    <row r="903" spans="1:20" ht="45" x14ac:dyDescent="0.25">
      <c r="A903">
        <v>2426</v>
      </c>
      <c r="B903" s="9" t="s">
        <v>2427</v>
      </c>
      <c r="C903" s="3" t="s">
        <v>6536</v>
      </c>
      <c r="D903" s="5">
        <v>20000</v>
      </c>
      <c r="E903" s="7">
        <v>7304.04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">
        <f t="shared" si="57"/>
        <v>36</v>
      </c>
      <c r="P903" t="s">
        <v>8331</v>
      </c>
      <c r="Q903" t="s">
        <v>8332</v>
      </c>
      <c r="R903" s="13">
        <f t="shared" si="56"/>
        <v>42164.170046296291</v>
      </c>
      <c r="S903" s="13">
        <f t="shared" si="58"/>
        <v>42224.170046296291</v>
      </c>
      <c r="T903">
        <f t="shared" si="59"/>
        <v>2015</v>
      </c>
    </row>
    <row r="904" spans="1:20" ht="60" x14ac:dyDescent="0.25">
      <c r="A904">
        <v>2434</v>
      </c>
      <c r="B904" s="9" t="s">
        <v>2435</v>
      </c>
      <c r="C904" s="3" t="s">
        <v>6544</v>
      </c>
      <c r="D904" s="5">
        <v>20000</v>
      </c>
      <c r="E904" s="7">
        <v>7226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">
        <f t="shared" si="57"/>
        <v>36</v>
      </c>
      <c r="P904" t="s">
        <v>8331</v>
      </c>
      <c r="Q904" t="s">
        <v>8332</v>
      </c>
      <c r="R904" s="13">
        <f t="shared" si="56"/>
        <v>42180.18604166666</v>
      </c>
      <c r="S904" s="13">
        <f t="shared" si="58"/>
        <v>42220.18604166666</v>
      </c>
      <c r="T904">
        <f t="shared" si="59"/>
        <v>2015</v>
      </c>
    </row>
    <row r="905" spans="1:20" ht="60" x14ac:dyDescent="0.25">
      <c r="A905">
        <v>2443</v>
      </c>
      <c r="B905" s="9" t="s">
        <v>2444</v>
      </c>
      <c r="C905" s="3" t="s">
        <v>6553</v>
      </c>
      <c r="D905" s="5">
        <v>20000</v>
      </c>
      <c r="E905" s="7">
        <v>7220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">
        <f t="shared" si="57"/>
        <v>36</v>
      </c>
      <c r="P905" t="s">
        <v>8331</v>
      </c>
      <c r="Q905" t="s">
        <v>8349</v>
      </c>
      <c r="R905" s="13">
        <f t="shared" si="56"/>
        <v>41836.625254629631</v>
      </c>
      <c r="S905" s="13">
        <f t="shared" si="58"/>
        <v>41866.625254629631</v>
      </c>
      <c r="T905">
        <f t="shared" si="59"/>
        <v>2014</v>
      </c>
    </row>
    <row r="906" spans="1:20" ht="60" x14ac:dyDescent="0.25">
      <c r="A906">
        <v>2493</v>
      </c>
      <c r="B906" s="9" t="s">
        <v>2493</v>
      </c>
      <c r="C906" s="3" t="s">
        <v>6603</v>
      </c>
      <c r="D906" s="5">
        <v>20000</v>
      </c>
      <c r="E906" s="7">
        <v>7219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">
        <f t="shared" si="57"/>
        <v>36</v>
      </c>
      <c r="P906" t="s">
        <v>8323</v>
      </c>
      <c r="Q906" t="s">
        <v>8344</v>
      </c>
      <c r="R906" s="13">
        <f t="shared" si="56"/>
        <v>41348.168287037035</v>
      </c>
      <c r="S906" s="13">
        <f t="shared" si="58"/>
        <v>41393.168287037035</v>
      </c>
      <c r="T906">
        <f t="shared" si="59"/>
        <v>2013</v>
      </c>
    </row>
    <row r="907" spans="1:20" ht="60" x14ac:dyDescent="0.25">
      <c r="A907">
        <v>2508</v>
      </c>
      <c r="B907" s="9" t="s">
        <v>2508</v>
      </c>
      <c r="C907" s="3" t="s">
        <v>6618</v>
      </c>
      <c r="D907" s="5">
        <v>20000</v>
      </c>
      <c r="E907" s="7">
        <v>7206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">
        <f t="shared" si="57"/>
        <v>36</v>
      </c>
      <c r="P907" t="s">
        <v>8331</v>
      </c>
      <c r="Q907" t="s">
        <v>8335</v>
      </c>
      <c r="R907" s="13">
        <f t="shared" si="56"/>
        <v>41835.951782407406</v>
      </c>
      <c r="S907" s="13">
        <f t="shared" si="58"/>
        <v>41865.951782407406</v>
      </c>
      <c r="T907">
        <f t="shared" si="59"/>
        <v>2014</v>
      </c>
    </row>
    <row r="908" spans="1:20" x14ac:dyDescent="0.25">
      <c r="A908">
        <v>2535</v>
      </c>
      <c r="B908" s="9" t="s">
        <v>2535</v>
      </c>
      <c r="C908" s="3" t="s">
        <v>6645</v>
      </c>
      <c r="D908" s="5">
        <v>20000</v>
      </c>
      <c r="E908" s="7">
        <v>7184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">
        <f t="shared" si="57"/>
        <v>36</v>
      </c>
      <c r="P908" t="s">
        <v>8323</v>
      </c>
      <c r="Q908" t="s">
        <v>8355</v>
      </c>
      <c r="R908" s="13">
        <f t="shared" si="56"/>
        <v>41943.791030092594</v>
      </c>
      <c r="S908" s="13">
        <f t="shared" si="58"/>
        <v>41974.832696759258</v>
      </c>
      <c r="T908">
        <f t="shared" si="59"/>
        <v>2014</v>
      </c>
    </row>
    <row r="909" spans="1:20" ht="30" x14ac:dyDescent="0.25">
      <c r="A909">
        <v>2563</v>
      </c>
      <c r="B909" s="9" t="s">
        <v>2563</v>
      </c>
      <c r="C909" s="3" t="s">
        <v>6673</v>
      </c>
      <c r="D909" s="5">
        <v>20000</v>
      </c>
      <c r="E909" s="7">
        <v>7173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">
        <f t="shared" si="57"/>
        <v>36</v>
      </c>
      <c r="P909" t="s">
        <v>8331</v>
      </c>
      <c r="Q909" t="s">
        <v>8332</v>
      </c>
      <c r="R909" s="13">
        <f t="shared" si="56"/>
        <v>42155.139479166668</v>
      </c>
      <c r="S909" s="13">
        <f t="shared" si="58"/>
        <v>42215.139479166668</v>
      </c>
      <c r="T909">
        <f t="shared" si="59"/>
        <v>2015</v>
      </c>
    </row>
    <row r="910" spans="1:20" ht="45" x14ac:dyDescent="0.25">
      <c r="A910">
        <v>2604</v>
      </c>
      <c r="B910" s="9" t="s">
        <v>2604</v>
      </c>
      <c r="C910" s="3" t="s">
        <v>6714</v>
      </c>
      <c r="D910" s="5">
        <v>20000</v>
      </c>
      <c r="E910" s="7">
        <v>7164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">
        <f t="shared" si="57"/>
        <v>36</v>
      </c>
      <c r="P910" t="s">
        <v>8314</v>
      </c>
      <c r="Q910" t="s">
        <v>8319</v>
      </c>
      <c r="R910" s="13">
        <f t="shared" si="56"/>
        <v>40998.051192129627</v>
      </c>
      <c r="S910" s="13">
        <f t="shared" si="58"/>
        <v>41028.051192129627</v>
      </c>
      <c r="T910">
        <f t="shared" si="59"/>
        <v>2012</v>
      </c>
    </row>
    <row r="911" spans="1:20" ht="45" x14ac:dyDescent="0.25">
      <c r="A911">
        <v>2631</v>
      </c>
      <c r="B911" s="9" t="s">
        <v>2631</v>
      </c>
      <c r="C911" s="3" t="s">
        <v>6741</v>
      </c>
      <c r="D911" s="5">
        <v>20000</v>
      </c>
      <c r="E911" s="7">
        <v>7160.12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">
        <f t="shared" si="57"/>
        <v>36</v>
      </c>
      <c r="P911" t="s">
        <v>8314</v>
      </c>
      <c r="Q911" t="s">
        <v>8319</v>
      </c>
      <c r="R911" s="13">
        <f t="shared" si="56"/>
        <v>42218.169293981482</v>
      </c>
      <c r="S911" s="13">
        <f t="shared" si="58"/>
        <v>42246.169293981482</v>
      </c>
      <c r="T911">
        <f t="shared" si="59"/>
        <v>2015</v>
      </c>
    </row>
    <row r="912" spans="1:20" ht="60" x14ac:dyDescent="0.25">
      <c r="A912">
        <v>2645</v>
      </c>
      <c r="B912" s="9" t="s">
        <v>2645</v>
      </c>
      <c r="C912" s="3" t="s">
        <v>6755</v>
      </c>
      <c r="D912" s="5">
        <v>20000</v>
      </c>
      <c r="E912" s="7">
        <v>7140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">
        <f t="shared" si="57"/>
        <v>36</v>
      </c>
      <c r="P912" t="s">
        <v>8314</v>
      </c>
      <c r="Q912" t="s">
        <v>8319</v>
      </c>
      <c r="R912" s="13">
        <f t="shared" si="56"/>
        <v>41921.842627314814</v>
      </c>
      <c r="S912" s="13">
        <f t="shared" si="58"/>
        <v>41951.884293981479</v>
      </c>
      <c r="T912">
        <f t="shared" si="59"/>
        <v>2014</v>
      </c>
    </row>
    <row r="913" spans="1:20" ht="60" x14ac:dyDescent="0.25">
      <c r="A913">
        <v>2660</v>
      </c>
      <c r="B913" s="9" t="s">
        <v>2660</v>
      </c>
      <c r="C913" s="3" t="s">
        <v>6770</v>
      </c>
      <c r="D913" s="5">
        <v>20000</v>
      </c>
      <c r="E913" s="7">
        <v>7140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">
        <f t="shared" si="57"/>
        <v>35</v>
      </c>
      <c r="P913" t="s">
        <v>8314</v>
      </c>
      <c r="Q913" t="s">
        <v>8319</v>
      </c>
      <c r="R913" s="13">
        <f t="shared" si="56"/>
        <v>42272.713171296295</v>
      </c>
      <c r="S913" s="13">
        <f t="shared" si="58"/>
        <v>42332.754837962959</v>
      </c>
      <c r="T913">
        <f t="shared" si="59"/>
        <v>2015</v>
      </c>
    </row>
    <row r="914" spans="1:20" ht="45" x14ac:dyDescent="0.25">
      <c r="A914">
        <v>2662</v>
      </c>
      <c r="B914" s="9" t="s">
        <v>2662</v>
      </c>
      <c r="C914" s="3" t="s">
        <v>6772</v>
      </c>
      <c r="D914" s="5">
        <v>20000</v>
      </c>
      <c r="E914" s="7">
        <v>7062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">
        <f t="shared" si="57"/>
        <v>35</v>
      </c>
      <c r="P914" t="s">
        <v>8314</v>
      </c>
      <c r="Q914" t="s">
        <v>8315</v>
      </c>
      <c r="R914" s="13">
        <f t="shared" si="56"/>
        <v>42207.746678240743</v>
      </c>
      <c r="S914" s="13">
        <f t="shared" si="58"/>
        <v>42237.746678240743</v>
      </c>
      <c r="T914">
        <f t="shared" si="59"/>
        <v>2015</v>
      </c>
    </row>
    <row r="915" spans="1:20" ht="60" x14ac:dyDescent="0.25">
      <c r="A915">
        <v>2663</v>
      </c>
      <c r="B915" s="9" t="s">
        <v>2663</v>
      </c>
      <c r="C915" s="3" t="s">
        <v>6773</v>
      </c>
      <c r="D915" s="5">
        <v>20000</v>
      </c>
      <c r="E915" s="7">
        <v>7053.61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">
        <f t="shared" si="57"/>
        <v>35</v>
      </c>
      <c r="P915" t="s">
        <v>8314</v>
      </c>
      <c r="Q915" t="s">
        <v>8315</v>
      </c>
      <c r="R915" s="13">
        <f t="shared" si="56"/>
        <v>42222.622766203705</v>
      </c>
      <c r="S915" s="13">
        <f t="shared" si="58"/>
        <v>42251.625</v>
      </c>
      <c r="T915">
        <f t="shared" si="59"/>
        <v>2015</v>
      </c>
    </row>
    <row r="916" spans="1:20" ht="45" x14ac:dyDescent="0.25">
      <c r="A916">
        <v>2708</v>
      </c>
      <c r="B916" s="9" t="s">
        <v>2708</v>
      </c>
      <c r="C916" s="3" t="s">
        <v>6818</v>
      </c>
      <c r="D916" s="5">
        <v>20000</v>
      </c>
      <c r="E916" s="7">
        <v>7050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">
        <f t="shared" si="57"/>
        <v>35</v>
      </c>
      <c r="P916" t="s">
        <v>8309</v>
      </c>
      <c r="Q916" t="s">
        <v>8310</v>
      </c>
      <c r="R916" s="13">
        <f t="shared" si="56"/>
        <v>42512.698217592595</v>
      </c>
      <c r="S916" s="13">
        <f t="shared" si="58"/>
        <v>42572.698217592595</v>
      </c>
      <c r="T916">
        <f t="shared" si="59"/>
        <v>2016</v>
      </c>
    </row>
    <row r="917" spans="1:20" ht="60" x14ac:dyDescent="0.25">
      <c r="A917">
        <v>2770</v>
      </c>
      <c r="B917" s="9" t="s">
        <v>2770</v>
      </c>
      <c r="C917" s="3" t="s">
        <v>6880</v>
      </c>
      <c r="D917" s="5">
        <v>20000</v>
      </c>
      <c r="E917" s="7">
        <v>7040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">
        <f t="shared" si="57"/>
        <v>35</v>
      </c>
      <c r="P917" t="s">
        <v>8311</v>
      </c>
      <c r="Q917" t="s">
        <v>8341</v>
      </c>
      <c r="R917" s="13">
        <f t="shared" si="56"/>
        <v>41686.705208333333</v>
      </c>
      <c r="S917" s="13">
        <f t="shared" si="58"/>
        <v>41716.663541666669</v>
      </c>
      <c r="T917">
        <f t="shared" si="59"/>
        <v>2014</v>
      </c>
    </row>
    <row r="918" spans="1:20" ht="60" x14ac:dyDescent="0.25">
      <c r="A918">
        <v>2869</v>
      </c>
      <c r="B918" s="9" t="s">
        <v>2869</v>
      </c>
      <c r="C918" s="3" t="s">
        <v>6979</v>
      </c>
      <c r="D918" s="5">
        <v>20000</v>
      </c>
      <c r="E918" s="7">
        <v>7019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1">
        <f t="shared" si="57"/>
        <v>35</v>
      </c>
      <c r="P918" t="s">
        <v>8309</v>
      </c>
      <c r="Q918" t="s">
        <v>8333</v>
      </c>
      <c r="R918" s="13">
        <f t="shared" si="56"/>
        <v>42540.593530092592</v>
      </c>
      <c r="S918" s="13">
        <f t="shared" si="58"/>
        <v>42570.593530092592</v>
      </c>
      <c r="T918">
        <f t="shared" si="59"/>
        <v>2016</v>
      </c>
    </row>
    <row r="919" spans="1:20" ht="60" x14ac:dyDescent="0.25">
      <c r="A919">
        <v>2875</v>
      </c>
      <c r="B919" s="9" t="s">
        <v>2875</v>
      </c>
      <c r="C919" s="3" t="s">
        <v>6985</v>
      </c>
      <c r="D919" s="5">
        <v>20000</v>
      </c>
      <c r="E919" s="7">
        <v>7015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1">
        <f t="shared" si="57"/>
        <v>35</v>
      </c>
      <c r="P919" t="s">
        <v>8309</v>
      </c>
      <c r="Q919" t="s">
        <v>8333</v>
      </c>
      <c r="R919" s="13">
        <f t="shared" ref="R919:R982" si="60">((J919/60)/60/24+DATE(1970,1,1))</f>
        <v>42465.128391203703</v>
      </c>
      <c r="S919" s="13">
        <f t="shared" si="58"/>
        <v>42495.128391203703</v>
      </c>
      <c r="T919">
        <f t="shared" si="59"/>
        <v>2016</v>
      </c>
    </row>
    <row r="920" spans="1:20" ht="60" x14ac:dyDescent="0.25">
      <c r="A920">
        <v>2952</v>
      </c>
      <c r="B920" s="9" t="s">
        <v>2952</v>
      </c>
      <c r="C920" s="3" t="s">
        <v>7062</v>
      </c>
      <c r="D920" s="5">
        <v>20000</v>
      </c>
      <c r="E920" s="7">
        <v>7011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">
        <f t="shared" si="57"/>
        <v>35</v>
      </c>
      <c r="P920" t="s">
        <v>8309</v>
      </c>
      <c r="Q920" t="s">
        <v>8310</v>
      </c>
      <c r="R920" s="13">
        <f t="shared" si="60"/>
        <v>42628.690266203703</v>
      </c>
      <c r="S920" s="13">
        <f t="shared" si="58"/>
        <v>42660.166666666672</v>
      </c>
      <c r="T920">
        <f t="shared" si="59"/>
        <v>2016</v>
      </c>
    </row>
    <row r="921" spans="1:20" x14ac:dyDescent="0.25">
      <c r="A921">
        <v>2989</v>
      </c>
      <c r="B921" s="9" t="s">
        <v>2989</v>
      </c>
      <c r="C921" s="3" t="s">
        <v>7099</v>
      </c>
      <c r="D921" s="5">
        <v>20000</v>
      </c>
      <c r="E921" s="7">
        <v>7003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">
        <f t="shared" si="57"/>
        <v>35</v>
      </c>
      <c r="P921" t="s">
        <v>8309</v>
      </c>
      <c r="Q921" t="s">
        <v>8310</v>
      </c>
      <c r="R921" s="13">
        <f t="shared" si="60"/>
        <v>42337.02039351852</v>
      </c>
      <c r="S921" s="13">
        <f t="shared" si="58"/>
        <v>42359.207638888889</v>
      </c>
      <c r="T921">
        <f t="shared" si="59"/>
        <v>2015</v>
      </c>
    </row>
    <row r="922" spans="1:20" ht="45" x14ac:dyDescent="0.25">
      <c r="A922">
        <v>3039</v>
      </c>
      <c r="B922" s="9" t="s">
        <v>3039</v>
      </c>
      <c r="C922" s="3" t="s">
        <v>7149</v>
      </c>
      <c r="D922" s="5">
        <v>20000</v>
      </c>
      <c r="E922" s="7">
        <v>7000.58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">
        <f t="shared" si="57"/>
        <v>35</v>
      </c>
      <c r="P922" t="s">
        <v>8309</v>
      </c>
      <c r="Q922" t="s">
        <v>8310</v>
      </c>
      <c r="R922" s="13">
        <f t="shared" si="60"/>
        <v>41610.794421296298</v>
      </c>
      <c r="S922" s="13">
        <f t="shared" si="58"/>
        <v>41637.332638888889</v>
      </c>
      <c r="T922">
        <f t="shared" si="59"/>
        <v>2013</v>
      </c>
    </row>
    <row r="923" spans="1:20" ht="60" x14ac:dyDescent="0.25">
      <c r="A923">
        <v>3055</v>
      </c>
      <c r="B923" s="9" t="s">
        <v>3055</v>
      </c>
      <c r="C923" s="3" t="s">
        <v>7165</v>
      </c>
      <c r="D923" s="5">
        <v>20000</v>
      </c>
      <c r="E923" s="7">
        <v>6962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">
        <f t="shared" si="57"/>
        <v>35</v>
      </c>
      <c r="P923" t="s">
        <v>8309</v>
      </c>
      <c r="Q923" t="s">
        <v>8310</v>
      </c>
      <c r="R923" s="13">
        <f t="shared" si="60"/>
        <v>41953.95821759259</v>
      </c>
      <c r="S923" s="13">
        <f t="shared" si="58"/>
        <v>42013.95821759259</v>
      </c>
      <c r="T923">
        <f t="shared" si="59"/>
        <v>2014</v>
      </c>
    </row>
    <row r="924" spans="1:20" ht="75" x14ac:dyDescent="0.25">
      <c r="A924">
        <v>3083</v>
      </c>
      <c r="B924" s="9" t="s">
        <v>3083</v>
      </c>
      <c r="C924" s="3" t="s">
        <v>7193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">
        <f t="shared" si="57"/>
        <v>35</v>
      </c>
      <c r="P924" t="s">
        <v>8309</v>
      </c>
      <c r="Q924" t="s">
        <v>8310</v>
      </c>
      <c r="R924" s="13">
        <f t="shared" si="60"/>
        <v>41853.563402777778</v>
      </c>
      <c r="S924" s="13">
        <f t="shared" si="58"/>
        <v>41883.208333333336</v>
      </c>
      <c r="T924">
        <f t="shared" si="59"/>
        <v>2014</v>
      </c>
    </row>
    <row r="925" spans="1:20" ht="60" x14ac:dyDescent="0.25">
      <c r="A925">
        <v>3086</v>
      </c>
      <c r="B925" s="9" t="s">
        <v>3086</v>
      </c>
      <c r="C925" s="3" t="s">
        <v>7196</v>
      </c>
      <c r="D925" s="5">
        <v>20000</v>
      </c>
      <c r="E925" s="7">
        <v>6904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">
        <f t="shared" si="57"/>
        <v>34</v>
      </c>
      <c r="P925" t="s">
        <v>8309</v>
      </c>
      <c r="Q925" t="s">
        <v>8310</v>
      </c>
      <c r="R925" s="13">
        <f t="shared" si="60"/>
        <v>42173.67082175926</v>
      </c>
      <c r="S925" s="13">
        <f t="shared" si="58"/>
        <v>42233.67082175926</v>
      </c>
      <c r="T925">
        <f t="shared" si="59"/>
        <v>2015</v>
      </c>
    </row>
    <row r="926" spans="1:20" ht="60" x14ac:dyDescent="0.25">
      <c r="A926">
        <v>3087</v>
      </c>
      <c r="B926" s="9" t="s">
        <v>3087</v>
      </c>
      <c r="C926" s="3" t="s">
        <v>7197</v>
      </c>
      <c r="D926" s="5">
        <v>20000</v>
      </c>
      <c r="E926" s="7">
        <v>6863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">
        <f t="shared" si="57"/>
        <v>34</v>
      </c>
      <c r="P926" t="s">
        <v>8309</v>
      </c>
      <c r="Q926" t="s">
        <v>8310</v>
      </c>
      <c r="R926" s="13">
        <f t="shared" si="60"/>
        <v>42665.150347222225</v>
      </c>
      <c r="S926" s="13">
        <f t="shared" si="58"/>
        <v>42725.192013888889</v>
      </c>
      <c r="T926">
        <f t="shared" si="59"/>
        <v>2016</v>
      </c>
    </row>
    <row r="927" spans="1:20" ht="45" x14ac:dyDescent="0.25">
      <c r="A927">
        <v>3096</v>
      </c>
      <c r="B927" s="9" t="s">
        <v>3096</v>
      </c>
      <c r="C927" s="3" t="s">
        <v>7206</v>
      </c>
      <c r="D927" s="5">
        <v>20000</v>
      </c>
      <c r="E927" s="7">
        <v>6853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">
        <f t="shared" si="57"/>
        <v>34</v>
      </c>
      <c r="P927" t="s">
        <v>8309</v>
      </c>
      <c r="Q927" t="s">
        <v>8310</v>
      </c>
      <c r="R927" s="13">
        <f t="shared" si="60"/>
        <v>42114.825532407413</v>
      </c>
      <c r="S927" s="13">
        <f t="shared" si="58"/>
        <v>42144.825532407413</v>
      </c>
      <c r="T927">
        <f t="shared" si="59"/>
        <v>2015</v>
      </c>
    </row>
    <row r="928" spans="1:20" ht="45" x14ac:dyDescent="0.25">
      <c r="A928">
        <v>3111</v>
      </c>
      <c r="B928" s="9" t="s">
        <v>3111</v>
      </c>
      <c r="C928" s="3" t="s">
        <v>7221</v>
      </c>
      <c r="D928" s="5">
        <v>20000</v>
      </c>
      <c r="E928" s="7">
        <v>6842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">
        <f t="shared" si="57"/>
        <v>34</v>
      </c>
      <c r="P928" t="s">
        <v>8309</v>
      </c>
      <c r="Q928" t="s">
        <v>8310</v>
      </c>
      <c r="R928" s="13">
        <f t="shared" si="60"/>
        <v>41885.595138888886</v>
      </c>
      <c r="S928" s="13">
        <f t="shared" si="58"/>
        <v>41916.595138888886</v>
      </c>
      <c r="T928">
        <f t="shared" si="59"/>
        <v>2014</v>
      </c>
    </row>
    <row r="929" spans="1:20" ht="60" x14ac:dyDescent="0.25">
      <c r="A929">
        <v>3147</v>
      </c>
      <c r="B929" s="9" t="s">
        <v>3147</v>
      </c>
      <c r="C929" s="3" t="s">
        <v>7257</v>
      </c>
      <c r="D929" s="5">
        <v>20000</v>
      </c>
      <c r="E929" s="7">
        <v>6780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1">
        <f t="shared" si="57"/>
        <v>34</v>
      </c>
      <c r="P929" t="s">
        <v>8309</v>
      </c>
      <c r="Q929" t="s">
        <v>8333</v>
      </c>
      <c r="R929" s="13">
        <f t="shared" si="60"/>
        <v>41909.969386574077</v>
      </c>
      <c r="S929" s="13">
        <f t="shared" si="58"/>
        <v>41950.011053240742</v>
      </c>
      <c r="T929">
        <f t="shared" si="59"/>
        <v>2014</v>
      </c>
    </row>
    <row r="930" spans="1:20" ht="45" x14ac:dyDescent="0.25">
      <c r="A930">
        <v>3219</v>
      </c>
      <c r="B930" s="9" t="s">
        <v>3219</v>
      </c>
      <c r="C930" s="3" t="s">
        <v>7329</v>
      </c>
      <c r="D930" s="5">
        <v>20000</v>
      </c>
      <c r="E930" s="7">
        <v>6755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1">
        <f t="shared" si="57"/>
        <v>34</v>
      </c>
      <c r="P930" t="s">
        <v>8309</v>
      </c>
      <c r="Q930" t="s">
        <v>8333</v>
      </c>
      <c r="R930" s="13">
        <f t="shared" si="60"/>
        <v>42050.983182870375</v>
      </c>
      <c r="S930" s="13">
        <f t="shared" si="58"/>
        <v>42085.941516203704</v>
      </c>
      <c r="T930">
        <f t="shared" si="59"/>
        <v>2015</v>
      </c>
    </row>
    <row r="931" spans="1:20" ht="45" x14ac:dyDescent="0.25">
      <c r="A931">
        <v>3229</v>
      </c>
      <c r="B931" s="9" t="s">
        <v>3229</v>
      </c>
      <c r="C931" s="3" t="s">
        <v>7339</v>
      </c>
      <c r="D931" s="5">
        <v>20000</v>
      </c>
      <c r="E931" s="7">
        <v>6740.37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1">
        <f t="shared" si="57"/>
        <v>34</v>
      </c>
      <c r="P931" t="s">
        <v>8309</v>
      </c>
      <c r="Q931" t="s">
        <v>8333</v>
      </c>
      <c r="R931" s="13">
        <f t="shared" si="60"/>
        <v>41933.291643518518</v>
      </c>
      <c r="S931" s="13">
        <f t="shared" si="58"/>
        <v>41963.333310185189</v>
      </c>
      <c r="T931">
        <f t="shared" si="59"/>
        <v>2014</v>
      </c>
    </row>
    <row r="932" spans="1:20" ht="60" x14ac:dyDescent="0.25">
      <c r="A932">
        <v>3236</v>
      </c>
      <c r="B932" s="9" t="s">
        <v>3236</v>
      </c>
      <c r="C932" s="3" t="s">
        <v>7346</v>
      </c>
      <c r="D932" s="5">
        <v>20000</v>
      </c>
      <c r="E932" s="7">
        <v>6705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1">
        <f t="shared" si="57"/>
        <v>34</v>
      </c>
      <c r="P932" t="s">
        <v>8309</v>
      </c>
      <c r="Q932" t="s">
        <v>8333</v>
      </c>
      <c r="R932" s="13">
        <f t="shared" si="60"/>
        <v>42702.917048611111</v>
      </c>
      <c r="S932" s="13">
        <f t="shared" si="58"/>
        <v>42732.917048611111</v>
      </c>
      <c r="T932">
        <f t="shared" si="59"/>
        <v>2016</v>
      </c>
    </row>
    <row r="933" spans="1:20" ht="45" x14ac:dyDescent="0.25">
      <c r="A933">
        <v>3253</v>
      </c>
      <c r="B933" s="9" t="s">
        <v>3253</v>
      </c>
      <c r="C933" s="3" t="s">
        <v>7363</v>
      </c>
      <c r="D933" s="5">
        <v>20000</v>
      </c>
      <c r="E933" s="7">
        <v>6700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1">
        <f t="shared" si="57"/>
        <v>33</v>
      </c>
      <c r="P933" t="s">
        <v>8309</v>
      </c>
      <c r="Q933" t="s">
        <v>8333</v>
      </c>
      <c r="R933" s="13">
        <f t="shared" si="60"/>
        <v>42602.576712962968</v>
      </c>
      <c r="S933" s="13">
        <f t="shared" si="58"/>
        <v>42621.15625</v>
      </c>
      <c r="T933">
        <f t="shared" si="59"/>
        <v>2016</v>
      </c>
    </row>
    <row r="934" spans="1:20" ht="45" x14ac:dyDescent="0.25">
      <c r="A934">
        <v>3728</v>
      </c>
      <c r="B934" s="9" t="s">
        <v>3725</v>
      </c>
      <c r="C934" s="3" t="s">
        <v>7838</v>
      </c>
      <c r="D934" s="5">
        <v>20000</v>
      </c>
      <c r="E934" s="7">
        <v>6691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1">
        <f t="shared" si="57"/>
        <v>33</v>
      </c>
      <c r="P934" t="s">
        <v>8309</v>
      </c>
      <c r="Q934" t="s">
        <v>8333</v>
      </c>
      <c r="R934" s="13">
        <f t="shared" si="60"/>
        <v>42205.171018518522</v>
      </c>
      <c r="S934" s="13">
        <f t="shared" si="58"/>
        <v>42235.171018518522</v>
      </c>
      <c r="T934">
        <f t="shared" si="59"/>
        <v>2015</v>
      </c>
    </row>
    <row r="935" spans="1:20" ht="45" x14ac:dyDescent="0.25">
      <c r="A935">
        <v>3741</v>
      </c>
      <c r="B935" s="9" t="s">
        <v>3738</v>
      </c>
      <c r="C935" s="3" t="s">
        <v>7851</v>
      </c>
      <c r="D935" s="5">
        <v>20000</v>
      </c>
      <c r="E935" s="7">
        <v>6684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1">
        <f t="shared" si="57"/>
        <v>33</v>
      </c>
      <c r="P935" t="s">
        <v>8309</v>
      </c>
      <c r="Q935" t="s">
        <v>8333</v>
      </c>
      <c r="R935" s="13">
        <f t="shared" si="60"/>
        <v>42325.920717592591</v>
      </c>
      <c r="S935" s="13">
        <f t="shared" si="58"/>
        <v>42355.920717592591</v>
      </c>
      <c r="T935">
        <f t="shared" si="59"/>
        <v>2015</v>
      </c>
    </row>
    <row r="936" spans="1:20" ht="60" x14ac:dyDescent="0.25">
      <c r="A936">
        <v>3929</v>
      </c>
      <c r="B936" s="9" t="s">
        <v>3926</v>
      </c>
      <c r="C936" s="3" t="s">
        <v>8037</v>
      </c>
      <c r="D936" s="5">
        <v>20000</v>
      </c>
      <c r="E936" s="7">
        <v>6680.22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1">
        <f t="shared" si="57"/>
        <v>33</v>
      </c>
      <c r="P936" t="s">
        <v>8309</v>
      </c>
      <c r="Q936" t="s">
        <v>8333</v>
      </c>
      <c r="R936" s="13">
        <f t="shared" si="60"/>
        <v>42601.827141203699</v>
      </c>
      <c r="S936" s="13">
        <f t="shared" si="58"/>
        <v>42631.827141203699</v>
      </c>
      <c r="T936">
        <f t="shared" si="59"/>
        <v>2016</v>
      </c>
    </row>
    <row r="937" spans="1:20" ht="60" x14ac:dyDescent="0.25">
      <c r="A937">
        <v>3936</v>
      </c>
      <c r="B937" s="9" t="s">
        <v>3933</v>
      </c>
      <c r="C937" s="3" t="s">
        <v>8044</v>
      </c>
      <c r="D937" s="5">
        <v>20000</v>
      </c>
      <c r="E937" s="7">
        <v>6663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1">
        <f t="shared" si="57"/>
        <v>33</v>
      </c>
      <c r="P937" t="s">
        <v>8309</v>
      </c>
      <c r="Q937" t="s">
        <v>8333</v>
      </c>
      <c r="R937" s="13">
        <f t="shared" si="60"/>
        <v>42675.262962962966</v>
      </c>
      <c r="S937" s="13">
        <f t="shared" si="58"/>
        <v>42705.304629629631</v>
      </c>
      <c r="T937">
        <f t="shared" si="59"/>
        <v>2016</v>
      </c>
    </row>
    <row r="938" spans="1:20" ht="45" x14ac:dyDescent="0.25">
      <c r="A938">
        <v>4029</v>
      </c>
      <c r="B938" s="9" t="s">
        <v>4025</v>
      </c>
      <c r="C938" s="3" t="s">
        <v>8134</v>
      </c>
      <c r="D938" s="5">
        <v>20000</v>
      </c>
      <c r="E938" s="7">
        <v>6658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1">
        <f t="shared" si="57"/>
        <v>33</v>
      </c>
      <c r="P938" t="s">
        <v>8309</v>
      </c>
      <c r="Q938" t="s">
        <v>8333</v>
      </c>
      <c r="R938" s="13">
        <f t="shared" si="60"/>
        <v>42322.025115740747</v>
      </c>
      <c r="S938" s="13">
        <f t="shared" si="58"/>
        <v>42352.025115740747</v>
      </c>
      <c r="T938">
        <f t="shared" si="59"/>
        <v>2015</v>
      </c>
    </row>
    <row r="939" spans="1:20" ht="60" x14ac:dyDescent="0.25">
      <c r="A939">
        <v>4049</v>
      </c>
      <c r="B939" s="9" t="s">
        <v>4045</v>
      </c>
      <c r="C939" s="3" t="s">
        <v>8153</v>
      </c>
      <c r="D939" s="5">
        <v>20000</v>
      </c>
      <c r="E939" s="7">
        <v>6646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1">
        <f t="shared" si="57"/>
        <v>33</v>
      </c>
      <c r="P939" t="s">
        <v>8309</v>
      </c>
      <c r="Q939" t="s">
        <v>8333</v>
      </c>
      <c r="R939" s="13">
        <f t="shared" si="60"/>
        <v>42169.958506944444</v>
      </c>
      <c r="S939" s="13">
        <f t="shared" si="58"/>
        <v>42199.958506944444</v>
      </c>
      <c r="T939">
        <f t="shared" si="59"/>
        <v>2015</v>
      </c>
    </row>
    <row r="940" spans="1:20" ht="60" x14ac:dyDescent="0.25">
      <c r="A940">
        <v>4062</v>
      </c>
      <c r="B940" s="9" t="s">
        <v>4058</v>
      </c>
      <c r="C940" s="3" t="s">
        <v>8166</v>
      </c>
      <c r="D940" s="5">
        <v>20000</v>
      </c>
      <c r="E940" s="7">
        <v>6645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1">
        <f t="shared" si="57"/>
        <v>33</v>
      </c>
      <c r="P940" t="s">
        <v>8309</v>
      </c>
      <c r="Q940" t="s">
        <v>8333</v>
      </c>
      <c r="R940" s="13">
        <f t="shared" si="60"/>
        <v>42523.739212962959</v>
      </c>
      <c r="S940" s="13">
        <f t="shared" si="58"/>
        <v>42553.739212962959</v>
      </c>
      <c r="T940">
        <f t="shared" si="59"/>
        <v>2016</v>
      </c>
    </row>
    <row r="941" spans="1:20" ht="60" x14ac:dyDescent="0.25">
      <c r="A941">
        <v>4071</v>
      </c>
      <c r="B941" s="9" t="s">
        <v>4067</v>
      </c>
      <c r="C941" s="3" t="s">
        <v>8174</v>
      </c>
      <c r="D941" s="5">
        <v>20000</v>
      </c>
      <c r="E941" s="7">
        <v>6633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">
        <f t="shared" si="57"/>
        <v>33</v>
      </c>
      <c r="P941" t="s">
        <v>8309</v>
      </c>
      <c r="Q941" t="s">
        <v>8333</v>
      </c>
      <c r="R941" s="13">
        <f t="shared" si="60"/>
        <v>42700.804756944446</v>
      </c>
      <c r="S941" s="13">
        <f t="shared" si="58"/>
        <v>42730.804756944446</v>
      </c>
      <c r="T941">
        <f t="shared" si="59"/>
        <v>2016</v>
      </c>
    </row>
    <row r="942" spans="1:20" ht="60" x14ac:dyDescent="0.25">
      <c r="A942">
        <v>2771</v>
      </c>
      <c r="B942" s="9" t="s">
        <v>2771</v>
      </c>
      <c r="C942" s="3" t="s">
        <v>6881</v>
      </c>
      <c r="D942" s="5">
        <v>19980</v>
      </c>
      <c r="E942" s="7">
        <v>6632.32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">
        <f t="shared" si="57"/>
        <v>33</v>
      </c>
      <c r="P942" t="s">
        <v>8311</v>
      </c>
      <c r="Q942" t="s">
        <v>8341</v>
      </c>
      <c r="R942" s="13">
        <f t="shared" si="60"/>
        <v>41257.531712962962</v>
      </c>
      <c r="S942" s="13">
        <f t="shared" si="58"/>
        <v>41306.708333333336</v>
      </c>
      <c r="T942">
        <f t="shared" si="59"/>
        <v>2012</v>
      </c>
    </row>
    <row r="943" spans="1:20" ht="45" x14ac:dyDescent="0.25">
      <c r="A943">
        <v>1223</v>
      </c>
      <c r="B943" s="9" t="s">
        <v>1224</v>
      </c>
      <c r="C943" s="3" t="s">
        <v>5333</v>
      </c>
      <c r="D943" s="5">
        <v>19800</v>
      </c>
      <c r="E943" s="7">
        <v>6628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">
        <f t="shared" si="57"/>
        <v>34</v>
      </c>
      <c r="P943" t="s">
        <v>8327</v>
      </c>
      <c r="Q943" t="s">
        <v>8328</v>
      </c>
      <c r="R943" s="13">
        <f t="shared" si="60"/>
        <v>42654.177187499998</v>
      </c>
      <c r="S943" s="13">
        <f t="shared" si="58"/>
        <v>42684.218854166669</v>
      </c>
      <c r="T943">
        <f t="shared" si="59"/>
        <v>2016</v>
      </c>
    </row>
    <row r="944" spans="1:20" ht="60" x14ac:dyDescent="0.25">
      <c r="A944">
        <v>2223</v>
      </c>
      <c r="B944" s="9" t="s">
        <v>2224</v>
      </c>
      <c r="C944" s="3" t="s">
        <v>6333</v>
      </c>
      <c r="D944" s="5">
        <v>19500</v>
      </c>
      <c r="E944" s="7">
        <v>6610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">
        <f t="shared" si="57"/>
        <v>34</v>
      </c>
      <c r="P944" t="s">
        <v>8320</v>
      </c>
      <c r="Q944" t="s">
        <v>8348</v>
      </c>
      <c r="R944" s="13">
        <f t="shared" si="60"/>
        <v>42152.640833333338</v>
      </c>
      <c r="S944" s="13">
        <f t="shared" si="58"/>
        <v>42182.640833333338</v>
      </c>
      <c r="T944">
        <f t="shared" si="59"/>
        <v>2015</v>
      </c>
    </row>
    <row r="945" spans="1:20" ht="45" x14ac:dyDescent="0.25">
      <c r="A945">
        <v>2677</v>
      </c>
      <c r="B945" s="9" t="s">
        <v>2677</v>
      </c>
      <c r="C945" s="3" t="s">
        <v>6787</v>
      </c>
      <c r="D945" s="5">
        <v>19500</v>
      </c>
      <c r="E945" s="7">
        <v>6592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">
        <f t="shared" si="57"/>
        <v>35</v>
      </c>
      <c r="P945" t="s">
        <v>8314</v>
      </c>
      <c r="Q945" t="s">
        <v>8315</v>
      </c>
      <c r="R945" s="13">
        <f t="shared" si="60"/>
        <v>41793.029432870368</v>
      </c>
      <c r="S945" s="13">
        <f t="shared" si="58"/>
        <v>41823.029432870368</v>
      </c>
      <c r="T945">
        <f t="shared" si="59"/>
        <v>2014</v>
      </c>
    </row>
    <row r="946" spans="1:20" ht="45" x14ac:dyDescent="0.25">
      <c r="A946">
        <v>1529</v>
      </c>
      <c r="B946" s="9" t="s">
        <v>1530</v>
      </c>
      <c r="C946" s="3" t="s">
        <v>5639</v>
      </c>
      <c r="D946" s="5">
        <v>19000</v>
      </c>
      <c r="E946" s="7">
        <v>6565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">
        <f t="shared" si="57"/>
        <v>35</v>
      </c>
      <c r="P946" t="s">
        <v>8327</v>
      </c>
      <c r="Q946" t="s">
        <v>8328</v>
      </c>
      <c r="R946" s="13">
        <f t="shared" si="60"/>
        <v>42052.628703703704</v>
      </c>
      <c r="S946" s="13">
        <f t="shared" si="58"/>
        <v>42082.587037037039</v>
      </c>
      <c r="T946">
        <f t="shared" si="59"/>
        <v>2015</v>
      </c>
    </row>
    <row r="947" spans="1:20" ht="60" x14ac:dyDescent="0.25">
      <c r="A947">
        <v>1796</v>
      </c>
      <c r="B947" s="9" t="s">
        <v>1797</v>
      </c>
      <c r="C947" s="3" t="s">
        <v>5906</v>
      </c>
      <c r="D947" s="5">
        <v>19000</v>
      </c>
      <c r="E947" s="7">
        <v>6555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">
        <f t="shared" si="57"/>
        <v>34</v>
      </c>
      <c r="P947" t="s">
        <v>8327</v>
      </c>
      <c r="Q947" t="s">
        <v>8328</v>
      </c>
      <c r="R947" s="13">
        <f t="shared" si="60"/>
        <v>42515.439421296294</v>
      </c>
      <c r="S947" s="13">
        <f t="shared" si="58"/>
        <v>42575.439421296294</v>
      </c>
      <c r="T947">
        <f t="shared" si="59"/>
        <v>2016</v>
      </c>
    </row>
    <row r="948" spans="1:20" ht="60" x14ac:dyDescent="0.25">
      <c r="A948">
        <v>1963</v>
      </c>
      <c r="B948" s="9" t="s">
        <v>1964</v>
      </c>
      <c r="C948" s="3" t="s">
        <v>6073</v>
      </c>
      <c r="D948" s="5">
        <v>19000</v>
      </c>
      <c r="E948" s="7">
        <v>6541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">
        <f t="shared" si="57"/>
        <v>34</v>
      </c>
      <c r="P948" t="s">
        <v>8314</v>
      </c>
      <c r="Q948" t="s">
        <v>8325</v>
      </c>
      <c r="R948" s="13">
        <f t="shared" si="60"/>
        <v>41863.429791666669</v>
      </c>
      <c r="S948" s="13">
        <f t="shared" si="58"/>
        <v>41898.429791666669</v>
      </c>
      <c r="T948">
        <f t="shared" si="59"/>
        <v>2014</v>
      </c>
    </row>
    <row r="949" spans="1:20" ht="45" x14ac:dyDescent="0.25">
      <c r="A949">
        <v>2190</v>
      </c>
      <c r="B949" s="9" t="s">
        <v>2191</v>
      </c>
      <c r="C949" s="3" t="s">
        <v>6300</v>
      </c>
      <c r="D949" s="5">
        <v>19000</v>
      </c>
      <c r="E949" s="7">
        <v>6530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">
        <f t="shared" si="57"/>
        <v>34</v>
      </c>
      <c r="P949" t="s">
        <v>8320</v>
      </c>
      <c r="Q949" t="s">
        <v>8348</v>
      </c>
      <c r="R949" s="13">
        <f t="shared" si="60"/>
        <v>42417.625046296293</v>
      </c>
      <c r="S949" s="13">
        <f t="shared" si="58"/>
        <v>42452.290972222225</v>
      </c>
      <c r="T949">
        <f t="shared" si="59"/>
        <v>2016</v>
      </c>
    </row>
    <row r="950" spans="1:20" ht="60" x14ac:dyDescent="0.25">
      <c r="A950">
        <v>2704</v>
      </c>
      <c r="B950" s="9" t="s">
        <v>2704</v>
      </c>
      <c r="C950" s="3" t="s">
        <v>6814</v>
      </c>
      <c r="D950" s="5">
        <v>19000</v>
      </c>
      <c r="E950" s="7">
        <v>6515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">
        <f t="shared" si="57"/>
        <v>34</v>
      </c>
      <c r="P950" t="s">
        <v>8309</v>
      </c>
      <c r="Q950" t="s">
        <v>8310</v>
      </c>
      <c r="R950" s="13">
        <f t="shared" si="60"/>
        <v>42787.862430555557</v>
      </c>
      <c r="S950" s="13">
        <f t="shared" si="58"/>
        <v>42830.820763888885</v>
      </c>
      <c r="T950">
        <f t="shared" si="59"/>
        <v>2017</v>
      </c>
    </row>
    <row r="951" spans="1:20" ht="45" x14ac:dyDescent="0.25">
      <c r="A951">
        <v>1451</v>
      </c>
      <c r="B951" s="9" t="s">
        <v>1452</v>
      </c>
      <c r="C951" s="3" t="s">
        <v>5561</v>
      </c>
      <c r="D951" s="5">
        <v>18950</v>
      </c>
      <c r="E951" s="7">
        <v>6511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">
        <f t="shared" si="57"/>
        <v>34</v>
      </c>
      <c r="P951" t="s">
        <v>8311</v>
      </c>
      <c r="Q951" t="s">
        <v>8312</v>
      </c>
      <c r="R951" s="13">
        <f t="shared" si="60"/>
        <v>41931.959016203706</v>
      </c>
      <c r="S951" s="13">
        <f t="shared" si="58"/>
        <v>41962.00068287037</v>
      </c>
      <c r="T951">
        <f t="shared" si="59"/>
        <v>2014</v>
      </c>
    </row>
    <row r="952" spans="1:20" ht="30" x14ac:dyDescent="0.25">
      <c r="A952">
        <v>2351</v>
      </c>
      <c r="B952" s="9" t="s">
        <v>2352</v>
      </c>
      <c r="C952" s="3" t="s">
        <v>6461</v>
      </c>
      <c r="D952" s="5">
        <v>18900</v>
      </c>
      <c r="E952" s="7">
        <v>6506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">
        <f t="shared" si="57"/>
        <v>35</v>
      </c>
      <c r="P952" t="s">
        <v>8314</v>
      </c>
      <c r="Q952" t="s">
        <v>8318</v>
      </c>
      <c r="R952" s="13">
        <f t="shared" si="60"/>
        <v>42094.101145833338</v>
      </c>
      <c r="S952" s="13">
        <f t="shared" si="58"/>
        <v>42124.101145833338</v>
      </c>
      <c r="T952">
        <f t="shared" si="59"/>
        <v>2015</v>
      </c>
    </row>
    <row r="953" spans="1:20" ht="60" x14ac:dyDescent="0.25">
      <c r="A953">
        <v>1269</v>
      </c>
      <c r="B953" s="9" t="s">
        <v>1270</v>
      </c>
      <c r="C953" s="3" t="s">
        <v>5379</v>
      </c>
      <c r="D953" s="5">
        <v>18800</v>
      </c>
      <c r="E953" s="7">
        <v>6505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">
        <f t="shared" si="57"/>
        <v>35</v>
      </c>
      <c r="P953" t="s">
        <v>8323</v>
      </c>
      <c r="Q953" t="s">
        <v>8347</v>
      </c>
      <c r="R953" s="13">
        <f t="shared" si="60"/>
        <v>42445.823055555549</v>
      </c>
      <c r="S953" s="13">
        <f t="shared" si="58"/>
        <v>42476</v>
      </c>
      <c r="T953">
        <f t="shared" si="59"/>
        <v>2016</v>
      </c>
    </row>
    <row r="954" spans="1:20" ht="45" x14ac:dyDescent="0.25">
      <c r="A954">
        <v>21</v>
      </c>
      <c r="B954" s="9" t="s">
        <v>23</v>
      </c>
      <c r="C954" s="3" t="s">
        <v>4132</v>
      </c>
      <c r="D954" s="5">
        <v>18500</v>
      </c>
      <c r="E954" s="7">
        <v>6500.09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">
        <f t="shared" si="57"/>
        <v>35</v>
      </c>
      <c r="P954" t="s">
        <v>8307</v>
      </c>
      <c r="Q954" t="s">
        <v>8346</v>
      </c>
      <c r="R954" s="13">
        <f t="shared" si="60"/>
        <v>41878.627187500002</v>
      </c>
      <c r="S954" s="13">
        <f t="shared" si="58"/>
        <v>41908.627187500002</v>
      </c>
      <c r="T954">
        <f t="shared" si="59"/>
        <v>2014</v>
      </c>
    </row>
    <row r="955" spans="1:20" ht="60" x14ac:dyDescent="0.25">
      <c r="A955">
        <v>392</v>
      </c>
      <c r="B955" s="9" t="s">
        <v>393</v>
      </c>
      <c r="C955" s="3" t="s">
        <v>4502</v>
      </c>
      <c r="D955" s="5">
        <v>18500</v>
      </c>
      <c r="E955" s="7">
        <v>6500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">
        <f t="shared" si="57"/>
        <v>35</v>
      </c>
      <c r="P955" t="s">
        <v>8307</v>
      </c>
      <c r="Q955" t="s">
        <v>8336</v>
      </c>
      <c r="R955" s="13">
        <f t="shared" si="60"/>
        <v>40763.717256944445</v>
      </c>
      <c r="S955" s="13">
        <f t="shared" si="58"/>
        <v>40794.125</v>
      </c>
      <c r="T955">
        <f t="shared" si="59"/>
        <v>2011</v>
      </c>
    </row>
    <row r="956" spans="1:20" ht="60" x14ac:dyDescent="0.25">
      <c r="A956">
        <v>414</v>
      </c>
      <c r="B956" s="9" t="s">
        <v>415</v>
      </c>
      <c r="C956" s="3" t="s">
        <v>4524</v>
      </c>
      <c r="D956" s="5">
        <v>18500</v>
      </c>
      <c r="E956" s="7">
        <v>6485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">
        <f t="shared" si="57"/>
        <v>35</v>
      </c>
      <c r="P956" t="s">
        <v>8307</v>
      </c>
      <c r="Q956" t="s">
        <v>8336</v>
      </c>
      <c r="R956" s="13">
        <f t="shared" si="60"/>
        <v>41529.063252314816</v>
      </c>
      <c r="S956" s="13">
        <f t="shared" si="58"/>
        <v>41559.063252314816</v>
      </c>
      <c r="T956">
        <f t="shared" si="59"/>
        <v>2013</v>
      </c>
    </row>
    <row r="957" spans="1:20" ht="45" x14ac:dyDescent="0.25">
      <c r="A957">
        <v>1508</v>
      </c>
      <c r="B957" s="9" t="s">
        <v>1509</v>
      </c>
      <c r="C957" s="3" t="s">
        <v>5618</v>
      </c>
      <c r="D957" s="5">
        <v>18500</v>
      </c>
      <c r="E957" s="7">
        <v>6438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">
        <f t="shared" si="57"/>
        <v>35</v>
      </c>
      <c r="P957" t="s">
        <v>8327</v>
      </c>
      <c r="Q957" t="s">
        <v>8328</v>
      </c>
      <c r="R957" s="13">
        <f t="shared" si="60"/>
        <v>41786.614363425928</v>
      </c>
      <c r="S957" s="13">
        <f t="shared" si="58"/>
        <v>41817.614363425928</v>
      </c>
      <c r="T957">
        <f t="shared" si="59"/>
        <v>2014</v>
      </c>
    </row>
    <row r="958" spans="1:20" ht="60" x14ac:dyDescent="0.25">
      <c r="A958">
        <v>1523</v>
      </c>
      <c r="B958" s="9" t="s">
        <v>1524</v>
      </c>
      <c r="C958" s="3" t="s">
        <v>5633</v>
      </c>
      <c r="D958" s="5">
        <v>18500</v>
      </c>
      <c r="E958" s="7">
        <v>6400.47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">
        <f t="shared" si="57"/>
        <v>35</v>
      </c>
      <c r="P958" t="s">
        <v>8327</v>
      </c>
      <c r="Q958" t="s">
        <v>8328</v>
      </c>
      <c r="R958" s="13">
        <f t="shared" si="60"/>
        <v>41964.751342592594</v>
      </c>
      <c r="S958" s="13">
        <f t="shared" si="58"/>
        <v>41996</v>
      </c>
      <c r="T958">
        <f t="shared" si="59"/>
        <v>2014</v>
      </c>
    </row>
    <row r="959" spans="1:20" ht="45" x14ac:dyDescent="0.25">
      <c r="A959">
        <v>2247</v>
      </c>
      <c r="B959" s="9" t="s">
        <v>2248</v>
      </c>
      <c r="C959" s="3" t="s">
        <v>6357</v>
      </c>
      <c r="D959" s="5">
        <v>18500</v>
      </c>
      <c r="E959" s="7">
        <v>6388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">
        <f t="shared" si="57"/>
        <v>35</v>
      </c>
      <c r="P959" t="s">
        <v>8320</v>
      </c>
      <c r="Q959" t="s">
        <v>8348</v>
      </c>
      <c r="R959" s="13">
        <f t="shared" si="60"/>
        <v>42200.666261574079</v>
      </c>
      <c r="S959" s="13">
        <f t="shared" si="58"/>
        <v>42214.666261574079</v>
      </c>
      <c r="T959">
        <f t="shared" si="59"/>
        <v>2015</v>
      </c>
    </row>
    <row r="960" spans="1:20" ht="60" x14ac:dyDescent="0.25">
      <c r="A960">
        <v>2310</v>
      </c>
      <c r="B960" s="9" t="s">
        <v>2311</v>
      </c>
      <c r="C960" s="3" t="s">
        <v>6420</v>
      </c>
      <c r="D960" s="5">
        <v>18500</v>
      </c>
      <c r="E960" s="7">
        <v>6387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">
        <f t="shared" si="57"/>
        <v>35</v>
      </c>
      <c r="P960" t="s">
        <v>8323</v>
      </c>
      <c r="Q960" t="s">
        <v>8344</v>
      </c>
      <c r="R960" s="13">
        <f t="shared" si="60"/>
        <v>41324.79415509259</v>
      </c>
      <c r="S960" s="13">
        <f t="shared" si="58"/>
        <v>41354.752488425926</v>
      </c>
      <c r="T960">
        <f t="shared" si="59"/>
        <v>2013</v>
      </c>
    </row>
    <row r="961" spans="1:20" ht="30" x14ac:dyDescent="0.25">
      <c r="A961">
        <v>283</v>
      </c>
      <c r="B961" s="9" t="s">
        <v>284</v>
      </c>
      <c r="C961" s="3" t="s">
        <v>4393</v>
      </c>
      <c r="D961" s="5">
        <v>18000</v>
      </c>
      <c r="E961" s="7">
        <v>6382.34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">
        <f t="shared" si="57"/>
        <v>35</v>
      </c>
      <c r="P961" t="s">
        <v>8307</v>
      </c>
      <c r="Q961" t="s">
        <v>8336</v>
      </c>
      <c r="R961" s="13">
        <f t="shared" si="60"/>
        <v>40675.71</v>
      </c>
      <c r="S961" s="13">
        <f t="shared" si="58"/>
        <v>40695.207638888889</v>
      </c>
      <c r="T961">
        <f t="shared" si="59"/>
        <v>2011</v>
      </c>
    </row>
    <row r="962" spans="1:20" ht="60" x14ac:dyDescent="0.25">
      <c r="A962">
        <v>309</v>
      </c>
      <c r="B962" s="9" t="s">
        <v>310</v>
      </c>
      <c r="C962" s="3" t="s">
        <v>4419</v>
      </c>
      <c r="D962" s="5">
        <v>18000</v>
      </c>
      <c r="E962" s="7">
        <v>6375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">
        <f t="shared" ref="O962:O1025" si="61">ROUND(E963/D963*100,0)</f>
        <v>35</v>
      </c>
      <c r="P962" t="s">
        <v>8307</v>
      </c>
      <c r="Q962" t="s">
        <v>8336</v>
      </c>
      <c r="R962" s="13">
        <f t="shared" si="60"/>
        <v>41134.751550925925</v>
      </c>
      <c r="S962" s="13">
        <f t="shared" si="58"/>
        <v>41155.751550925925</v>
      </c>
      <c r="T962">
        <f t="shared" si="59"/>
        <v>2012</v>
      </c>
    </row>
    <row r="963" spans="1:20" ht="60" x14ac:dyDescent="0.25">
      <c r="A963">
        <v>564</v>
      </c>
      <c r="B963" s="9" t="s">
        <v>565</v>
      </c>
      <c r="C963" s="3" t="s">
        <v>4674</v>
      </c>
      <c r="D963" s="5">
        <v>18000</v>
      </c>
      <c r="E963" s="7">
        <v>6373.27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">
        <f t="shared" si="61"/>
        <v>35</v>
      </c>
      <c r="P963" t="s">
        <v>8314</v>
      </c>
      <c r="Q963" t="s">
        <v>8318</v>
      </c>
      <c r="R963" s="13">
        <f t="shared" si="60"/>
        <v>42411.942997685182</v>
      </c>
      <c r="S963" s="13">
        <f t="shared" ref="S963:S1026" si="62">(((I963/60)/60/24+DATE(1970,1,1)))</f>
        <v>42441.942997685182</v>
      </c>
      <c r="T963">
        <f t="shared" ref="T963:T1026" si="63">YEAR(R963)</f>
        <v>2016</v>
      </c>
    </row>
    <row r="964" spans="1:20" x14ac:dyDescent="0.25">
      <c r="A964">
        <v>1086</v>
      </c>
      <c r="B964" s="9" t="s">
        <v>1087</v>
      </c>
      <c r="C964" s="3" t="s">
        <v>5196</v>
      </c>
      <c r="D964" s="5">
        <v>18000</v>
      </c>
      <c r="E964" s="7">
        <v>6360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">
        <f t="shared" si="61"/>
        <v>35</v>
      </c>
      <c r="P964" t="s">
        <v>8320</v>
      </c>
      <c r="Q964" t="s">
        <v>8321</v>
      </c>
      <c r="R964" s="13">
        <f t="shared" si="60"/>
        <v>41845.866793981484</v>
      </c>
      <c r="S964" s="13">
        <f t="shared" si="62"/>
        <v>41875.866793981484</v>
      </c>
      <c r="T964">
        <f t="shared" si="63"/>
        <v>2014</v>
      </c>
    </row>
    <row r="965" spans="1:20" ht="60" x14ac:dyDescent="0.25">
      <c r="A965">
        <v>1094</v>
      </c>
      <c r="B965" s="9" t="s">
        <v>1095</v>
      </c>
      <c r="C965" s="3" t="s">
        <v>5204</v>
      </c>
      <c r="D965" s="5">
        <v>18000</v>
      </c>
      <c r="E965" s="7">
        <v>6360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">
        <f t="shared" si="61"/>
        <v>35</v>
      </c>
      <c r="P965" t="s">
        <v>8320</v>
      </c>
      <c r="Q965" t="s">
        <v>8321</v>
      </c>
      <c r="R965" s="13">
        <f t="shared" si="60"/>
        <v>40795.713344907403</v>
      </c>
      <c r="S965" s="13">
        <f t="shared" si="62"/>
        <v>40825.713344907403</v>
      </c>
      <c r="T965">
        <f t="shared" si="63"/>
        <v>2011</v>
      </c>
    </row>
    <row r="966" spans="1:20" ht="60" x14ac:dyDescent="0.25">
      <c r="A966">
        <v>1161</v>
      </c>
      <c r="B966" s="9" t="s">
        <v>1162</v>
      </c>
      <c r="C966" s="3" t="s">
        <v>5271</v>
      </c>
      <c r="D966" s="5">
        <v>18000</v>
      </c>
      <c r="E966" s="7">
        <v>6308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">
        <f t="shared" si="61"/>
        <v>35</v>
      </c>
      <c r="P966" t="s">
        <v>8331</v>
      </c>
      <c r="Q966" t="s">
        <v>8332</v>
      </c>
      <c r="R966" s="13">
        <f t="shared" si="60"/>
        <v>42122.629502314812</v>
      </c>
      <c r="S966" s="13">
        <f t="shared" si="62"/>
        <v>42143.629502314812</v>
      </c>
      <c r="T966">
        <f t="shared" si="63"/>
        <v>2015</v>
      </c>
    </row>
    <row r="967" spans="1:20" ht="45" x14ac:dyDescent="0.25">
      <c r="A967">
        <v>1168</v>
      </c>
      <c r="B967" s="9" t="s">
        <v>1169</v>
      </c>
      <c r="C967" s="3" t="s">
        <v>5278</v>
      </c>
      <c r="D967" s="5">
        <v>18000</v>
      </c>
      <c r="E967" s="7">
        <v>6301.76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">
        <f t="shared" si="61"/>
        <v>35</v>
      </c>
      <c r="P967" t="s">
        <v>8331</v>
      </c>
      <c r="Q967" t="s">
        <v>8332</v>
      </c>
      <c r="R967" s="13">
        <f t="shared" si="60"/>
        <v>42605.053993055553</v>
      </c>
      <c r="S967" s="13">
        <f t="shared" si="62"/>
        <v>42635.053993055553</v>
      </c>
      <c r="T967">
        <f t="shared" si="63"/>
        <v>2016</v>
      </c>
    </row>
    <row r="968" spans="1:20" ht="45" x14ac:dyDescent="0.25">
      <c r="A968">
        <v>1520</v>
      </c>
      <c r="B968" s="9" t="s">
        <v>1521</v>
      </c>
      <c r="C968" s="3" t="s">
        <v>5630</v>
      </c>
      <c r="D968" s="5">
        <v>18000</v>
      </c>
      <c r="E968" s="7">
        <v>6301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">
        <f t="shared" si="61"/>
        <v>35</v>
      </c>
      <c r="P968" t="s">
        <v>8327</v>
      </c>
      <c r="Q968" t="s">
        <v>8328</v>
      </c>
      <c r="R968" s="13">
        <f t="shared" si="60"/>
        <v>41955.857789351852</v>
      </c>
      <c r="S968" s="13">
        <f t="shared" si="62"/>
        <v>41992.166666666672</v>
      </c>
      <c r="T968">
        <f t="shared" si="63"/>
        <v>2014</v>
      </c>
    </row>
    <row r="969" spans="1:20" ht="45" x14ac:dyDescent="0.25">
      <c r="A969">
        <v>1541</v>
      </c>
      <c r="B969" s="9" t="s">
        <v>1542</v>
      </c>
      <c r="C969" s="3" t="s">
        <v>5651</v>
      </c>
      <c r="D969" s="5">
        <v>18000</v>
      </c>
      <c r="E969" s="7">
        <v>6300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">
        <f t="shared" si="61"/>
        <v>35</v>
      </c>
      <c r="P969" t="s">
        <v>8327</v>
      </c>
      <c r="Q969" t="s">
        <v>8354</v>
      </c>
      <c r="R969" s="13">
        <f t="shared" si="60"/>
        <v>41974.712245370371</v>
      </c>
      <c r="S969" s="13">
        <f t="shared" si="62"/>
        <v>42004.712245370371</v>
      </c>
      <c r="T969">
        <f t="shared" si="63"/>
        <v>2014</v>
      </c>
    </row>
    <row r="970" spans="1:20" ht="45" x14ac:dyDescent="0.25">
      <c r="A970">
        <v>1817</v>
      </c>
      <c r="B970" s="9" t="s">
        <v>1818</v>
      </c>
      <c r="C970" s="3" t="s">
        <v>5927</v>
      </c>
      <c r="D970" s="5">
        <v>18000</v>
      </c>
      <c r="E970" s="7">
        <v>6300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">
        <f t="shared" si="61"/>
        <v>35</v>
      </c>
      <c r="P970" t="s">
        <v>8327</v>
      </c>
      <c r="Q970" t="s">
        <v>8328</v>
      </c>
      <c r="R970" s="13">
        <f t="shared" si="60"/>
        <v>42705.662118055552</v>
      </c>
      <c r="S970" s="13">
        <f t="shared" si="62"/>
        <v>42765.290972222225</v>
      </c>
      <c r="T970">
        <f t="shared" si="63"/>
        <v>2016</v>
      </c>
    </row>
    <row r="971" spans="1:20" ht="45" x14ac:dyDescent="0.25">
      <c r="A971">
        <v>1862</v>
      </c>
      <c r="B971" s="9" t="s">
        <v>1863</v>
      </c>
      <c r="C971" s="3" t="s">
        <v>5972</v>
      </c>
      <c r="D971" s="5">
        <v>18000</v>
      </c>
      <c r="E971" s="7">
        <v>6258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">
        <f t="shared" si="61"/>
        <v>35</v>
      </c>
      <c r="P971" t="s">
        <v>8320</v>
      </c>
      <c r="Q971" t="s">
        <v>8330</v>
      </c>
      <c r="R971" s="13">
        <f t="shared" si="60"/>
        <v>42755.492754629624</v>
      </c>
      <c r="S971" s="13">
        <f t="shared" si="62"/>
        <v>42802.3125</v>
      </c>
      <c r="T971">
        <f t="shared" si="63"/>
        <v>2017</v>
      </c>
    </row>
    <row r="972" spans="1:20" ht="60" x14ac:dyDescent="0.25">
      <c r="A972">
        <v>2091</v>
      </c>
      <c r="B972" s="9" t="s">
        <v>2092</v>
      </c>
      <c r="C972" s="3" t="s">
        <v>6201</v>
      </c>
      <c r="D972" s="5">
        <v>18000</v>
      </c>
      <c r="E972" s="7">
        <v>6257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">
        <f t="shared" si="61"/>
        <v>35</v>
      </c>
      <c r="P972" t="s">
        <v>8323</v>
      </c>
      <c r="Q972" t="s">
        <v>8344</v>
      </c>
      <c r="R972" s="13">
        <f t="shared" si="60"/>
        <v>40555.322662037033</v>
      </c>
      <c r="S972" s="13">
        <f t="shared" si="62"/>
        <v>40603.833333333336</v>
      </c>
      <c r="T972">
        <f t="shared" si="63"/>
        <v>2011</v>
      </c>
    </row>
    <row r="973" spans="1:20" ht="45" x14ac:dyDescent="0.25">
      <c r="A973">
        <v>2168</v>
      </c>
      <c r="B973" s="9" t="s">
        <v>2169</v>
      </c>
      <c r="C973" s="3" t="s">
        <v>6278</v>
      </c>
      <c r="D973" s="5">
        <v>18000</v>
      </c>
      <c r="E973" s="7">
        <v>6240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">
        <f t="shared" si="61"/>
        <v>35</v>
      </c>
      <c r="P973" t="s">
        <v>8323</v>
      </c>
      <c r="Q973" t="s">
        <v>8347</v>
      </c>
      <c r="R973" s="13">
        <f t="shared" si="60"/>
        <v>42745.600243055553</v>
      </c>
      <c r="S973" s="13">
        <f t="shared" si="62"/>
        <v>42776.208333333328</v>
      </c>
      <c r="T973">
        <f t="shared" si="63"/>
        <v>2017</v>
      </c>
    </row>
    <row r="974" spans="1:20" ht="60" x14ac:dyDescent="0.25">
      <c r="A974">
        <v>2226</v>
      </c>
      <c r="B974" s="9" t="s">
        <v>2227</v>
      </c>
      <c r="C974" s="3" t="s">
        <v>6336</v>
      </c>
      <c r="D974" s="5">
        <v>18000</v>
      </c>
      <c r="E974" s="7">
        <v>6235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">
        <f t="shared" si="61"/>
        <v>35</v>
      </c>
      <c r="P974" t="s">
        <v>8320</v>
      </c>
      <c r="Q974" t="s">
        <v>8348</v>
      </c>
      <c r="R974" s="13">
        <f t="shared" si="60"/>
        <v>42381.79886574074</v>
      </c>
      <c r="S974" s="13">
        <f t="shared" si="62"/>
        <v>42412.207638888889</v>
      </c>
      <c r="T974">
        <f t="shared" si="63"/>
        <v>2016</v>
      </c>
    </row>
    <row r="975" spans="1:20" ht="60" x14ac:dyDescent="0.25">
      <c r="A975">
        <v>2237</v>
      </c>
      <c r="B975" s="9" t="s">
        <v>2238</v>
      </c>
      <c r="C975" s="3" t="s">
        <v>6347</v>
      </c>
      <c r="D975" s="5">
        <v>18000</v>
      </c>
      <c r="E975" s="7">
        <v>6220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">
        <f t="shared" si="61"/>
        <v>35</v>
      </c>
      <c r="P975" t="s">
        <v>8320</v>
      </c>
      <c r="Q975" t="s">
        <v>8348</v>
      </c>
      <c r="R975" s="13">
        <f t="shared" si="60"/>
        <v>41915.003275462965</v>
      </c>
      <c r="S975" s="13">
        <f t="shared" si="62"/>
        <v>41955.332638888889</v>
      </c>
      <c r="T975">
        <f t="shared" si="63"/>
        <v>2014</v>
      </c>
    </row>
    <row r="976" spans="1:20" ht="60" x14ac:dyDescent="0.25">
      <c r="A976">
        <v>2305</v>
      </c>
      <c r="B976" s="9" t="s">
        <v>2306</v>
      </c>
      <c r="C976" s="3" t="s">
        <v>6415</v>
      </c>
      <c r="D976" s="5">
        <v>18000</v>
      </c>
      <c r="E976" s="7">
        <v>6215.56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">
        <f t="shared" si="61"/>
        <v>35</v>
      </c>
      <c r="P976" t="s">
        <v>8323</v>
      </c>
      <c r="Q976" t="s">
        <v>8344</v>
      </c>
      <c r="R976" s="13">
        <f t="shared" si="60"/>
        <v>41834.695277777777</v>
      </c>
      <c r="S976" s="13">
        <f t="shared" si="62"/>
        <v>41859.75</v>
      </c>
      <c r="T976">
        <f t="shared" si="63"/>
        <v>2014</v>
      </c>
    </row>
    <row r="977" spans="1:20" ht="60" x14ac:dyDescent="0.25">
      <c r="A977">
        <v>2517</v>
      </c>
      <c r="B977" s="9" t="s">
        <v>2517</v>
      </c>
      <c r="C977" s="3" t="s">
        <v>6627</v>
      </c>
      <c r="D977" s="5">
        <v>18000</v>
      </c>
      <c r="E977" s="7">
        <v>6215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">
        <f t="shared" si="61"/>
        <v>35</v>
      </c>
      <c r="P977" t="s">
        <v>8331</v>
      </c>
      <c r="Q977" t="s">
        <v>8335</v>
      </c>
      <c r="R977" s="13">
        <f t="shared" si="60"/>
        <v>42052.802430555559</v>
      </c>
      <c r="S977" s="13">
        <f t="shared" si="62"/>
        <v>42082.760763888888</v>
      </c>
      <c r="T977">
        <f t="shared" si="63"/>
        <v>2015</v>
      </c>
    </row>
    <row r="978" spans="1:20" ht="45" x14ac:dyDescent="0.25">
      <c r="A978">
        <v>2538</v>
      </c>
      <c r="B978" s="9" t="s">
        <v>2538</v>
      </c>
      <c r="C978" s="3" t="s">
        <v>6648</v>
      </c>
      <c r="D978" s="5">
        <v>18000</v>
      </c>
      <c r="E978" s="7">
        <v>6210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">
        <f t="shared" si="61"/>
        <v>34</v>
      </c>
      <c r="P978" t="s">
        <v>8323</v>
      </c>
      <c r="Q978" t="s">
        <v>8355</v>
      </c>
      <c r="R978" s="13">
        <f t="shared" si="60"/>
        <v>41298.509965277779</v>
      </c>
      <c r="S978" s="13">
        <f t="shared" si="62"/>
        <v>41329.207638888889</v>
      </c>
      <c r="T978">
        <f t="shared" si="63"/>
        <v>2013</v>
      </c>
    </row>
    <row r="979" spans="1:20" ht="60" x14ac:dyDescent="0.25">
      <c r="A979">
        <v>2718</v>
      </c>
      <c r="B979" s="9" t="s">
        <v>2718</v>
      </c>
      <c r="C979" s="3" t="s">
        <v>6828</v>
      </c>
      <c r="D979" s="5">
        <v>18000</v>
      </c>
      <c r="E979" s="7">
        <v>6208.98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">
        <f t="shared" si="61"/>
        <v>34</v>
      </c>
      <c r="P979" t="s">
        <v>8309</v>
      </c>
      <c r="Q979" t="s">
        <v>8310</v>
      </c>
      <c r="R979" s="13">
        <f t="shared" si="60"/>
        <v>42465.596585648149</v>
      </c>
      <c r="S979" s="13">
        <f t="shared" si="62"/>
        <v>42493.958333333328</v>
      </c>
      <c r="T979">
        <f t="shared" si="63"/>
        <v>2016</v>
      </c>
    </row>
    <row r="980" spans="1:20" ht="60" x14ac:dyDescent="0.25">
      <c r="A980">
        <v>3058</v>
      </c>
      <c r="B980" s="9" t="s">
        <v>3058</v>
      </c>
      <c r="C980" s="3" t="s">
        <v>7168</v>
      </c>
      <c r="D980" s="5">
        <v>18000</v>
      </c>
      <c r="E980" s="7">
        <v>6207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">
        <f t="shared" si="61"/>
        <v>34</v>
      </c>
      <c r="P980" t="s">
        <v>8309</v>
      </c>
      <c r="Q980" t="s">
        <v>8310</v>
      </c>
      <c r="R980" s="13">
        <f t="shared" si="60"/>
        <v>42460.374305555553</v>
      </c>
      <c r="S980" s="13">
        <f t="shared" si="62"/>
        <v>42510.374305555553</v>
      </c>
      <c r="T980">
        <f t="shared" si="63"/>
        <v>2016</v>
      </c>
    </row>
    <row r="981" spans="1:20" ht="45" x14ac:dyDescent="0.25">
      <c r="A981">
        <v>3878</v>
      </c>
      <c r="B981" s="9" t="s">
        <v>3875</v>
      </c>
      <c r="C981" s="3" t="s">
        <v>7987</v>
      </c>
      <c r="D981" s="5">
        <v>18000</v>
      </c>
      <c r="E981" s="7">
        <v>6181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">
        <f t="shared" si="61"/>
        <v>34</v>
      </c>
      <c r="P981" t="s">
        <v>8309</v>
      </c>
      <c r="Q981" t="s">
        <v>8317</v>
      </c>
      <c r="R981" s="13">
        <f t="shared" si="60"/>
        <v>42154.818819444445</v>
      </c>
      <c r="S981" s="13">
        <f t="shared" si="62"/>
        <v>42185.165972222225</v>
      </c>
      <c r="T981">
        <f t="shared" si="63"/>
        <v>2015</v>
      </c>
    </row>
    <row r="982" spans="1:20" ht="30" x14ac:dyDescent="0.25">
      <c r="A982">
        <v>4022</v>
      </c>
      <c r="B982" s="9" t="s">
        <v>4018</v>
      </c>
      <c r="C982" s="3" t="s">
        <v>8127</v>
      </c>
      <c r="D982" s="5">
        <v>18000</v>
      </c>
      <c r="E982" s="7">
        <v>6155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1">
        <f t="shared" si="61"/>
        <v>35</v>
      </c>
      <c r="P982" t="s">
        <v>8309</v>
      </c>
      <c r="Q982" t="s">
        <v>8333</v>
      </c>
      <c r="R982" s="13">
        <f t="shared" si="60"/>
        <v>41990.584108796291</v>
      </c>
      <c r="S982" s="13">
        <f t="shared" si="62"/>
        <v>42036.120833333334</v>
      </c>
      <c r="T982">
        <f t="shared" si="63"/>
        <v>2014</v>
      </c>
    </row>
    <row r="983" spans="1:20" ht="45" x14ac:dyDescent="0.25">
      <c r="A983">
        <v>3953</v>
      </c>
      <c r="B983" s="9" t="s">
        <v>3950</v>
      </c>
      <c r="C983" s="3" t="s">
        <v>8060</v>
      </c>
      <c r="D983" s="5">
        <v>17600</v>
      </c>
      <c r="E983" s="7">
        <v>6146.27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">
        <f t="shared" si="61"/>
        <v>35</v>
      </c>
      <c r="P983" t="s">
        <v>8309</v>
      </c>
      <c r="Q983" t="s">
        <v>8333</v>
      </c>
      <c r="R983" s="13">
        <f t="shared" ref="R983:R1046" si="64">((J983/60)/60/24+DATE(1970,1,1))</f>
        <v>42550.048449074078</v>
      </c>
      <c r="S983" s="13">
        <f t="shared" si="62"/>
        <v>42580.978472222225</v>
      </c>
      <c r="T983">
        <f t="shared" si="63"/>
        <v>2016</v>
      </c>
    </row>
    <row r="984" spans="1:20" ht="60" x14ac:dyDescent="0.25">
      <c r="A984">
        <v>770</v>
      </c>
      <c r="B984" s="9" t="s">
        <v>771</v>
      </c>
      <c r="C984" s="3" t="s">
        <v>4880</v>
      </c>
      <c r="D984" s="5">
        <v>17500</v>
      </c>
      <c r="E984" s="7">
        <v>6141.99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">
        <f t="shared" si="61"/>
        <v>35</v>
      </c>
      <c r="P984" t="s">
        <v>8311</v>
      </c>
      <c r="Q984" t="s">
        <v>8350</v>
      </c>
      <c r="R984" s="13">
        <f t="shared" si="64"/>
        <v>41289.999641203707</v>
      </c>
      <c r="S984" s="13">
        <f t="shared" si="62"/>
        <v>41329.999641203707</v>
      </c>
      <c r="T984">
        <f t="shared" si="63"/>
        <v>2013</v>
      </c>
    </row>
    <row r="985" spans="1:20" ht="45" x14ac:dyDescent="0.25">
      <c r="A985">
        <v>982</v>
      </c>
      <c r="B985" s="9" t="s">
        <v>983</v>
      </c>
      <c r="C985" s="3" t="s">
        <v>5092</v>
      </c>
      <c r="D985" s="5">
        <v>17500</v>
      </c>
      <c r="E985" s="7">
        <v>6130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">
        <f t="shared" si="61"/>
        <v>35</v>
      </c>
      <c r="P985" t="s">
        <v>8314</v>
      </c>
      <c r="Q985" t="s">
        <v>8322</v>
      </c>
      <c r="R985" s="13">
        <f t="shared" si="64"/>
        <v>42615.753310185188</v>
      </c>
      <c r="S985" s="13">
        <f t="shared" si="62"/>
        <v>42645.753310185188</v>
      </c>
      <c r="T985">
        <f t="shared" si="63"/>
        <v>2016</v>
      </c>
    </row>
    <row r="986" spans="1:20" ht="60" x14ac:dyDescent="0.25">
      <c r="A986">
        <v>1509</v>
      </c>
      <c r="B986" s="9" t="s">
        <v>1510</v>
      </c>
      <c r="C986" s="3" t="s">
        <v>5619</v>
      </c>
      <c r="D986" s="5">
        <v>17500</v>
      </c>
      <c r="E986" s="7">
        <v>6120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">
        <f t="shared" si="61"/>
        <v>35</v>
      </c>
      <c r="P986" t="s">
        <v>8327</v>
      </c>
      <c r="Q986" t="s">
        <v>8328</v>
      </c>
      <c r="R986" s="13">
        <f t="shared" si="64"/>
        <v>42751.533391203702</v>
      </c>
      <c r="S986" s="13">
        <f t="shared" si="62"/>
        <v>42780.957638888889</v>
      </c>
      <c r="T986">
        <f t="shared" si="63"/>
        <v>2017</v>
      </c>
    </row>
    <row r="987" spans="1:20" ht="45" x14ac:dyDescent="0.25">
      <c r="A987">
        <v>1803</v>
      </c>
      <c r="B987" s="9" t="s">
        <v>1804</v>
      </c>
      <c r="C987" s="3" t="s">
        <v>5913</v>
      </c>
      <c r="D987" s="5">
        <v>17500</v>
      </c>
      <c r="E987" s="7">
        <v>6118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">
        <f t="shared" si="61"/>
        <v>35</v>
      </c>
      <c r="P987" t="s">
        <v>8327</v>
      </c>
      <c r="Q987" t="s">
        <v>8328</v>
      </c>
      <c r="R987" s="13">
        <f t="shared" si="64"/>
        <v>42018.071550925932</v>
      </c>
      <c r="S987" s="13">
        <f t="shared" si="62"/>
        <v>42049.071550925932</v>
      </c>
      <c r="T987">
        <f t="shared" si="63"/>
        <v>2015</v>
      </c>
    </row>
    <row r="988" spans="1:20" ht="60" x14ac:dyDescent="0.25">
      <c r="A988">
        <v>2664</v>
      </c>
      <c r="B988" s="9" t="s">
        <v>2664</v>
      </c>
      <c r="C988" s="3" t="s">
        <v>6774</v>
      </c>
      <c r="D988" s="5">
        <v>17500</v>
      </c>
      <c r="E988" s="7">
        <v>6111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">
        <f t="shared" si="61"/>
        <v>35</v>
      </c>
      <c r="P988" t="s">
        <v>8314</v>
      </c>
      <c r="Q988" t="s">
        <v>8315</v>
      </c>
      <c r="R988" s="13">
        <f t="shared" si="64"/>
        <v>42313.02542824074</v>
      </c>
      <c r="S988" s="13">
        <f t="shared" si="62"/>
        <v>42347.290972222225</v>
      </c>
      <c r="T988">
        <f t="shared" si="63"/>
        <v>2015</v>
      </c>
    </row>
    <row r="989" spans="1:20" ht="45" x14ac:dyDescent="0.25">
      <c r="A989">
        <v>821</v>
      </c>
      <c r="B989" s="9" t="s">
        <v>822</v>
      </c>
      <c r="C989" s="3" t="s">
        <v>4931</v>
      </c>
      <c r="D989" s="5">
        <v>17482</v>
      </c>
      <c r="E989" s="7">
        <v>6108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">
        <f t="shared" si="61"/>
        <v>36</v>
      </c>
      <c r="P989" t="s">
        <v>8323</v>
      </c>
      <c r="Q989" t="s">
        <v>8347</v>
      </c>
      <c r="R989" s="13">
        <f t="shared" si="64"/>
        <v>42093.922048611115</v>
      </c>
      <c r="S989" s="13">
        <f t="shared" si="62"/>
        <v>42128.167361111111</v>
      </c>
      <c r="T989">
        <f t="shared" si="63"/>
        <v>2015</v>
      </c>
    </row>
    <row r="990" spans="1:20" ht="60" x14ac:dyDescent="0.25">
      <c r="A990">
        <v>3631</v>
      </c>
      <c r="B990" s="9" t="s">
        <v>3629</v>
      </c>
      <c r="C990" s="3" t="s">
        <v>7741</v>
      </c>
      <c r="D990" s="5">
        <v>17100</v>
      </c>
      <c r="E990" s="7">
        <v>6100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">
        <f t="shared" si="61"/>
        <v>36</v>
      </c>
      <c r="P990" t="s">
        <v>8309</v>
      </c>
      <c r="Q990" t="s">
        <v>8317</v>
      </c>
      <c r="R990" s="13">
        <f t="shared" si="64"/>
        <v>41880.753437499996</v>
      </c>
      <c r="S990" s="13">
        <f t="shared" si="62"/>
        <v>41905.165972222225</v>
      </c>
      <c r="T990">
        <f t="shared" si="63"/>
        <v>2014</v>
      </c>
    </row>
    <row r="991" spans="1:20" ht="30" x14ac:dyDescent="0.25">
      <c r="A991">
        <v>165</v>
      </c>
      <c r="B991" s="9" t="s">
        <v>167</v>
      </c>
      <c r="C991" s="3" t="s">
        <v>4275</v>
      </c>
      <c r="D991" s="5">
        <v>17000</v>
      </c>
      <c r="E991" s="7">
        <v>6100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">
        <f t="shared" si="61"/>
        <v>36</v>
      </c>
      <c r="P991" t="s">
        <v>8307</v>
      </c>
      <c r="Q991" t="s">
        <v>8316</v>
      </c>
      <c r="R991" s="13">
        <f t="shared" si="64"/>
        <v>42351.658842592587</v>
      </c>
      <c r="S991" s="13">
        <f t="shared" si="62"/>
        <v>42381.658842592587</v>
      </c>
      <c r="T991">
        <f t="shared" si="63"/>
        <v>2015</v>
      </c>
    </row>
    <row r="992" spans="1:20" ht="60" x14ac:dyDescent="0.25">
      <c r="A992">
        <v>279</v>
      </c>
      <c r="B992" s="9" t="s">
        <v>280</v>
      </c>
      <c r="C992" s="3" t="s">
        <v>4389</v>
      </c>
      <c r="D992" s="5">
        <v>17000</v>
      </c>
      <c r="E992" s="7">
        <v>6086.26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">
        <f t="shared" si="61"/>
        <v>36</v>
      </c>
      <c r="P992" t="s">
        <v>8307</v>
      </c>
      <c r="Q992" t="s">
        <v>8336</v>
      </c>
      <c r="R992" s="13">
        <f t="shared" si="64"/>
        <v>42759.244166666671</v>
      </c>
      <c r="S992" s="13">
        <f t="shared" si="62"/>
        <v>42793.084027777775</v>
      </c>
      <c r="T992">
        <f t="shared" si="63"/>
        <v>2017</v>
      </c>
    </row>
    <row r="993" spans="1:20" ht="60" x14ac:dyDescent="0.25">
      <c r="A993">
        <v>313</v>
      </c>
      <c r="B993" s="9" t="s">
        <v>314</v>
      </c>
      <c r="C993" s="3" t="s">
        <v>4423</v>
      </c>
      <c r="D993" s="5">
        <v>17000</v>
      </c>
      <c r="E993" s="7">
        <v>6080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">
        <f t="shared" si="61"/>
        <v>36</v>
      </c>
      <c r="P993" t="s">
        <v>8307</v>
      </c>
      <c r="Q993" t="s">
        <v>8336</v>
      </c>
      <c r="R993" s="13">
        <f t="shared" si="64"/>
        <v>40357.227939814817</v>
      </c>
      <c r="S993" s="13">
        <f t="shared" si="62"/>
        <v>40401.665972222225</v>
      </c>
      <c r="T993">
        <f t="shared" si="63"/>
        <v>2010</v>
      </c>
    </row>
    <row r="994" spans="1:20" x14ac:dyDescent="0.25">
      <c r="A994">
        <v>442</v>
      </c>
      <c r="B994" s="9" t="s">
        <v>443</v>
      </c>
      <c r="C994" s="3" t="s">
        <v>4552</v>
      </c>
      <c r="D994" s="5">
        <v>17000</v>
      </c>
      <c r="E994" s="7">
        <v>6080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">
        <f t="shared" si="61"/>
        <v>36</v>
      </c>
      <c r="P994" t="s">
        <v>8307</v>
      </c>
      <c r="Q994" t="s">
        <v>8313</v>
      </c>
      <c r="R994" s="13">
        <f t="shared" si="64"/>
        <v>42024.888692129629</v>
      </c>
      <c r="S994" s="13">
        <f t="shared" si="62"/>
        <v>42054.888692129629</v>
      </c>
      <c r="T994">
        <f t="shared" si="63"/>
        <v>2015</v>
      </c>
    </row>
    <row r="995" spans="1:20" ht="60" x14ac:dyDescent="0.25">
      <c r="A995">
        <v>1431</v>
      </c>
      <c r="B995" s="9" t="s">
        <v>1432</v>
      </c>
      <c r="C995" s="3" t="s">
        <v>5541</v>
      </c>
      <c r="D995" s="5">
        <v>17000</v>
      </c>
      <c r="E995" s="7">
        <v>6077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">
        <f t="shared" si="61"/>
        <v>36</v>
      </c>
      <c r="P995" t="s">
        <v>8311</v>
      </c>
      <c r="Q995" t="s">
        <v>8312</v>
      </c>
      <c r="R995" s="13">
        <f t="shared" si="64"/>
        <v>42304.210833333331</v>
      </c>
      <c r="S995" s="13">
        <f t="shared" si="62"/>
        <v>42334.252500000002</v>
      </c>
      <c r="T995">
        <f t="shared" si="63"/>
        <v>2015</v>
      </c>
    </row>
    <row r="996" spans="1:20" ht="45" x14ac:dyDescent="0.25">
      <c r="A996">
        <v>1516</v>
      </c>
      <c r="B996" s="9" t="s">
        <v>1517</v>
      </c>
      <c r="C996" s="3" t="s">
        <v>5626</v>
      </c>
      <c r="D996" s="5">
        <v>17000</v>
      </c>
      <c r="E996" s="7">
        <v>6071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">
        <f t="shared" si="61"/>
        <v>36</v>
      </c>
      <c r="P996" t="s">
        <v>8327</v>
      </c>
      <c r="Q996" t="s">
        <v>8328</v>
      </c>
      <c r="R996" s="13">
        <f t="shared" si="64"/>
        <v>42619.466342592597</v>
      </c>
      <c r="S996" s="13">
        <f t="shared" si="62"/>
        <v>42649.583333333328</v>
      </c>
      <c r="T996">
        <f t="shared" si="63"/>
        <v>2016</v>
      </c>
    </row>
    <row r="997" spans="1:20" ht="60" x14ac:dyDescent="0.25">
      <c r="A997">
        <v>1801</v>
      </c>
      <c r="B997" s="9" t="s">
        <v>1802</v>
      </c>
      <c r="C997" s="3" t="s">
        <v>5911</v>
      </c>
      <c r="D997" s="5">
        <v>17000</v>
      </c>
      <c r="E997" s="7">
        <v>6061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">
        <f t="shared" si="61"/>
        <v>36</v>
      </c>
      <c r="P997" t="s">
        <v>8327</v>
      </c>
      <c r="Q997" t="s">
        <v>8328</v>
      </c>
      <c r="R997" s="13">
        <f t="shared" si="64"/>
        <v>42321.660509259258</v>
      </c>
      <c r="S997" s="13">
        <f t="shared" si="62"/>
        <v>42353.506944444445</v>
      </c>
      <c r="T997">
        <f t="shared" si="63"/>
        <v>2015</v>
      </c>
    </row>
    <row r="998" spans="1:20" ht="60" x14ac:dyDescent="0.25">
      <c r="A998">
        <v>4048</v>
      </c>
      <c r="B998" s="9" t="s">
        <v>4044</v>
      </c>
      <c r="C998" s="3" t="s">
        <v>8152</v>
      </c>
      <c r="D998" s="5">
        <v>17000</v>
      </c>
      <c r="E998" s="7">
        <v>6060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1">
        <f t="shared" si="61"/>
        <v>36</v>
      </c>
      <c r="P998" t="s">
        <v>8309</v>
      </c>
      <c r="Q998" t="s">
        <v>8333</v>
      </c>
      <c r="R998" s="13">
        <f t="shared" si="64"/>
        <v>42436.509108796294</v>
      </c>
      <c r="S998" s="13">
        <f t="shared" si="62"/>
        <v>42471.467442129629</v>
      </c>
      <c r="T998">
        <f t="shared" si="63"/>
        <v>2016</v>
      </c>
    </row>
    <row r="999" spans="1:20" ht="45" x14ac:dyDescent="0.25">
      <c r="A999">
        <v>2420</v>
      </c>
      <c r="B999" s="9" t="s">
        <v>2421</v>
      </c>
      <c r="C999" s="3" t="s">
        <v>6530</v>
      </c>
      <c r="D999" s="5">
        <v>16870</v>
      </c>
      <c r="E999" s="7">
        <v>6056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">
        <f t="shared" si="61"/>
        <v>36</v>
      </c>
      <c r="P999" t="s">
        <v>8331</v>
      </c>
      <c r="Q999" t="s">
        <v>8332</v>
      </c>
      <c r="R999" s="13">
        <f t="shared" si="64"/>
        <v>41893.028877314813</v>
      </c>
      <c r="S999" s="13">
        <f t="shared" si="62"/>
        <v>41953.070543981477</v>
      </c>
      <c r="T999">
        <f t="shared" si="63"/>
        <v>2014</v>
      </c>
    </row>
    <row r="1000" spans="1:20" ht="30" x14ac:dyDescent="0.25">
      <c r="A1000">
        <v>1207</v>
      </c>
      <c r="B1000" s="9" t="s">
        <v>1208</v>
      </c>
      <c r="C1000" s="3" t="s">
        <v>5317</v>
      </c>
      <c r="D1000" s="5">
        <v>16700</v>
      </c>
      <c r="E1000" s="7">
        <v>6053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">
        <f t="shared" si="61"/>
        <v>37</v>
      </c>
      <c r="P1000" t="s">
        <v>8327</v>
      </c>
      <c r="Q1000" t="s">
        <v>8328</v>
      </c>
      <c r="R1000" s="13">
        <f t="shared" si="64"/>
        <v>42430.430243055554</v>
      </c>
      <c r="S1000" s="13">
        <f t="shared" si="62"/>
        <v>42460.416666666672</v>
      </c>
      <c r="T1000">
        <f t="shared" si="63"/>
        <v>2016</v>
      </c>
    </row>
    <row r="1001" spans="1:20" ht="30" x14ac:dyDescent="0.25">
      <c r="A1001">
        <v>1702</v>
      </c>
      <c r="B1001" s="9" t="s">
        <v>1703</v>
      </c>
      <c r="C1001" s="3" t="s">
        <v>5812</v>
      </c>
      <c r="D1001" s="5">
        <v>16500</v>
      </c>
      <c r="E1001" s="7">
        <v>6042.02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">
        <f t="shared" si="61"/>
        <v>37</v>
      </c>
      <c r="P1001" t="s">
        <v>8323</v>
      </c>
      <c r="Q1001" t="s">
        <v>8329</v>
      </c>
      <c r="R1001" s="13">
        <f t="shared" si="64"/>
        <v>42063.869791666672</v>
      </c>
      <c r="S1001" s="13">
        <f t="shared" si="62"/>
        <v>42093.828125</v>
      </c>
      <c r="T1001">
        <f t="shared" si="63"/>
        <v>2015</v>
      </c>
    </row>
    <row r="1002" spans="1:20" ht="30" x14ac:dyDescent="0.25">
      <c r="A1002">
        <v>2705</v>
      </c>
      <c r="B1002" s="9" t="s">
        <v>2705</v>
      </c>
      <c r="C1002" s="3" t="s">
        <v>6815</v>
      </c>
      <c r="D1002" s="5">
        <v>16500</v>
      </c>
      <c r="E1002" s="7">
        <v>6041.6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">
        <f t="shared" si="61"/>
        <v>37</v>
      </c>
      <c r="P1002" t="s">
        <v>8309</v>
      </c>
      <c r="Q1002" t="s">
        <v>8310</v>
      </c>
      <c r="R1002" s="13">
        <f t="shared" si="64"/>
        <v>42773.916180555556</v>
      </c>
      <c r="S1002" s="13">
        <f t="shared" si="62"/>
        <v>42818.874513888892</v>
      </c>
      <c r="T1002">
        <f t="shared" si="63"/>
        <v>2017</v>
      </c>
    </row>
    <row r="1003" spans="1:20" ht="45" x14ac:dyDescent="0.25">
      <c r="A1003">
        <v>1219</v>
      </c>
      <c r="B1003" s="9" t="s">
        <v>1220</v>
      </c>
      <c r="C1003" s="3" t="s">
        <v>5329</v>
      </c>
      <c r="D1003" s="5">
        <v>16350</v>
      </c>
      <c r="E1003" s="7">
        <v>6041.55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">
        <f t="shared" si="61"/>
        <v>37</v>
      </c>
      <c r="P1003" t="s">
        <v>8327</v>
      </c>
      <c r="Q1003" t="s">
        <v>8328</v>
      </c>
      <c r="R1003" s="13">
        <f t="shared" si="64"/>
        <v>42633.461956018517</v>
      </c>
      <c r="S1003" s="13">
        <f t="shared" si="62"/>
        <v>42663.461956018517</v>
      </c>
      <c r="T1003">
        <f t="shared" si="63"/>
        <v>2016</v>
      </c>
    </row>
    <row r="1004" spans="1:20" ht="45" x14ac:dyDescent="0.25">
      <c r="A1004">
        <v>1203</v>
      </c>
      <c r="B1004" s="9" t="s">
        <v>1204</v>
      </c>
      <c r="C1004" s="3" t="s">
        <v>5313</v>
      </c>
      <c r="D1004" s="5">
        <v>16300</v>
      </c>
      <c r="E1004" s="7">
        <v>6039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">
        <f t="shared" si="61"/>
        <v>38</v>
      </c>
      <c r="P1004" t="s">
        <v>8327</v>
      </c>
      <c r="Q1004" t="s">
        <v>8328</v>
      </c>
      <c r="R1004" s="13">
        <f t="shared" si="64"/>
        <v>42125.614895833336</v>
      </c>
      <c r="S1004" s="13">
        <f t="shared" si="62"/>
        <v>42155.614895833336</v>
      </c>
      <c r="T1004">
        <f t="shared" si="63"/>
        <v>2015</v>
      </c>
    </row>
    <row r="1005" spans="1:20" ht="60" x14ac:dyDescent="0.25">
      <c r="A1005">
        <v>909</v>
      </c>
      <c r="B1005" s="9" t="s">
        <v>910</v>
      </c>
      <c r="C1005" s="3" t="s">
        <v>5019</v>
      </c>
      <c r="D1005" s="5">
        <v>16000</v>
      </c>
      <c r="E1005" s="7">
        <v>6030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">
        <f t="shared" si="61"/>
        <v>38</v>
      </c>
      <c r="P1005" t="s">
        <v>8323</v>
      </c>
      <c r="Q1005" t="s">
        <v>8337</v>
      </c>
      <c r="R1005" s="13">
        <f t="shared" si="64"/>
        <v>41081.69027777778</v>
      </c>
      <c r="S1005" s="13">
        <f t="shared" si="62"/>
        <v>41113.166666666664</v>
      </c>
      <c r="T1005">
        <f t="shared" si="63"/>
        <v>2012</v>
      </c>
    </row>
    <row r="1006" spans="1:20" x14ac:dyDescent="0.25">
      <c r="A1006">
        <v>1152</v>
      </c>
      <c r="B1006" s="9" t="s">
        <v>1153</v>
      </c>
      <c r="C1006" s="3" t="s">
        <v>5262</v>
      </c>
      <c r="D1006" s="5">
        <v>16000</v>
      </c>
      <c r="E1006" s="7">
        <v>6029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">
        <f t="shared" si="61"/>
        <v>38</v>
      </c>
      <c r="P1006" t="s">
        <v>8331</v>
      </c>
      <c r="Q1006" t="s">
        <v>8332</v>
      </c>
      <c r="R1006" s="13">
        <f t="shared" si="64"/>
        <v>42109.709629629629</v>
      </c>
      <c r="S1006" s="13">
        <f t="shared" si="62"/>
        <v>42139.709629629629</v>
      </c>
      <c r="T1006">
        <f t="shared" si="63"/>
        <v>2015</v>
      </c>
    </row>
    <row r="1007" spans="1:20" ht="60" x14ac:dyDescent="0.25">
      <c r="A1007">
        <v>1466</v>
      </c>
      <c r="B1007" s="9" t="s">
        <v>1467</v>
      </c>
      <c r="C1007" s="3" t="s">
        <v>5576</v>
      </c>
      <c r="D1007" s="5">
        <v>16000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">
        <f t="shared" si="61"/>
        <v>38</v>
      </c>
      <c r="P1007" t="s">
        <v>8311</v>
      </c>
      <c r="Q1007" t="s">
        <v>8343</v>
      </c>
      <c r="R1007" s="13">
        <f t="shared" si="64"/>
        <v>42340.172060185185</v>
      </c>
      <c r="S1007" s="13">
        <f t="shared" si="62"/>
        <v>42381.208333333328</v>
      </c>
      <c r="T1007">
        <f t="shared" si="63"/>
        <v>2015</v>
      </c>
    </row>
    <row r="1008" spans="1:20" ht="60" x14ac:dyDescent="0.25">
      <c r="A1008">
        <v>1505</v>
      </c>
      <c r="B1008" s="9" t="s">
        <v>1506</v>
      </c>
      <c r="C1008" s="3" t="s">
        <v>5615</v>
      </c>
      <c r="D1008" s="5">
        <v>16000</v>
      </c>
      <c r="E1008" s="7">
        <v>6025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">
        <f t="shared" si="61"/>
        <v>38</v>
      </c>
      <c r="P1008" t="s">
        <v>8327</v>
      </c>
      <c r="Q1008" t="s">
        <v>8328</v>
      </c>
      <c r="R1008" s="13">
        <f t="shared" si="64"/>
        <v>42414.44332175926</v>
      </c>
      <c r="S1008" s="13">
        <f t="shared" si="62"/>
        <v>42451.834027777775</v>
      </c>
      <c r="T1008">
        <f t="shared" si="63"/>
        <v>2016</v>
      </c>
    </row>
    <row r="1009" spans="1:20" ht="60" x14ac:dyDescent="0.25">
      <c r="A1009">
        <v>1510</v>
      </c>
      <c r="B1009" s="9" t="s">
        <v>1511</v>
      </c>
      <c r="C1009" s="3" t="s">
        <v>5620</v>
      </c>
      <c r="D1009" s="5">
        <v>16000</v>
      </c>
      <c r="E1009" s="7">
        <v>6025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">
        <f t="shared" si="61"/>
        <v>38</v>
      </c>
      <c r="P1009" t="s">
        <v>8327</v>
      </c>
      <c r="Q1009" t="s">
        <v>8328</v>
      </c>
      <c r="R1009" s="13">
        <f t="shared" si="64"/>
        <v>41809.385162037033</v>
      </c>
      <c r="S1009" s="13">
        <f t="shared" si="62"/>
        <v>41839.385162037033</v>
      </c>
      <c r="T1009">
        <f t="shared" si="63"/>
        <v>2014</v>
      </c>
    </row>
    <row r="1010" spans="1:20" ht="45" x14ac:dyDescent="0.25">
      <c r="A1010">
        <v>1798</v>
      </c>
      <c r="B1010" s="9" t="s">
        <v>1799</v>
      </c>
      <c r="C1010" s="3" t="s">
        <v>5908</v>
      </c>
      <c r="D1010" s="5">
        <v>16000</v>
      </c>
      <c r="E1010" s="7">
        <v>6020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">
        <f t="shared" si="61"/>
        <v>38</v>
      </c>
      <c r="P1010" t="s">
        <v>8327</v>
      </c>
      <c r="Q1010" t="s">
        <v>8328</v>
      </c>
      <c r="R1010" s="13">
        <f t="shared" si="64"/>
        <v>42344.32677083333</v>
      </c>
      <c r="S1010" s="13">
        <f t="shared" si="62"/>
        <v>42404.32677083333</v>
      </c>
      <c r="T1010">
        <f t="shared" si="63"/>
        <v>2015</v>
      </c>
    </row>
    <row r="1011" spans="1:20" ht="30" x14ac:dyDescent="0.25">
      <c r="A1011">
        <v>1975</v>
      </c>
      <c r="B1011" s="9" t="s">
        <v>1976</v>
      </c>
      <c r="C1011" s="3" t="s">
        <v>6085</v>
      </c>
      <c r="D1011" s="5">
        <v>16000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">
        <f t="shared" si="61"/>
        <v>38</v>
      </c>
      <c r="P1011" t="s">
        <v>8314</v>
      </c>
      <c r="Q1011" t="s">
        <v>8325</v>
      </c>
      <c r="R1011" s="13">
        <f t="shared" si="64"/>
        <v>41313.755219907405</v>
      </c>
      <c r="S1011" s="13">
        <f t="shared" si="62"/>
        <v>41343.755219907405</v>
      </c>
      <c r="T1011">
        <f t="shared" si="63"/>
        <v>2013</v>
      </c>
    </row>
    <row r="1012" spans="1:20" ht="60" x14ac:dyDescent="0.25">
      <c r="A1012">
        <v>2108</v>
      </c>
      <c r="B1012" s="9" t="s">
        <v>2109</v>
      </c>
      <c r="C1012" s="3" t="s">
        <v>6218</v>
      </c>
      <c r="D1012" s="5">
        <v>16000</v>
      </c>
      <c r="E1012" s="7">
        <v>6019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">
        <f t="shared" si="61"/>
        <v>38</v>
      </c>
      <c r="P1012" t="s">
        <v>8323</v>
      </c>
      <c r="Q1012" t="s">
        <v>8344</v>
      </c>
      <c r="R1012" s="13">
        <f t="shared" si="64"/>
        <v>41135.175694444442</v>
      </c>
      <c r="S1012" s="13">
        <f t="shared" si="62"/>
        <v>41162.163194444445</v>
      </c>
      <c r="T1012">
        <f t="shared" si="63"/>
        <v>2012</v>
      </c>
    </row>
    <row r="1013" spans="1:20" ht="60" x14ac:dyDescent="0.25">
      <c r="A1013">
        <v>2389</v>
      </c>
      <c r="B1013" s="9" t="s">
        <v>2390</v>
      </c>
      <c r="C1013" s="3" t="s">
        <v>6499</v>
      </c>
      <c r="D1013" s="5">
        <v>16000</v>
      </c>
      <c r="E1013" s="7">
        <v>6007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">
        <f t="shared" si="61"/>
        <v>38</v>
      </c>
      <c r="P1013" t="s">
        <v>8314</v>
      </c>
      <c r="Q1013" t="s">
        <v>8318</v>
      </c>
      <c r="R1013" s="13">
        <f t="shared" si="64"/>
        <v>42179.653379629628</v>
      </c>
      <c r="S1013" s="13">
        <f t="shared" si="62"/>
        <v>42210.915972222225</v>
      </c>
      <c r="T1013">
        <f t="shared" si="63"/>
        <v>2015</v>
      </c>
    </row>
    <row r="1014" spans="1:20" ht="60" x14ac:dyDescent="0.25">
      <c r="A1014">
        <v>2744</v>
      </c>
      <c r="B1014" s="9" t="s">
        <v>2744</v>
      </c>
      <c r="C1014" s="3" t="s">
        <v>6854</v>
      </c>
      <c r="D1014" s="5">
        <v>16000</v>
      </c>
      <c r="E1014" s="7">
        <v>6001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">
        <f t="shared" si="61"/>
        <v>38</v>
      </c>
      <c r="P1014" t="s">
        <v>8311</v>
      </c>
      <c r="Q1014" t="s">
        <v>8341</v>
      </c>
      <c r="R1014" s="13">
        <f t="shared" si="64"/>
        <v>40938.062476851854</v>
      </c>
      <c r="S1014" s="13">
        <f t="shared" si="62"/>
        <v>40968.062476851854</v>
      </c>
      <c r="T1014">
        <f t="shared" si="63"/>
        <v>2012</v>
      </c>
    </row>
    <row r="1015" spans="1:20" ht="60" x14ac:dyDescent="0.25">
      <c r="A1015">
        <v>3102</v>
      </c>
      <c r="B1015" s="9" t="s">
        <v>3102</v>
      </c>
      <c r="C1015" s="3" t="s">
        <v>7212</v>
      </c>
      <c r="D1015" s="5">
        <v>16000</v>
      </c>
      <c r="E1015" s="7">
        <v>6000.66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">
        <f t="shared" si="61"/>
        <v>39</v>
      </c>
      <c r="P1015" t="s">
        <v>8309</v>
      </c>
      <c r="Q1015" t="s">
        <v>8310</v>
      </c>
      <c r="R1015" s="13">
        <f t="shared" si="64"/>
        <v>42555.340486111112</v>
      </c>
      <c r="S1015" s="13">
        <f t="shared" si="62"/>
        <v>42605.340486111112</v>
      </c>
      <c r="T1015">
        <f t="shared" si="63"/>
        <v>2016</v>
      </c>
    </row>
    <row r="1016" spans="1:20" ht="45" x14ac:dyDescent="0.25">
      <c r="A1016">
        <v>1804</v>
      </c>
      <c r="B1016" s="9" t="s">
        <v>1805</v>
      </c>
      <c r="C1016" s="3" t="s">
        <v>5914</v>
      </c>
      <c r="D1016" s="5">
        <v>15500</v>
      </c>
      <c r="E1016" s="7">
        <v>6000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">
        <f t="shared" si="61"/>
        <v>39</v>
      </c>
      <c r="P1016" t="s">
        <v>8327</v>
      </c>
      <c r="Q1016" t="s">
        <v>8328</v>
      </c>
      <c r="R1016" s="13">
        <f t="shared" si="64"/>
        <v>42282.678287037037</v>
      </c>
      <c r="S1016" s="13">
        <f t="shared" si="62"/>
        <v>42322.719953703709</v>
      </c>
      <c r="T1016">
        <f t="shared" si="63"/>
        <v>2015</v>
      </c>
    </row>
    <row r="1017" spans="1:20" ht="45" x14ac:dyDescent="0.25">
      <c r="A1017">
        <v>3274</v>
      </c>
      <c r="B1017" s="9" t="s">
        <v>3274</v>
      </c>
      <c r="C1017" s="3" t="s">
        <v>7384</v>
      </c>
      <c r="D1017" s="5">
        <v>15500</v>
      </c>
      <c r="E1017" s="7">
        <v>6000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1">
        <f t="shared" si="61"/>
        <v>40</v>
      </c>
      <c r="P1017" t="s">
        <v>8309</v>
      </c>
      <c r="Q1017" t="s">
        <v>8333</v>
      </c>
      <c r="R1017" s="13">
        <f t="shared" si="64"/>
        <v>42400.704537037032</v>
      </c>
      <c r="S1017" s="13">
        <f t="shared" si="62"/>
        <v>42444.875</v>
      </c>
      <c r="T1017">
        <f t="shared" si="63"/>
        <v>2016</v>
      </c>
    </row>
    <row r="1018" spans="1:20" ht="60" x14ac:dyDescent="0.25">
      <c r="A1018">
        <v>57</v>
      </c>
      <c r="B1018" s="9" t="s">
        <v>59</v>
      </c>
      <c r="C1018" s="3" t="s">
        <v>4168</v>
      </c>
      <c r="D1018" s="5">
        <v>15000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">
        <f t="shared" si="61"/>
        <v>40</v>
      </c>
      <c r="P1018" t="s">
        <v>8307</v>
      </c>
      <c r="Q1018" t="s">
        <v>8346</v>
      </c>
      <c r="R1018" s="13">
        <f t="shared" si="64"/>
        <v>42089.83289351852</v>
      </c>
      <c r="S1018" s="13">
        <f t="shared" si="62"/>
        <v>42119.83289351852</v>
      </c>
      <c r="T1018">
        <f t="shared" si="63"/>
        <v>2015</v>
      </c>
    </row>
    <row r="1019" spans="1:20" ht="60" x14ac:dyDescent="0.25">
      <c r="A1019">
        <v>230</v>
      </c>
      <c r="B1019" s="9" t="s">
        <v>232</v>
      </c>
      <c r="C1019" s="3" t="s">
        <v>4340</v>
      </c>
      <c r="D1019" s="5">
        <v>15000</v>
      </c>
      <c r="E1019" s="7">
        <v>6000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">
        <f t="shared" si="61"/>
        <v>40</v>
      </c>
      <c r="P1019" t="s">
        <v>8307</v>
      </c>
      <c r="Q1019" t="s">
        <v>8316</v>
      </c>
      <c r="R1019" s="13">
        <f t="shared" si="64"/>
        <v>42129.777210648142</v>
      </c>
      <c r="S1019" s="13">
        <f t="shared" si="62"/>
        <v>42159.777210648142</v>
      </c>
      <c r="T1019">
        <f t="shared" si="63"/>
        <v>2015</v>
      </c>
    </row>
    <row r="1020" spans="1:20" ht="30" x14ac:dyDescent="0.25">
      <c r="A1020">
        <v>237</v>
      </c>
      <c r="B1020" s="9" t="s">
        <v>239</v>
      </c>
      <c r="C1020" s="3" t="s">
        <v>4347</v>
      </c>
      <c r="D1020" s="5">
        <v>15000</v>
      </c>
      <c r="E1020" s="7">
        <v>6000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">
        <f t="shared" si="61"/>
        <v>40</v>
      </c>
      <c r="P1020" t="s">
        <v>8307</v>
      </c>
      <c r="Q1020" t="s">
        <v>8316</v>
      </c>
      <c r="R1020" s="13">
        <f t="shared" si="64"/>
        <v>42377.577187499999</v>
      </c>
      <c r="S1020" s="13">
        <f t="shared" si="62"/>
        <v>42437.577187499999</v>
      </c>
      <c r="T1020">
        <f t="shared" si="63"/>
        <v>2016</v>
      </c>
    </row>
    <row r="1021" spans="1:20" ht="60" x14ac:dyDescent="0.25">
      <c r="A1021">
        <v>240</v>
      </c>
      <c r="B1021" s="9" t="s">
        <v>242</v>
      </c>
      <c r="C1021" s="3" t="s">
        <v>4350</v>
      </c>
      <c r="D1021" s="5">
        <v>15000</v>
      </c>
      <c r="E1021" s="7">
        <v>5985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">
        <f t="shared" si="61"/>
        <v>40</v>
      </c>
      <c r="P1021" t="s">
        <v>8307</v>
      </c>
      <c r="Q1021" t="s">
        <v>8336</v>
      </c>
      <c r="R1021" s="13">
        <f t="shared" si="64"/>
        <v>41354.708460648151</v>
      </c>
      <c r="S1021" s="13">
        <f t="shared" si="62"/>
        <v>41399.708460648151</v>
      </c>
      <c r="T1021">
        <f t="shared" si="63"/>
        <v>2013</v>
      </c>
    </row>
    <row r="1022" spans="1:20" ht="60" x14ac:dyDescent="0.25">
      <c r="A1022">
        <v>286</v>
      </c>
      <c r="B1022" s="9" t="s">
        <v>287</v>
      </c>
      <c r="C1022" s="3" t="s">
        <v>4396</v>
      </c>
      <c r="D1022" s="5">
        <v>15000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">
        <f t="shared" si="61"/>
        <v>39</v>
      </c>
      <c r="P1022" t="s">
        <v>8307</v>
      </c>
      <c r="Q1022" t="s">
        <v>8336</v>
      </c>
      <c r="R1022" s="13">
        <f t="shared" si="64"/>
        <v>41313.816249999996</v>
      </c>
      <c r="S1022" s="13">
        <f t="shared" si="62"/>
        <v>41358.774583333332</v>
      </c>
      <c r="T1022">
        <f t="shared" si="63"/>
        <v>2013</v>
      </c>
    </row>
    <row r="1023" spans="1:20" ht="30" x14ac:dyDescent="0.25">
      <c r="A1023">
        <v>287</v>
      </c>
      <c r="B1023" s="9" t="s">
        <v>288</v>
      </c>
      <c r="C1023" s="3" t="s">
        <v>4397</v>
      </c>
      <c r="D1023" s="5">
        <v>15000</v>
      </c>
      <c r="E1023" s="7">
        <v>5922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">
        <f t="shared" si="61"/>
        <v>39</v>
      </c>
      <c r="P1023" t="s">
        <v>8307</v>
      </c>
      <c r="Q1023" t="s">
        <v>8336</v>
      </c>
      <c r="R1023" s="13">
        <f t="shared" si="64"/>
        <v>41184.277986111112</v>
      </c>
      <c r="S1023" s="13">
        <f t="shared" si="62"/>
        <v>41215.166666666664</v>
      </c>
      <c r="T1023">
        <f t="shared" si="63"/>
        <v>2012</v>
      </c>
    </row>
    <row r="1024" spans="1:20" ht="60" x14ac:dyDescent="0.25">
      <c r="A1024">
        <v>289</v>
      </c>
      <c r="B1024" s="9" t="s">
        <v>290</v>
      </c>
      <c r="C1024" s="3" t="s">
        <v>4399</v>
      </c>
      <c r="D1024" s="5">
        <v>15000</v>
      </c>
      <c r="E1024" s="7">
        <v>5910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">
        <f t="shared" si="61"/>
        <v>39</v>
      </c>
      <c r="P1024" t="s">
        <v>8307</v>
      </c>
      <c r="Q1024" t="s">
        <v>8336</v>
      </c>
      <c r="R1024" s="13">
        <f t="shared" si="64"/>
        <v>41550.456412037034</v>
      </c>
      <c r="S1024" s="13">
        <f t="shared" si="62"/>
        <v>41580.456412037034</v>
      </c>
      <c r="T1024">
        <f t="shared" si="63"/>
        <v>2013</v>
      </c>
    </row>
    <row r="1025" spans="1:20" ht="45" x14ac:dyDescent="0.25">
      <c r="A1025">
        <v>316</v>
      </c>
      <c r="B1025" s="9" t="s">
        <v>317</v>
      </c>
      <c r="C1025" s="3" t="s">
        <v>4426</v>
      </c>
      <c r="D1025" s="5">
        <v>15000</v>
      </c>
      <c r="E1025" s="7">
        <v>5907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">
        <f t="shared" si="61"/>
        <v>39</v>
      </c>
      <c r="P1025" t="s">
        <v>8307</v>
      </c>
      <c r="Q1025" t="s">
        <v>8336</v>
      </c>
      <c r="R1025" s="13">
        <f t="shared" si="64"/>
        <v>41950.923576388886</v>
      </c>
      <c r="S1025" s="13">
        <f t="shared" si="62"/>
        <v>41984.207638888889</v>
      </c>
      <c r="T1025">
        <f t="shared" si="63"/>
        <v>2014</v>
      </c>
    </row>
    <row r="1026" spans="1:20" ht="60" x14ac:dyDescent="0.25">
      <c r="A1026">
        <v>338</v>
      </c>
      <c r="B1026" s="9" t="s">
        <v>339</v>
      </c>
      <c r="C1026" s="3" t="s">
        <v>4448</v>
      </c>
      <c r="D1026" s="5">
        <v>15000</v>
      </c>
      <c r="E1026" s="7">
        <v>5904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">
        <f t="shared" ref="O1026:O1089" si="65">ROUND(E1027/D1027*100,0)</f>
        <v>39</v>
      </c>
      <c r="P1026" t="s">
        <v>8307</v>
      </c>
      <c r="Q1026" t="s">
        <v>8336</v>
      </c>
      <c r="R1026" s="13">
        <f t="shared" si="64"/>
        <v>42559.755671296298</v>
      </c>
      <c r="S1026" s="13">
        <f t="shared" si="62"/>
        <v>42616.041666666672</v>
      </c>
      <c r="T1026">
        <f t="shared" si="63"/>
        <v>2016</v>
      </c>
    </row>
    <row r="1027" spans="1:20" ht="60" x14ac:dyDescent="0.25">
      <c r="A1027">
        <v>357</v>
      </c>
      <c r="B1027" s="9" t="s">
        <v>358</v>
      </c>
      <c r="C1027" s="3" t="s">
        <v>4467</v>
      </c>
      <c r="D1027" s="5">
        <v>15000</v>
      </c>
      <c r="E1027" s="7">
        <v>5902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">
        <f t="shared" si="65"/>
        <v>39</v>
      </c>
      <c r="P1027" t="s">
        <v>8307</v>
      </c>
      <c r="Q1027" t="s">
        <v>8336</v>
      </c>
      <c r="R1027" s="13">
        <f t="shared" si="64"/>
        <v>42078.222187499996</v>
      </c>
      <c r="S1027" s="13">
        <f t="shared" ref="S1027:S1090" si="66">(((I1027/60)/60/24+DATE(1970,1,1)))</f>
        <v>42118.222187499996</v>
      </c>
      <c r="T1027">
        <f t="shared" ref="T1027:T1090" si="67">YEAR(R1027)</f>
        <v>2015</v>
      </c>
    </row>
    <row r="1028" spans="1:20" ht="45" x14ac:dyDescent="0.25">
      <c r="A1028">
        <v>365</v>
      </c>
      <c r="B1028" s="9" t="s">
        <v>366</v>
      </c>
      <c r="C1028" s="3" t="s">
        <v>4475</v>
      </c>
      <c r="D1028" s="5">
        <v>15000</v>
      </c>
      <c r="E1028" s="7">
        <v>5876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">
        <f t="shared" si="65"/>
        <v>39</v>
      </c>
      <c r="P1028" t="s">
        <v>8307</v>
      </c>
      <c r="Q1028" t="s">
        <v>8336</v>
      </c>
      <c r="R1028" s="13">
        <f t="shared" si="64"/>
        <v>41668.606469907405</v>
      </c>
      <c r="S1028" s="13">
        <f t="shared" si="66"/>
        <v>41698.606469907405</v>
      </c>
      <c r="T1028">
        <f t="shared" si="67"/>
        <v>2014</v>
      </c>
    </row>
    <row r="1029" spans="1:20" ht="60" x14ac:dyDescent="0.25">
      <c r="A1029">
        <v>379</v>
      </c>
      <c r="B1029" s="9" t="s">
        <v>380</v>
      </c>
      <c r="C1029" s="3" t="s">
        <v>4489</v>
      </c>
      <c r="D1029" s="5">
        <v>15000</v>
      </c>
      <c r="E1029" s="7">
        <v>5875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">
        <f t="shared" si="65"/>
        <v>39</v>
      </c>
      <c r="P1029" t="s">
        <v>8307</v>
      </c>
      <c r="Q1029" t="s">
        <v>8336</v>
      </c>
      <c r="R1029" s="13">
        <f t="shared" si="64"/>
        <v>40987.688333333332</v>
      </c>
      <c r="S1029" s="13">
        <f t="shared" si="66"/>
        <v>41032.688333333332</v>
      </c>
      <c r="T1029">
        <f t="shared" si="67"/>
        <v>2012</v>
      </c>
    </row>
    <row r="1030" spans="1:20" ht="45" x14ac:dyDescent="0.25">
      <c r="A1030">
        <v>396</v>
      </c>
      <c r="B1030" s="9" t="s">
        <v>397</v>
      </c>
      <c r="C1030" s="3" t="s">
        <v>4506</v>
      </c>
      <c r="D1030" s="5">
        <v>15000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">
        <f t="shared" si="65"/>
        <v>39</v>
      </c>
      <c r="P1030" t="s">
        <v>8307</v>
      </c>
      <c r="Q1030" t="s">
        <v>8336</v>
      </c>
      <c r="R1030" s="13">
        <f t="shared" si="64"/>
        <v>41082.564884259256</v>
      </c>
      <c r="S1030" s="13">
        <f t="shared" si="66"/>
        <v>41097.564884259256</v>
      </c>
      <c r="T1030">
        <f t="shared" si="67"/>
        <v>2012</v>
      </c>
    </row>
    <row r="1031" spans="1:20" ht="60" x14ac:dyDescent="0.25">
      <c r="A1031">
        <v>421</v>
      </c>
      <c r="B1031" s="9" t="s">
        <v>422</v>
      </c>
      <c r="C1031" s="3" t="s">
        <v>4531</v>
      </c>
      <c r="D1031" s="5">
        <v>15000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">
        <f t="shared" si="65"/>
        <v>39</v>
      </c>
      <c r="P1031" t="s">
        <v>8307</v>
      </c>
      <c r="Q1031" t="s">
        <v>8313</v>
      </c>
      <c r="R1031" s="13">
        <f t="shared" si="64"/>
        <v>42177.491388888884</v>
      </c>
      <c r="S1031" s="13">
        <f t="shared" si="66"/>
        <v>42237.491388888884</v>
      </c>
      <c r="T1031">
        <f t="shared" si="67"/>
        <v>2015</v>
      </c>
    </row>
    <row r="1032" spans="1:20" ht="45" x14ac:dyDescent="0.25">
      <c r="A1032">
        <v>479</v>
      </c>
      <c r="B1032" s="9" t="s">
        <v>480</v>
      </c>
      <c r="C1032" s="3" t="s">
        <v>4589</v>
      </c>
      <c r="D1032" s="5">
        <v>15000</v>
      </c>
      <c r="E1032" s="7">
        <v>5845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">
        <f t="shared" si="65"/>
        <v>39</v>
      </c>
      <c r="P1032" t="s">
        <v>8307</v>
      </c>
      <c r="Q1032" t="s">
        <v>8313</v>
      </c>
      <c r="R1032" s="13">
        <f t="shared" si="64"/>
        <v>41904.407812500001</v>
      </c>
      <c r="S1032" s="13">
        <f t="shared" si="66"/>
        <v>41964.449479166666</v>
      </c>
      <c r="T1032">
        <f t="shared" si="67"/>
        <v>2014</v>
      </c>
    </row>
    <row r="1033" spans="1:20" ht="60" x14ac:dyDescent="0.25">
      <c r="A1033">
        <v>483</v>
      </c>
      <c r="B1033" s="9" t="s">
        <v>484</v>
      </c>
      <c r="C1033" s="3" t="s">
        <v>4593</v>
      </c>
      <c r="D1033" s="5">
        <v>15000</v>
      </c>
      <c r="E1033" s="7">
        <v>5831.74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">
        <f t="shared" si="65"/>
        <v>39</v>
      </c>
      <c r="P1033" t="s">
        <v>8307</v>
      </c>
      <c r="Q1033" t="s">
        <v>8313</v>
      </c>
      <c r="R1033" s="13">
        <f t="shared" si="64"/>
        <v>41243.197592592594</v>
      </c>
      <c r="S1033" s="13">
        <f t="shared" si="66"/>
        <v>41303.197592592594</v>
      </c>
      <c r="T1033">
        <f t="shared" si="67"/>
        <v>2012</v>
      </c>
    </row>
    <row r="1034" spans="1:20" ht="60" x14ac:dyDescent="0.25">
      <c r="A1034">
        <v>517</v>
      </c>
      <c r="B1034" s="9" t="s">
        <v>518</v>
      </c>
      <c r="C1034" s="3" t="s">
        <v>4627</v>
      </c>
      <c r="D1034" s="5">
        <v>15000</v>
      </c>
      <c r="E1034" s="7">
        <v>5830.83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">
        <f t="shared" si="65"/>
        <v>39</v>
      </c>
      <c r="P1034" t="s">
        <v>8307</v>
      </c>
      <c r="Q1034" t="s">
        <v>8313</v>
      </c>
      <c r="R1034" s="13">
        <f t="shared" si="64"/>
        <v>42738.615289351852</v>
      </c>
      <c r="S1034" s="13">
        <f t="shared" si="66"/>
        <v>42768.615289351852</v>
      </c>
      <c r="T1034">
        <f t="shared" si="67"/>
        <v>2017</v>
      </c>
    </row>
    <row r="1035" spans="1:20" ht="60" x14ac:dyDescent="0.25">
      <c r="A1035">
        <v>534</v>
      </c>
      <c r="B1035" s="9" t="s">
        <v>535</v>
      </c>
      <c r="C1035" s="3" t="s">
        <v>4644</v>
      </c>
      <c r="D1035" s="5">
        <v>15000</v>
      </c>
      <c r="E1035" s="7">
        <v>5824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1">
        <f t="shared" si="65"/>
        <v>39</v>
      </c>
      <c r="P1035" t="s">
        <v>8309</v>
      </c>
      <c r="Q1035" t="s">
        <v>8333</v>
      </c>
      <c r="R1035" s="13">
        <f t="shared" si="64"/>
        <v>42270.810995370368</v>
      </c>
      <c r="S1035" s="13">
        <f t="shared" si="66"/>
        <v>42309.958333333328</v>
      </c>
      <c r="T1035">
        <f t="shared" si="67"/>
        <v>2015</v>
      </c>
    </row>
    <row r="1036" spans="1:20" ht="60" x14ac:dyDescent="0.25">
      <c r="A1036">
        <v>540</v>
      </c>
      <c r="B1036" s="9" t="s">
        <v>541</v>
      </c>
      <c r="C1036" s="3" t="s">
        <v>4650</v>
      </c>
      <c r="D1036" s="5">
        <v>15000</v>
      </c>
      <c r="E1036" s="7">
        <v>5813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">
        <f t="shared" si="65"/>
        <v>39</v>
      </c>
      <c r="P1036" t="s">
        <v>8314</v>
      </c>
      <c r="Q1036" t="s">
        <v>8318</v>
      </c>
      <c r="R1036" s="13">
        <f t="shared" si="64"/>
        <v>42009.817199074074</v>
      </c>
      <c r="S1036" s="13">
        <f t="shared" si="66"/>
        <v>42039.817199074074</v>
      </c>
      <c r="T1036">
        <f t="shared" si="67"/>
        <v>2015</v>
      </c>
    </row>
    <row r="1037" spans="1:20" ht="60" x14ac:dyDescent="0.25">
      <c r="A1037">
        <v>561</v>
      </c>
      <c r="B1037" s="9" t="s">
        <v>562</v>
      </c>
      <c r="C1037" s="3" t="s">
        <v>4671</v>
      </c>
      <c r="D1037" s="5">
        <v>15000</v>
      </c>
      <c r="E1037" s="7">
        <v>5800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">
        <f t="shared" si="65"/>
        <v>38</v>
      </c>
      <c r="P1037" t="s">
        <v>8314</v>
      </c>
      <c r="Q1037" t="s">
        <v>8318</v>
      </c>
      <c r="R1037" s="13">
        <f t="shared" si="64"/>
        <v>42268.658715277779</v>
      </c>
      <c r="S1037" s="13">
        <f t="shared" si="66"/>
        <v>42303.658715277779</v>
      </c>
      <c r="T1037">
        <f t="shared" si="67"/>
        <v>2015</v>
      </c>
    </row>
    <row r="1038" spans="1:20" ht="45" x14ac:dyDescent="0.25">
      <c r="A1038">
        <v>603</v>
      </c>
      <c r="B1038" s="9" t="s">
        <v>604</v>
      </c>
      <c r="C1038" s="3" t="s">
        <v>4713</v>
      </c>
      <c r="D1038" s="5">
        <v>15000</v>
      </c>
      <c r="E1038" s="7">
        <v>5771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">
        <f t="shared" si="65"/>
        <v>38</v>
      </c>
      <c r="P1038" t="s">
        <v>8314</v>
      </c>
      <c r="Q1038" t="s">
        <v>8318</v>
      </c>
      <c r="R1038" s="13">
        <f t="shared" si="64"/>
        <v>41835.639155092591</v>
      </c>
      <c r="S1038" s="13">
        <f t="shared" si="66"/>
        <v>41865.639155092591</v>
      </c>
      <c r="T1038">
        <f t="shared" si="67"/>
        <v>2014</v>
      </c>
    </row>
    <row r="1039" spans="1:20" ht="60" x14ac:dyDescent="0.25">
      <c r="A1039">
        <v>657</v>
      </c>
      <c r="B1039" s="9" t="s">
        <v>658</v>
      </c>
      <c r="C1039" s="3" t="s">
        <v>4767</v>
      </c>
      <c r="D1039" s="5">
        <v>15000</v>
      </c>
      <c r="E1039" s="7">
        <v>5757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">
        <f t="shared" si="65"/>
        <v>38</v>
      </c>
      <c r="P1039" t="s">
        <v>8314</v>
      </c>
      <c r="Q1039" t="s">
        <v>8322</v>
      </c>
      <c r="R1039" s="13">
        <f t="shared" si="64"/>
        <v>42331.84574074074</v>
      </c>
      <c r="S1039" s="13">
        <f t="shared" si="66"/>
        <v>42361.84574074074</v>
      </c>
      <c r="T1039">
        <f t="shared" si="67"/>
        <v>2015</v>
      </c>
    </row>
    <row r="1040" spans="1:20" ht="45" x14ac:dyDescent="0.25">
      <c r="A1040">
        <v>668</v>
      </c>
      <c r="B1040" s="9" t="s">
        <v>669</v>
      </c>
      <c r="C1040" s="3" t="s">
        <v>4778</v>
      </c>
      <c r="D1040" s="5">
        <v>15000</v>
      </c>
      <c r="E1040" s="7">
        <v>5739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">
        <f t="shared" si="65"/>
        <v>38</v>
      </c>
      <c r="P1040" t="s">
        <v>8314</v>
      </c>
      <c r="Q1040" t="s">
        <v>8322</v>
      </c>
      <c r="R1040" s="13">
        <f t="shared" si="64"/>
        <v>42090.831273148149</v>
      </c>
      <c r="S1040" s="13">
        <f t="shared" si="66"/>
        <v>42135.831273148149</v>
      </c>
      <c r="T1040">
        <f t="shared" si="67"/>
        <v>2015</v>
      </c>
    </row>
    <row r="1041" spans="1:20" ht="60" x14ac:dyDescent="0.25">
      <c r="A1041">
        <v>700</v>
      </c>
      <c r="B1041" s="9" t="s">
        <v>701</v>
      </c>
      <c r="C1041" s="3" t="s">
        <v>4810</v>
      </c>
      <c r="D1041" s="5">
        <v>15000</v>
      </c>
      <c r="E1041" s="7">
        <v>5713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">
        <f t="shared" si="65"/>
        <v>38</v>
      </c>
      <c r="P1041" t="s">
        <v>8314</v>
      </c>
      <c r="Q1041" t="s">
        <v>8322</v>
      </c>
      <c r="R1041" s="13">
        <f t="shared" si="64"/>
        <v>42715.688437500001</v>
      </c>
      <c r="S1041" s="13">
        <f t="shared" si="66"/>
        <v>42745.688437500001</v>
      </c>
      <c r="T1041">
        <f t="shared" si="67"/>
        <v>2016</v>
      </c>
    </row>
    <row r="1042" spans="1:20" ht="60" x14ac:dyDescent="0.25">
      <c r="A1042">
        <v>702</v>
      </c>
      <c r="B1042" s="9" t="s">
        <v>703</v>
      </c>
      <c r="C1042" s="3" t="s">
        <v>4812</v>
      </c>
      <c r="D1042" s="5">
        <v>15000</v>
      </c>
      <c r="E1042" s="7">
        <v>5700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">
        <f t="shared" si="65"/>
        <v>38</v>
      </c>
      <c r="P1042" t="s">
        <v>8314</v>
      </c>
      <c r="Q1042" t="s">
        <v>8322</v>
      </c>
      <c r="R1042" s="13">
        <f t="shared" si="64"/>
        <v>42668.726701388892</v>
      </c>
      <c r="S1042" s="13">
        <f t="shared" si="66"/>
        <v>42698.768368055549</v>
      </c>
      <c r="T1042">
        <f t="shared" si="67"/>
        <v>2016</v>
      </c>
    </row>
    <row r="1043" spans="1:20" ht="45" x14ac:dyDescent="0.25">
      <c r="A1043">
        <v>703</v>
      </c>
      <c r="B1043" s="9" t="s">
        <v>704</v>
      </c>
      <c r="C1043" s="3" t="s">
        <v>4813</v>
      </c>
      <c r="D1043" s="5">
        <v>15000</v>
      </c>
      <c r="E1043" s="7">
        <v>5696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">
        <f t="shared" si="65"/>
        <v>38</v>
      </c>
      <c r="P1043" t="s">
        <v>8314</v>
      </c>
      <c r="Q1043" t="s">
        <v>8322</v>
      </c>
      <c r="R1043" s="13">
        <f t="shared" si="64"/>
        <v>42711.950798611113</v>
      </c>
      <c r="S1043" s="13">
        <f t="shared" si="66"/>
        <v>42766.98055555555</v>
      </c>
      <c r="T1043">
        <f t="shared" si="67"/>
        <v>2016</v>
      </c>
    </row>
    <row r="1044" spans="1:20" ht="30" x14ac:dyDescent="0.25">
      <c r="A1044">
        <v>709</v>
      </c>
      <c r="B1044" s="9" t="s">
        <v>710</v>
      </c>
      <c r="C1044" s="3" t="s">
        <v>4819</v>
      </c>
      <c r="D1044" s="5">
        <v>15000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">
        <f t="shared" si="65"/>
        <v>38</v>
      </c>
      <c r="P1044" t="s">
        <v>8314</v>
      </c>
      <c r="Q1044" t="s">
        <v>8322</v>
      </c>
      <c r="R1044" s="13">
        <f t="shared" si="64"/>
        <v>41948.041192129633</v>
      </c>
      <c r="S1044" s="13">
        <f t="shared" si="66"/>
        <v>41978.041192129633</v>
      </c>
      <c r="T1044">
        <f t="shared" si="67"/>
        <v>2014</v>
      </c>
    </row>
    <row r="1045" spans="1:20" ht="45" x14ac:dyDescent="0.25">
      <c r="A1045">
        <v>714</v>
      </c>
      <c r="B1045" s="9" t="s">
        <v>715</v>
      </c>
      <c r="C1045" s="3" t="s">
        <v>4824</v>
      </c>
      <c r="D1045" s="5">
        <v>15000</v>
      </c>
      <c r="E1045" s="7">
        <v>5673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">
        <f t="shared" si="65"/>
        <v>38</v>
      </c>
      <c r="P1045" t="s">
        <v>8314</v>
      </c>
      <c r="Q1045" t="s">
        <v>8322</v>
      </c>
      <c r="R1045" s="13">
        <f t="shared" si="64"/>
        <v>42734.787986111114</v>
      </c>
      <c r="S1045" s="13">
        <f t="shared" si="66"/>
        <v>42794.787986111114</v>
      </c>
      <c r="T1045">
        <f t="shared" si="67"/>
        <v>2016</v>
      </c>
    </row>
    <row r="1046" spans="1:20" ht="60" x14ac:dyDescent="0.25">
      <c r="A1046">
        <v>719</v>
      </c>
      <c r="B1046" s="9" t="s">
        <v>720</v>
      </c>
      <c r="C1046" s="3" t="s">
        <v>4829</v>
      </c>
      <c r="D1046" s="5">
        <v>15000</v>
      </c>
      <c r="E1046" s="7">
        <v>5671.11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">
        <f t="shared" si="65"/>
        <v>38</v>
      </c>
      <c r="P1046" t="s">
        <v>8314</v>
      </c>
      <c r="Q1046" t="s">
        <v>8322</v>
      </c>
      <c r="R1046" s="13">
        <f t="shared" si="64"/>
        <v>42409.040231481486</v>
      </c>
      <c r="S1046" s="13">
        <f t="shared" si="66"/>
        <v>42423.040231481486</v>
      </c>
      <c r="T1046">
        <f t="shared" si="67"/>
        <v>2016</v>
      </c>
    </row>
    <row r="1047" spans="1:20" ht="60" x14ac:dyDescent="0.25">
      <c r="A1047">
        <v>779</v>
      </c>
      <c r="B1047" s="9" t="s">
        <v>780</v>
      </c>
      <c r="C1047" s="3" t="s">
        <v>4889</v>
      </c>
      <c r="D1047" s="5">
        <v>15000</v>
      </c>
      <c r="E1047" s="7">
        <v>5666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">
        <f t="shared" si="65"/>
        <v>38</v>
      </c>
      <c r="P1047" t="s">
        <v>8311</v>
      </c>
      <c r="Q1047" t="s">
        <v>8350</v>
      </c>
      <c r="R1047" s="13">
        <f t="shared" ref="R1047:R1110" si="68">((J1047/60)/60/24+DATE(1970,1,1))</f>
        <v>40436.68408564815</v>
      </c>
      <c r="S1047" s="13">
        <f t="shared" si="66"/>
        <v>40466.166666666664</v>
      </c>
      <c r="T1047">
        <f t="shared" si="67"/>
        <v>2010</v>
      </c>
    </row>
    <row r="1048" spans="1:20" ht="60" x14ac:dyDescent="0.25">
      <c r="A1048">
        <v>832</v>
      </c>
      <c r="B1048" s="9" t="s">
        <v>833</v>
      </c>
      <c r="C1048" s="3" t="s">
        <v>4942</v>
      </c>
      <c r="D1048" s="5">
        <v>15000</v>
      </c>
      <c r="E1048" s="7">
        <v>5665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">
        <f t="shared" si="65"/>
        <v>38</v>
      </c>
      <c r="P1048" t="s">
        <v>8323</v>
      </c>
      <c r="Q1048" t="s">
        <v>8347</v>
      </c>
      <c r="R1048" s="13">
        <f t="shared" si="68"/>
        <v>40869.675173611111</v>
      </c>
      <c r="S1048" s="13">
        <f t="shared" si="66"/>
        <v>40929.342361111114</v>
      </c>
      <c r="T1048">
        <f t="shared" si="67"/>
        <v>2011</v>
      </c>
    </row>
    <row r="1049" spans="1:20" ht="30" x14ac:dyDescent="0.25">
      <c r="A1049">
        <v>906</v>
      </c>
      <c r="B1049" s="9" t="s">
        <v>907</v>
      </c>
      <c r="C1049" s="3" t="s">
        <v>5016</v>
      </c>
      <c r="D1049" s="5">
        <v>15000</v>
      </c>
      <c r="E1049" s="7">
        <v>5660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">
        <f t="shared" si="65"/>
        <v>38</v>
      </c>
      <c r="P1049" t="s">
        <v>8323</v>
      </c>
      <c r="Q1049" t="s">
        <v>8337</v>
      </c>
      <c r="R1049" s="13">
        <f t="shared" si="68"/>
        <v>41681.189699074072</v>
      </c>
      <c r="S1049" s="13">
        <f t="shared" si="66"/>
        <v>41711.148032407407</v>
      </c>
      <c r="T1049">
        <f t="shared" si="67"/>
        <v>2014</v>
      </c>
    </row>
    <row r="1050" spans="1:20" ht="60" x14ac:dyDescent="0.25">
      <c r="A1050">
        <v>921</v>
      </c>
      <c r="B1050" s="9" t="s">
        <v>922</v>
      </c>
      <c r="C1050" s="3" t="s">
        <v>5031</v>
      </c>
      <c r="D1050" s="5">
        <v>15000</v>
      </c>
      <c r="E1050" s="7">
        <v>5655.6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">
        <f t="shared" si="65"/>
        <v>38</v>
      </c>
      <c r="P1050" t="s">
        <v>8323</v>
      </c>
      <c r="Q1050" t="s">
        <v>8337</v>
      </c>
      <c r="R1050" s="13">
        <f t="shared" si="68"/>
        <v>40847.171018518515</v>
      </c>
      <c r="S1050" s="13">
        <f t="shared" si="66"/>
        <v>40889.212685185186</v>
      </c>
      <c r="T1050">
        <f t="shared" si="67"/>
        <v>2011</v>
      </c>
    </row>
    <row r="1051" spans="1:20" ht="60" x14ac:dyDescent="0.25">
      <c r="A1051">
        <v>923</v>
      </c>
      <c r="B1051" s="9" t="s">
        <v>924</v>
      </c>
      <c r="C1051" s="3" t="s">
        <v>5033</v>
      </c>
      <c r="D1051" s="5">
        <v>15000</v>
      </c>
      <c r="E1051" s="7">
        <v>5651.58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">
        <f t="shared" si="65"/>
        <v>38</v>
      </c>
      <c r="P1051" t="s">
        <v>8323</v>
      </c>
      <c r="Q1051" t="s">
        <v>8337</v>
      </c>
      <c r="R1051" s="13">
        <f t="shared" si="68"/>
        <v>41934.959756944445</v>
      </c>
      <c r="S1051" s="13">
        <f t="shared" si="66"/>
        <v>41965.001423611116</v>
      </c>
      <c r="T1051">
        <f t="shared" si="67"/>
        <v>2014</v>
      </c>
    </row>
    <row r="1052" spans="1:20" ht="45" x14ac:dyDescent="0.25">
      <c r="A1052">
        <v>946</v>
      </c>
      <c r="B1052" s="9" t="s">
        <v>947</v>
      </c>
      <c r="C1052" s="3" t="s">
        <v>5056</v>
      </c>
      <c r="D1052" s="5">
        <v>15000</v>
      </c>
      <c r="E1052" s="7">
        <v>5645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">
        <f t="shared" si="65"/>
        <v>38</v>
      </c>
      <c r="P1052" t="s">
        <v>8314</v>
      </c>
      <c r="Q1052" t="s">
        <v>8322</v>
      </c>
      <c r="R1052" s="13">
        <f t="shared" si="68"/>
        <v>42592.750555555554</v>
      </c>
      <c r="S1052" s="13">
        <f t="shared" si="66"/>
        <v>42622.750555555554</v>
      </c>
      <c r="T1052">
        <f t="shared" si="67"/>
        <v>2016</v>
      </c>
    </row>
    <row r="1053" spans="1:20" ht="45" x14ac:dyDescent="0.25">
      <c r="A1053">
        <v>953</v>
      </c>
      <c r="B1053" s="9" t="s">
        <v>954</v>
      </c>
      <c r="C1053" s="3" t="s">
        <v>5063</v>
      </c>
      <c r="D1053" s="5">
        <v>15000</v>
      </c>
      <c r="E1053" s="7">
        <v>5635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">
        <f t="shared" si="65"/>
        <v>38</v>
      </c>
      <c r="P1053" t="s">
        <v>8314</v>
      </c>
      <c r="Q1053" t="s">
        <v>8322</v>
      </c>
      <c r="R1053" s="13">
        <f t="shared" si="68"/>
        <v>41999.164340277777</v>
      </c>
      <c r="S1053" s="13">
        <f t="shared" si="66"/>
        <v>42029.164340277777</v>
      </c>
      <c r="T1053">
        <f t="shared" si="67"/>
        <v>2014</v>
      </c>
    </row>
    <row r="1054" spans="1:20" ht="45" x14ac:dyDescent="0.25">
      <c r="A1054">
        <v>954</v>
      </c>
      <c r="B1054" s="9" t="s">
        <v>955</v>
      </c>
      <c r="C1054" s="3" t="s">
        <v>5064</v>
      </c>
      <c r="D1054" s="5">
        <v>15000</v>
      </c>
      <c r="E1054" s="7">
        <v>5634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">
        <f t="shared" si="65"/>
        <v>37</v>
      </c>
      <c r="P1054" t="s">
        <v>8314</v>
      </c>
      <c r="Q1054" t="s">
        <v>8322</v>
      </c>
      <c r="R1054" s="13">
        <f t="shared" si="68"/>
        <v>42194.833784722221</v>
      </c>
      <c r="S1054" s="13">
        <f t="shared" si="66"/>
        <v>42236.833784722221</v>
      </c>
      <c r="T1054">
        <f t="shared" si="67"/>
        <v>2015</v>
      </c>
    </row>
    <row r="1055" spans="1:20" ht="60" x14ac:dyDescent="0.25">
      <c r="A1055">
        <v>1048</v>
      </c>
      <c r="B1055" s="9" t="s">
        <v>1049</v>
      </c>
      <c r="C1055" s="3" t="s">
        <v>5158</v>
      </c>
      <c r="D1055" s="5">
        <v>15000</v>
      </c>
      <c r="E1055" s="7">
        <v>5623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">
        <f t="shared" si="65"/>
        <v>37</v>
      </c>
      <c r="P1055" t="s">
        <v>8338</v>
      </c>
      <c r="Q1055" t="s">
        <v>8339</v>
      </c>
      <c r="R1055" s="13">
        <f t="shared" si="68"/>
        <v>42598.053113425922</v>
      </c>
      <c r="S1055" s="13">
        <f t="shared" si="66"/>
        <v>42638.053113425922</v>
      </c>
      <c r="T1055">
        <f t="shared" si="67"/>
        <v>2016</v>
      </c>
    </row>
    <row r="1056" spans="1:20" ht="30" x14ac:dyDescent="0.25">
      <c r="A1056">
        <v>1089</v>
      </c>
      <c r="B1056" s="9" t="s">
        <v>1090</v>
      </c>
      <c r="C1056" s="3" t="s">
        <v>5199</v>
      </c>
      <c r="D1056" s="5">
        <v>15000</v>
      </c>
      <c r="E1056" s="7">
        <v>5621.38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">
        <f t="shared" si="65"/>
        <v>37</v>
      </c>
      <c r="P1056" t="s">
        <v>8320</v>
      </c>
      <c r="Q1056" t="s">
        <v>8321</v>
      </c>
      <c r="R1056" s="13">
        <f t="shared" si="68"/>
        <v>42151.189525462964</v>
      </c>
      <c r="S1056" s="13">
        <f t="shared" si="66"/>
        <v>42181.189525462964</v>
      </c>
      <c r="T1056">
        <f t="shared" si="67"/>
        <v>2015</v>
      </c>
    </row>
    <row r="1057" spans="1:20" ht="45" x14ac:dyDescent="0.25">
      <c r="A1057">
        <v>1103</v>
      </c>
      <c r="B1057" s="9" t="s">
        <v>1104</v>
      </c>
      <c r="C1057" s="3" t="s">
        <v>5213</v>
      </c>
      <c r="D1057" s="5">
        <v>15000</v>
      </c>
      <c r="E1057" s="7">
        <v>5617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">
        <f t="shared" si="65"/>
        <v>37</v>
      </c>
      <c r="P1057" t="s">
        <v>8320</v>
      </c>
      <c r="Q1057" t="s">
        <v>8321</v>
      </c>
      <c r="R1057" s="13">
        <f t="shared" si="68"/>
        <v>42479.22210648148</v>
      </c>
      <c r="S1057" s="13">
        <f t="shared" si="66"/>
        <v>42539.22210648148</v>
      </c>
      <c r="T1057">
        <f t="shared" si="67"/>
        <v>2016</v>
      </c>
    </row>
    <row r="1058" spans="1:20" ht="30" x14ac:dyDescent="0.25">
      <c r="A1058">
        <v>1148</v>
      </c>
      <c r="B1058" s="9" t="s">
        <v>1149</v>
      </c>
      <c r="C1058" s="3" t="s">
        <v>5258</v>
      </c>
      <c r="D1058" s="5">
        <v>15000</v>
      </c>
      <c r="E1058" s="7">
        <v>5604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">
        <f t="shared" si="65"/>
        <v>37</v>
      </c>
      <c r="P1058" t="s">
        <v>8331</v>
      </c>
      <c r="Q1058" t="s">
        <v>8332</v>
      </c>
      <c r="R1058" s="13">
        <f t="shared" si="68"/>
        <v>42675.171076388884</v>
      </c>
      <c r="S1058" s="13">
        <f t="shared" si="66"/>
        <v>42705.212743055556</v>
      </c>
      <c r="T1058">
        <f t="shared" si="67"/>
        <v>2016</v>
      </c>
    </row>
    <row r="1059" spans="1:20" ht="60" x14ac:dyDescent="0.25">
      <c r="A1059">
        <v>1166</v>
      </c>
      <c r="B1059" s="9" t="s">
        <v>1167</v>
      </c>
      <c r="C1059" s="3" t="s">
        <v>5276</v>
      </c>
      <c r="D1059" s="5">
        <v>15000</v>
      </c>
      <c r="E1059" s="7">
        <v>5600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">
        <f t="shared" si="65"/>
        <v>37</v>
      </c>
      <c r="P1059" t="s">
        <v>8331</v>
      </c>
      <c r="Q1059" t="s">
        <v>8332</v>
      </c>
      <c r="R1059" s="13">
        <f t="shared" si="68"/>
        <v>42150.485439814816</v>
      </c>
      <c r="S1059" s="13">
        <f t="shared" si="66"/>
        <v>42181.166666666672</v>
      </c>
      <c r="T1059">
        <f t="shared" si="67"/>
        <v>2015</v>
      </c>
    </row>
    <row r="1060" spans="1:20" ht="45" x14ac:dyDescent="0.25">
      <c r="A1060">
        <v>1174</v>
      </c>
      <c r="B1060" s="9" t="s">
        <v>1175</v>
      </c>
      <c r="C1060" s="3" t="s">
        <v>5284</v>
      </c>
      <c r="D1060" s="5">
        <v>15000</v>
      </c>
      <c r="E1060" s="7">
        <v>5599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">
        <f t="shared" si="65"/>
        <v>37</v>
      </c>
      <c r="P1060" t="s">
        <v>8331</v>
      </c>
      <c r="Q1060" t="s">
        <v>8332</v>
      </c>
      <c r="R1060" s="13">
        <f t="shared" si="68"/>
        <v>42468.84174768519</v>
      </c>
      <c r="S1060" s="13">
        <f t="shared" si="66"/>
        <v>42498.84174768519</v>
      </c>
      <c r="T1060">
        <f t="shared" si="67"/>
        <v>2016</v>
      </c>
    </row>
    <row r="1061" spans="1:20" ht="60" x14ac:dyDescent="0.25">
      <c r="A1061">
        <v>1197</v>
      </c>
      <c r="B1061" s="9" t="s">
        <v>1198</v>
      </c>
      <c r="C1061" s="3" t="s">
        <v>5307</v>
      </c>
      <c r="D1061" s="5">
        <v>15000</v>
      </c>
      <c r="E1061" s="7">
        <v>5585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">
        <f t="shared" si="65"/>
        <v>37</v>
      </c>
      <c r="P1061" t="s">
        <v>8327</v>
      </c>
      <c r="Q1061" t="s">
        <v>8328</v>
      </c>
      <c r="R1061" s="13">
        <f t="shared" si="68"/>
        <v>42503.66474537037</v>
      </c>
      <c r="S1061" s="13">
        <f t="shared" si="66"/>
        <v>42534.249305555553</v>
      </c>
      <c r="T1061">
        <f t="shared" si="67"/>
        <v>2016</v>
      </c>
    </row>
    <row r="1062" spans="1:20" ht="45" x14ac:dyDescent="0.25">
      <c r="A1062">
        <v>1220</v>
      </c>
      <c r="B1062" s="9" t="s">
        <v>1221</v>
      </c>
      <c r="C1062" s="3" t="s">
        <v>5330</v>
      </c>
      <c r="D1062" s="5">
        <v>15000</v>
      </c>
      <c r="E1062" s="7">
        <v>5580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">
        <f t="shared" si="65"/>
        <v>37</v>
      </c>
      <c r="P1062" t="s">
        <v>8327</v>
      </c>
      <c r="Q1062" t="s">
        <v>8328</v>
      </c>
      <c r="R1062" s="13">
        <f t="shared" si="68"/>
        <v>42211.628611111111</v>
      </c>
      <c r="S1062" s="13">
        <f t="shared" si="66"/>
        <v>42241.628611111111</v>
      </c>
      <c r="T1062">
        <f t="shared" si="67"/>
        <v>2015</v>
      </c>
    </row>
    <row r="1063" spans="1:20" ht="30" x14ac:dyDescent="0.25">
      <c r="A1063">
        <v>1224</v>
      </c>
      <c r="B1063" s="9" t="s">
        <v>1225</v>
      </c>
      <c r="C1063" s="3" t="s">
        <v>5334</v>
      </c>
      <c r="D1063" s="5">
        <v>15000</v>
      </c>
      <c r="E1063" s="7">
        <v>5574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">
        <f t="shared" si="65"/>
        <v>37</v>
      </c>
      <c r="P1063" t="s">
        <v>8323</v>
      </c>
      <c r="Q1063" t="s">
        <v>8324</v>
      </c>
      <c r="R1063" s="13">
        <f t="shared" si="68"/>
        <v>41736.549791666665</v>
      </c>
      <c r="S1063" s="13">
        <f t="shared" si="66"/>
        <v>41796.549791666665</v>
      </c>
      <c r="T1063">
        <f t="shared" si="67"/>
        <v>2014</v>
      </c>
    </row>
    <row r="1064" spans="1:20" ht="45" x14ac:dyDescent="0.25">
      <c r="A1064">
        <v>1275</v>
      </c>
      <c r="B1064" s="9" t="s">
        <v>1276</v>
      </c>
      <c r="C1064" s="3" t="s">
        <v>5385</v>
      </c>
      <c r="D1064" s="5">
        <v>15000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">
        <f t="shared" si="65"/>
        <v>37</v>
      </c>
      <c r="P1064" t="s">
        <v>8323</v>
      </c>
      <c r="Q1064" t="s">
        <v>8347</v>
      </c>
      <c r="R1064" s="13">
        <f t="shared" si="68"/>
        <v>41458.867905092593</v>
      </c>
      <c r="S1064" s="13">
        <f t="shared" si="66"/>
        <v>41493.867905092593</v>
      </c>
      <c r="T1064">
        <f t="shared" si="67"/>
        <v>2013</v>
      </c>
    </row>
    <row r="1065" spans="1:20" ht="60" x14ac:dyDescent="0.25">
      <c r="A1065">
        <v>1277</v>
      </c>
      <c r="B1065" s="9" t="s">
        <v>1278</v>
      </c>
      <c r="C1065" s="3" t="s">
        <v>5387</v>
      </c>
      <c r="D1065" s="5">
        <v>15000</v>
      </c>
      <c r="E1065" s="7">
        <v>5557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">
        <f t="shared" si="65"/>
        <v>37</v>
      </c>
      <c r="P1065" t="s">
        <v>8323</v>
      </c>
      <c r="Q1065" t="s">
        <v>8347</v>
      </c>
      <c r="R1065" s="13">
        <f t="shared" si="68"/>
        <v>41121.561886574076</v>
      </c>
      <c r="S1065" s="13">
        <f t="shared" si="66"/>
        <v>41156.561886574076</v>
      </c>
      <c r="T1065">
        <f t="shared" si="67"/>
        <v>2012</v>
      </c>
    </row>
    <row r="1066" spans="1:20" ht="45" x14ac:dyDescent="0.25">
      <c r="A1066">
        <v>1280</v>
      </c>
      <c r="B1066" s="9" t="s">
        <v>1281</v>
      </c>
      <c r="C1066" s="3" t="s">
        <v>5390</v>
      </c>
      <c r="D1066" s="5">
        <v>15000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">
        <f t="shared" si="65"/>
        <v>37</v>
      </c>
      <c r="P1066" t="s">
        <v>8323</v>
      </c>
      <c r="Q1066" t="s">
        <v>8347</v>
      </c>
      <c r="R1066" s="13">
        <f t="shared" si="68"/>
        <v>40513.757569444446</v>
      </c>
      <c r="S1066" s="13">
        <f t="shared" si="66"/>
        <v>40603.757569444446</v>
      </c>
      <c r="T1066">
        <f t="shared" si="67"/>
        <v>2010</v>
      </c>
    </row>
    <row r="1067" spans="1:20" ht="60" x14ac:dyDescent="0.25">
      <c r="A1067">
        <v>1282</v>
      </c>
      <c r="B1067" s="9" t="s">
        <v>1283</v>
      </c>
      <c r="C1067" s="3" t="s">
        <v>5392</v>
      </c>
      <c r="D1067" s="5">
        <v>15000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">
        <f t="shared" si="65"/>
        <v>37</v>
      </c>
      <c r="P1067" t="s">
        <v>8323</v>
      </c>
      <c r="Q1067" t="s">
        <v>8347</v>
      </c>
      <c r="R1067" s="13">
        <f t="shared" si="68"/>
        <v>41586.475173611114</v>
      </c>
      <c r="S1067" s="13">
        <f t="shared" si="66"/>
        <v>41617.207638888889</v>
      </c>
      <c r="T1067">
        <f t="shared" si="67"/>
        <v>2013</v>
      </c>
    </row>
    <row r="1068" spans="1:20" ht="60" x14ac:dyDescent="0.25">
      <c r="A1068">
        <v>1293</v>
      </c>
      <c r="B1068" s="9" t="s">
        <v>1294</v>
      </c>
      <c r="C1068" s="3" t="s">
        <v>5403</v>
      </c>
      <c r="D1068" s="5">
        <v>15000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">
        <f t="shared" si="65"/>
        <v>37</v>
      </c>
      <c r="P1068" t="s">
        <v>8309</v>
      </c>
      <c r="Q1068" t="s">
        <v>8333</v>
      </c>
      <c r="R1068" s="13">
        <f t="shared" si="68"/>
        <v>42292.701053240744</v>
      </c>
      <c r="S1068" s="13">
        <f t="shared" si="66"/>
        <v>42322.742719907401</v>
      </c>
      <c r="T1068">
        <f t="shared" si="67"/>
        <v>2015</v>
      </c>
    </row>
    <row r="1069" spans="1:20" ht="60" x14ac:dyDescent="0.25">
      <c r="A1069">
        <v>1323</v>
      </c>
      <c r="B1069" s="9" t="s">
        <v>1324</v>
      </c>
      <c r="C1069" s="3" t="s">
        <v>5433</v>
      </c>
      <c r="D1069" s="5">
        <v>15000</v>
      </c>
      <c r="E1069" s="7">
        <v>5535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">
        <f t="shared" si="65"/>
        <v>37</v>
      </c>
      <c r="P1069" t="s">
        <v>8314</v>
      </c>
      <c r="Q1069" t="s">
        <v>8322</v>
      </c>
      <c r="R1069" s="13">
        <f t="shared" si="68"/>
        <v>42451.698449074072</v>
      </c>
      <c r="S1069" s="13">
        <f t="shared" si="66"/>
        <v>42486.288194444445</v>
      </c>
      <c r="T1069">
        <f t="shared" si="67"/>
        <v>2016</v>
      </c>
    </row>
    <row r="1070" spans="1:20" ht="45" x14ac:dyDescent="0.25">
      <c r="A1070">
        <v>1435</v>
      </c>
      <c r="B1070" s="9" t="s">
        <v>1436</v>
      </c>
      <c r="C1070" s="3" t="s">
        <v>5545</v>
      </c>
      <c r="D1070" s="5">
        <v>15000</v>
      </c>
      <c r="E1070" s="7">
        <v>5526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">
        <f t="shared" si="65"/>
        <v>37</v>
      </c>
      <c r="P1070" t="s">
        <v>8311</v>
      </c>
      <c r="Q1070" t="s">
        <v>8312</v>
      </c>
      <c r="R1070" s="13">
        <f t="shared" si="68"/>
        <v>42258.780324074076</v>
      </c>
      <c r="S1070" s="13">
        <f t="shared" si="66"/>
        <v>42288.780324074076</v>
      </c>
      <c r="T1070">
        <f t="shared" si="67"/>
        <v>2015</v>
      </c>
    </row>
    <row r="1071" spans="1:20" ht="60" x14ac:dyDescent="0.25">
      <c r="A1071">
        <v>1455</v>
      </c>
      <c r="B1071" s="9" t="s">
        <v>1456</v>
      </c>
      <c r="C1071" s="3" t="s">
        <v>5565</v>
      </c>
      <c r="D1071" s="5">
        <v>15000</v>
      </c>
      <c r="E1071" s="7">
        <v>5516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">
        <f t="shared" si="65"/>
        <v>37</v>
      </c>
      <c r="P1071" t="s">
        <v>8311</v>
      </c>
      <c r="Q1071" t="s">
        <v>8312</v>
      </c>
      <c r="R1071" s="13">
        <f t="shared" si="68"/>
        <v>41832.672685185185</v>
      </c>
      <c r="S1071" s="13">
        <f t="shared" si="66"/>
        <v>41887.568749999999</v>
      </c>
      <c r="T1071">
        <f t="shared" si="67"/>
        <v>2014</v>
      </c>
    </row>
    <row r="1072" spans="1:20" ht="30" x14ac:dyDescent="0.25">
      <c r="A1072">
        <v>1461</v>
      </c>
      <c r="B1072" s="9" t="s">
        <v>1462</v>
      </c>
      <c r="C1072" s="3" t="s">
        <v>5571</v>
      </c>
      <c r="D1072" s="5">
        <v>15000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">
        <f t="shared" si="65"/>
        <v>37</v>
      </c>
      <c r="P1072" t="s">
        <v>8311</v>
      </c>
      <c r="Q1072" t="s">
        <v>8343</v>
      </c>
      <c r="R1072" s="13">
        <f t="shared" si="68"/>
        <v>41899.645300925928</v>
      </c>
      <c r="S1072" s="13">
        <f t="shared" si="66"/>
        <v>41933</v>
      </c>
      <c r="T1072">
        <f t="shared" si="67"/>
        <v>2014</v>
      </c>
    </row>
    <row r="1073" spans="1:20" ht="45" x14ac:dyDescent="0.25">
      <c r="A1073">
        <v>1475</v>
      </c>
      <c r="B1073" s="9" t="s">
        <v>1476</v>
      </c>
      <c r="C1073" s="3" t="s">
        <v>5585</v>
      </c>
      <c r="D1073" s="5">
        <v>15000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">
        <f t="shared" si="65"/>
        <v>37</v>
      </c>
      <c r="P1073" t="s">
        <v>8311</v>
      </c>
      <c r="Q1073" t="s">
        <v>8343</v>
      </c>
      <c r="R1073" s="13">
        <f t="shared" si="68"/>
        <v>41960.722951388889</v>
      </c>
      <c r="S1073" s="13">
        <f t="shared" si="66"/>
        <v>41993.207638888889</v>
      </c>
      <c r="T1073">
        <f t="shared" si="67"/>
        <v>2014</v>
      </c>
    </row>
    <row r="1074" spans="1:20" ht="45" x14ac:dyDescent="0.25">
      <c r="A1074">
        <v>1488</v>
      </c>
      <c r="B1074" s="9" t="s">
        <v>1489</v>
      </c>
      <c r="C1074" s="3" t="s">
        <v>5598</v>
      </c>
      <c r="D1074" s="5">
        <v>15000</v>
      </c>
      <c r="E1074" s="7">
        <v>5509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">
        <f t="shared" si="65"/>
        <v>37</v>
      </c>
      <c r="P1074" t="s">
        <v>8311</v>
      </c>
      <c r="Q1074" t="s">
        <v>8350</v>
      </c>
      <c r="R1074" s="13">
        <f t="shared" si="68"/>
        <v>41614.563194444447</v>
      </c>
      <c r="S1074" s="13">
        <f t="shared" si="66"/>
        <v>41644.563194444447</v>
      </c>
      <c r="T1074">
        <f t="shared" si="67"/>
        <v>2013</v>
      </c>
    </row>
    <row r="1075" spans="1:20" ht="60" x14ac:dyDescent="0.25">
      <c r="A1075">
        <v>1497</v>
      </c>
      <c r="B1075" s="9" t="s">
        <v>1498</v>
      </c>
      <c r="C1075" s="3" t="s">
        <v>5607</v>
      </c>
      <c r="D1075" s="5">
        <v>15000</v>
      </c>
      <c r="E1075" s="7">
        <v>5504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">
        <f t="shared" si="65"/>
        <v>37</v>
      </c>
      <c r="P1075" t="s">
        <v>8311</v>
      </c>
      <c r="Q1075" t="s">
        <v>8350</v>
      </c>
      <c r="R1075" s="13">
        <f t="shared" si="68"/>
        <v>41444.64261574074</v>
      </c>
      <c r="S1075" s="13">
        <f t="shared" si="66"/>
        <v>41486.821527777778</v>
      </c>
      <c r="T1075">
        <f t="shared" si="67"/>
        <v>2013</v>
      </c>
    </row>
    <row r="1076" spans="1:20" ht="60" x14ac:dyDescent="0.25">
      <c r="A1076">
        <v>1517</v>
      </c>
      <c r="B1076" s="9" t="s">
        <v>1518</v>
      </c>
      <c r="C1076" s="3" t="s">
        <v>5627</v>
      </c>
      <c r="D1076" s="5">
        <v>15000</v>
      </c>
      <c r="E1076" s="7">
        <v>5501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">
        <f t="shared" si="65"/>
        <v>37</v>
      </c>
      <c r="P1076" t="s">
        <v>8327</v>
      </c>
      <c r="Q1076" t="s">
        <v>8328</v>
      </c>
      <c r="R1076" s="13">
        <f t="shared" si="68"/>
        <v>41948.56658564815</v>
      </c>
      <c r="S1076" s="13">
        <f t="shared" si="66"/>
        <v>41979.25</v>
      </c>
      <c r="T1076">
        <f t="shared" si="67"/>
        <v>2014</v>
      </c>
    </row>
    <row r="1077" spans="1:20" ht="30" x14ac:dyDescent="0.25">
      <c r="A1077">
        <v>1518</v>
      </c>
      <c r="B1077" s="9" t="s">
        <v>1519</v>
      </c>
      <c r="C1077" s="3" t="s">
        <v>5628</v>
      </c>
      <c r="D1077" s="5">
        <v>15000</v>
      </c>
      <c r="E1077" s="7">
        <v>5500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">
        <f t="shared" si="65"/>
        <v>37</v>
      </c>
      <c r="P1077" t="s">
        <v>8327</v>
      </c>
      <c r="Q1077" t="s">
        <v>8328</v>
      </c>
      <c r="R1077" s="13">
        <f t="shared" si="68"/>
        <v>41760.8200462963</v>
      </c>
      <c r="S1077" s="13">
        <f t="shared" si="66"/>
        <v>41790.8200462963</v>
      </c>
      <c r="T1077">
        <f t="shared" si="67"/>
        <v>2014</v>
      </c>
    </row>
    <row r="1078" spans="1:20" ht="60" x14ac:dyDescent="0.25">
      <c r="A1078">
        <v>1540</v>
      </c>
      <c r="B1078" s="9" t="s">
        <v>1541</v>
      </c>
      <c r="C1078" s="3" t="s">
        <v>5650</v>
      </c>
      <c r="D1078" s="5">
        <v>15000</v>
      </c>
      <c r="E1078" s="7">
        <v>5496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">
        <f t="shared" si="65"/>
        <v>37</v>
      </c>
      <c r="P1078" t="s">
        <v>8327</v>
      </c>
      <c r="Q1078" t="s">
        <v>8328</v>
      </c>
      <c r="R1078" s="13">
        <f t="shared" si="68"/>
        <v>41939.00712962963</v>
      </c>
      <c r="S1078" s="13">
        <f t="shared" si="66"/>
        <v>41969.052083333328</v>
      </c>
      <c r="T1078">
        <f t="shared" si="67"/>
        <v>2014</v>
      </c>
    </row>
    <row r="1079" spans="1:20" ht="45" x14ac:dyDescent="0.25">
      <c r="A1079">
        <v>1559</v>
      </c>
      <c r="B1079" s="9" t="s">
        <v>1560</v>
      </c>
      <c r="C1079" s="3" t="s">
        <v>5669</v>
      </c>
      <c r="D1079" s="5">
        <v>15000</v>
      </c>
      <c r="E1079" s="7">
        <v>5481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">
        <f t="shared" si="65"/>
        <v>37</v>
      </c>
      <c r="P1079" t="s">
        <v>8327</v>
      </c>
      <c r="Q1079" t="s">
        <v>8354</v>
      </c>
      <c r="R1079" s="13">
        <f t="shared" si="68"/>
        <v>42108.05322916666</v>
      </c>
      <c r="S1079" s="13">
        <f t="shared" si="66"/>
        <v>42123.05322916666</v>
      </c>
      <c r="T1079">
        <f t="shared" si="67"/>
        <v>2015</v>
      </c>
    </row>
    <row r="1080" spans="1:20" ht="45" x14ac:dyDescent="0.25">
      <c r="A1080">
        <v>1597</v>
      </c>
      <c r="B1080" s="9" t="s">
        <v>1598</v>
      </c>
      <c r="C1080" s="3" t="s">
        <v>5707</v>
      </c>
      <c r="D1080" s="5">
        <v>15000</v>
      </c>
      <c r="E1080" s="7">
        <v>5478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">
        <f t="shared" si="65"/>
        <v>36</v>
      </c>
      <c r="P1080" t="s">
        <v>8327</v>
      </c>
      <c r="Q1080" t="s">
        <v>8340</v>
      </c>
      <c r="R1080" s="13">
        <f t="shared" si="68"/>
        <v>42603.354131944448</v>
      </c>
      <c r="S1080" s="13">
        <f t="shared" si="66"/>
        <v>42633.354131944448</v>
      </c>
      <c r="T1080">
        <f t="shared" si="67"/>
        <v>2016</v>
      </c>
    </row>
    <row r="1081" spans="1:20" ht="60" x14ac:dyDescent="0.25">
      <c r="A1081">
        <v>1746</v>
      </c>
      <c r="B1081" s="9" t="s">
        <v>1747</v>
      </c>
      <c r="C1081" s="3" t="s">
        <v>5856</v>
      </c>
      <c r="D1081" s="5">
        <v>15000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">
        <f t="shared" si="65"/>
        <v>36</v>
      </c>
      <c r="P1081" t="s">
        <v>8327</v>
      </c>
      <c r="Q1081" t="s">
        <v>8328</v>
      </c>
      <c r="R1081" s="13">
        <f t="shared" si="68"/>
        <v>42668.176701388889</v>
      </c>
      <c r="S1081" s="13">
        <f t="shared" si="66"/>
        <v>42698.083333333328</v>
      </c>
      <c r="T1081">
        <f t="shared" si="67"/>
        <v>2016</v>
      </c>
    </row>
    <row r="1082" spans="1:20" ht="45" x14ac:dyDescent="0.25">
      <c r="A1082">
        <v>1753</v>
      </c>
      <c r="B1082" s="9" t="s">
        <v>1754</v>
      </c>
      <c r="C1082" s="3" t="s">
        <v>5863</v>
      </c>
      <c r="D1082" s="5">
        <v>15000</v>
      </c>
      <c r="E1082" s="7">
        <v>5465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">
        <f t="shared" si="65"/>
        <v>36</v>
      </c>
      <c r="P1082" t="s">
        <v>8327</v>
      </c>
      <c r="Q1082" t="s">
        <v>8328</v>
      </c>
      <c r="R1082" s="13">
        <f t="shared" si="68"/>
        <v>42420.74962962963</v>
      </c>
      <c r="S1082" s="13">
        <f t="shared" si="66"/>
        <v>42450.707962962959</v>
      </c>
      <c r="T1082">
        <f t="shared" si="67"/>
        <v>2016</v>
      </c>
    </row>
    <row r="1083" spans="1:20" ht="45" x14ac:dyDescent="0.25">
      <c r="A1083">
        <v>1818</v>
      </c>
      <c r="B1083" s="9" t="s">
        <v>1819</v>
      </c>
      <c r="C1083" s="3" t="s">
        <v>5928</v>
      </c>
      <c r="D1083" s="5">
        <v>15000</v>
      </c>
      <c r="E1083" s="7">
        <v>5462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">
        <f t="shared" si="65"/>
        <v>36</v>
      </c>
      <c r="P1083" t="s">
        <v>8327</v>
      </c>
      <c r="Q1083" t="s">
        <v>8328</v>
      </c>
      <c r="R1083" s="13">
        <f t="shared" si="68"/>
        <v>42067.234375</v>
      </c>
      <c r="S1083" s="13">
        <f t="shared" si="66"/>
        <v>42097.192708333328</v>
      </c>
      <c r="T1083">
        <f t="shared" si="67"/>
        <v>2015</v>
      </c>
    </row>
    <row r="1084" spans="1:20" ht="45" x14ac:dyDescent="0.25">
      <c r="A1084">
        <v>1830</v>
      </c>
      <c r="B1084" s="9" t="s">
        <v>1831</v>
      </c>
      <c r="C1084" s="3" t="s">
        <v>5940</v>
      </c>
      <c r="D1084" s="5">
        <v>15000</v>
      </c>
      <c r="E1084" s="7">
        <v>5456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">
        <f t="shared" si="65"/>
        <v>36</v>
      </c>
      <c r="P1084" t="s">
        <v>8323</v>
      </c>
      <c r="Q1084" t="s">
        <v>8347</v>
      </c>
      <c r="R1084" s="13">
        <f t="shared" si="68"/>
        <v>41664.684108796297</v>
      </c>
      <c r="S1084" s="13">
        <f t="shared" si="66"/>
        <v>41694.684108796297</v>
      </c>
      <c r="T1084">
        <f t="shared" si="67"/>
        <v>2014</v>
      </c>
    </row>
    <row r="1085" spans="1:20" ht="60" x14ac:dyDescent="0.25">
      <c r="A1085">
        <v>1846</v>
      </c>
      <c r="B1085" s="9" t="s">
        <v>1847</v>
      </c>
      <c r="C1085" s="3" t="s">
        <v>5956</v>
      </c>
      <c r="D1085" s="5">
        <v>15000</v>
      </c>
      <c r="E1085" s="7">
        <v>5452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">
        <f t="shared" si="65"/>
        <v>36</v>
      </c>
      <c r="P1085" t="s">
        <v>8323</v>
      </c>
      <c r="Q1085" t="s">
        <v>8347</v>
      </c>
      <c r="R1085" s="13">
        <f t="shared" si="68"/>
        <v>41228.650196759263</v>
      </c>
      <c r="S1085" s="13">
        <f t="shared" si="66"/>
        <v>41258.650196759263</v>
      </c>
      <c r="T1085">
        <f t="shared" si="67"/>
        <v>2012</v>
      </c>
    </row>
    <row r="1086" spans="1:20" ht="60" x14ac:dyDescent="0.25">
      <c r="A1086">
        <v>1852</v>
      </c>
      <c r="B1086" s="9" t="s">
        <v>1853</v>
      </c>
      <c r="C1086" s="3" t="s">
        <v>5962</v>
      </c>
      <c r="D1086" s="5">
        <v>15000</v>
      </c>
      <c r="E1086" s="7">
        <v>5443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">
        <f t="shared" si="65"/>
        <v>36</v>
      </c>
      <c r="P1086" t="s">
        <v>8323</v>
      </c>
      <c r="Q1086" t="s">
        <v>8347</v>
      </c>
      <c r="R1086" s="13">
        <f t="shared" si="68"/>
        <v>42081.77143518519</v>
      </c>
      <c r="S1086" s="13">
        <f t="shared" si="66"/>
        <v>42119</v>
      </c>
      <c r="T1086">
        <f t="shared" si="67"/>
        <v>2015</v>
      </c>
    </row>
    <row r="1087" spans="1:20" ht="45" x14ac:dyDescent="0.25">
      <c r="A1087">
        <v>1854</v>
      </c>
      <c r="B1087" s="9" t="s">
        <v>1855</v>
      </c>
      <c r="C1087" s="3" t="s">
        <v>5964</v>
      </c>
      <c r="D1087" s="5">
        <v>15000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">
        <f t="shared" si="65"/>
        <v>36</v>
      </c>
      <c r="P1087" t="s">
        <v>8323</v>
      </c>
      <c r="Q1087" t="s">
        <v>8347</v>
      </c>
      <c r="R1087" s="13">
        <f t="shared" si="68"/>
        <v>41388.021261574075</v>
      </c>
      <c r="S1087" s="13">
        <f t="shared" si="66"/>
        <v>41418.021261574075</v>
      </c>
      <c r="T1087">
        <f t="shared" si="67"/>
        <v>2013</v>
      </c>
    </row>
    <row r="1088" spans="1:20" ht="60" x14ac:dyDescent="0.25">
      <c r="A1088">
        <v>1938</v>
      </c>
      <c r="B1088" s="9" t="s">
        <v>1939</v>
      </c>
      <c r="C1088" s="3" t="s">
        <v>6048</v>
      </c>
      <c r="D1088" s="5">
        <v>15000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">
        <f t="shared" si="65"/>
        <v>36</v>
      </c>
      <c r="P1088" t="s">
        <v>8323</v>
      </c>
      <c r="Q1088" t="s">
        <v>8344</v>
      </c>
      <c r="R1088" s="13">
        <f t="shared" si="68"/>
        <v>41426.259618055556</v>
      </c>
      <c r="S1088" s="13">
        <f t="shared" si="66"/>
        <v>41457.208333333336</v>
      </c>
      <c r="T1088">
        <f t="shared" si="67"/>
        <v>2013</v>
      </c>
    </row>
    <row r="1089" spans="1:20" ht="45" x14ac:dyDescent="0.25">
      <c r="A1089">
        <v>1953</v>
      </c>
      <c r="B1089" s="9" t="s">
        <v>1954</v>
      </c>
      <c r="C1089" s="3" t="s">
        <v>6063</v>
      </c>
      <c r="D1089" s="5">
        <v>15000</v>
      </c>
      <c r="E1089" s="7">
        <v>5431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">
        <f t="shared" si="65"/>
        <v>36</v>
      </c>
      <c r="P1089" t="s">
        <v>8314</v>
      </c>
      <c r="Q1089" t="s">
        <v>8325</v>
      </c>
      <c r="R1089" s="13">
        <f t="shared" si="68"/>
        <v>40941.199826388889</v>
      </c>
      <c r="S1089" s="13">
        <f t="shared" si="66"/>
        <v>40970.125</v>
      </c>
      <c r="T1089">
        <f t="shared" si="67"/>
        <v>2012</v>
      </c>
    </row>
    <row r="1090" spans="1:20" ht="60" x14ac:dyDescent="0.25">
      <c r="A1090">
        <v>1984</v>
      </c>
      <c r="B1090" s="9" t="s">
        <v>1985</v>
      </c>
      <c r="C1090" s="3" t="s">
        <v>6094</v>
      </c>
      <c r="D1090" s="5">
        <v>15000</v>
      </c>
      <c r="E1090" s="7">
        <v>5430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">
        <f t="shared" ref="O1090:O1153" si="69">ROUND(E1091/D1091*100,0)</f>
        <v>36</v>
      </c>
      <c r="P1090" t="s">
        <v>8327</v>
      </c>
      <c r="Q1090" t="s">
        <v>8334</v>
      </c>
      <c r="R1090" s="13">
        <f t="shared" si="68"/>
        <v>41913.790289351848</v>
      </c>
      <c r="S1090" s="13">
        <f t="shared" si="66"/>
        <v>41973.831956018519</v>
      </c>
      <c r="T1090">
        <f t="shared" si="67"/>
        <v>2014</v>
      </c>
    </row>
    <row r="1091" spans="1:20" ht="60" x14ac:dyDescent="0.25">
      <c r="A1091">
        <v>2044</v>
      </c>
      <c r="B1091" s="9" t="s">
        <v>2045</v>
      </c>
      <c r="C1091" s="3" t="s">
        <v>6154</v>
      </c>
      <c r="D1091" s="5">
        <v>15000</v>
      </c>
      <c r="E1091" s="7">
        <v>5422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">
        <f t="shared" si="69"/>
        <v>36</v>
      </c>
      <c r="P1091" t="s">
        <v>8314</v>
      </c>
      <c r="Q1091" t="s">
        <v>8325</v>
      </c>
      <c r="R1091" s="13">
        <f t="shared" si="68"/>
        <v>42138.684189814812</v>
      </c>
      <c r="S1091" s="13">
        <f t="shared" ref="S1091:S1154" si="70">(((I1091/60)/60/24+DATE(1970,1,1)))</f>
        <v>42168.684189814812</v>
      </c>
      <c r="T1091">
        <f t="shared" ref="T1091:T1154" si="71">YEAR(R1091)</f>
        <v>2015</v>
      </c>
    </row>
    <row r="1092" spans="1:20" ht="60" x14ac:dyDescent="0.25">
      <c r="A1092">
        <v>2057</v>
      </c>
      <c r="B1092" s="9" t="s">
        <v>2058</v>
      </c>
      <c r="C1092" s="3" t="s">
        <v>6167</v>
      </c>
      <c r="D1092" s="5">
        <v>15000</v>
      </c>
      <c r="E1092" s="7">
        <v>5414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">
        <f t="shared" si="69"/>
        <v>36</v>
      </c>
      <c r="P1092" t="s">
        <v>8314</v>
      </c>
      <c r="Q1092" t="s">
        <v>8325</v>
      </c>
      <c r="R1092" s="13">
        <f t="shared" si="68"/>
        <v>42396.494583333333</v>
      </c>
      <c r="S1092" s="13">
        <f t="shared" si="70"/>
        <v>42426.494583333333</v>
      </c>
      <c r="T1092">
        <f t="shared" si="71"/>
        <v>2016</v>
      </c>
    </row>
    <row r="1093" spans="1:20" ht="60" x14ac:dyDescent="0.25">
      <c r="A1093">
        <v>2128</v>
      </c>
      <c r="B1093" s="9" t="s">
        <v>2129</v>
      </c>
      <c r="C1093" s="3" t="s">
        <v>6238</v>
      </c>
      <c r="D1093" s="5">
        <v>15000</v>
      </c>
      <c r="E1093" s="7">
        <v>5410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">
        <f t="shared" si="69"/>
        <v>36</v>
      </c>
      <c r="P1093" t="s">
        <v>8320</v>
      </c>
      <c r="Q1093" t="s">
        <v>8321</v>
      </c>
      <c r="R1093" s="13">
        <f t="shared" si="68"/>
        <v>41843.772789351853</v>
      </c>
      <c r="S1093" s="13">
        <f t="shared" si="70"/>
        <v>41903.772789351853</v>
      </c>
      <c r="T1093">
        <f t="shared" si="71"/>
        <v>2014</v>
      </c>
    </row>
    <row r="1094" spans="1:20" ht="60" x14ac:dyDescent="0.25">
      <c r="A1094">
        <v>2141</v>
      </c>
      <c r="B1094" s="9" t="s">
        <v>2142</v>
      </c>
      <c r="C1094" s="3" t="s">
        <v>6251</v>
      </c>
      <c r="D1094" s="5">
        <v>15000</v>
      </c>
      <c r="E1094" s="7">
        <v>5410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">
        <f t="shared" si="69"/>
        <v>36</v>
      </c>
      <c r="P1094" t="s">
        <v>8320</v>
      </c>
      <c r="Q1094" t="s">
        <v>8321</v>
      </c>
      <c r="R1094" s="13">
        <f t="shared" si="68"/>
        <v>41927.235636574071</v>
      </c>
      <c r="S1094" s="13">
        <f t="shared" si="70"/>
        <v>41957.277303240742</v>
      </c>
      <c r="T1094">
        <f t="shared" si="71"/>
        <v>2014</v>
      </c>
    </row>
    <row r="1095" spans="1:20" ht="60" x14ac:dyDescent="0.25">
      <c r="A1095">
        <v>2145</v>
      </c>
      <c r="B1095" s="9" t="s">
        <v>2146</v>
      </c>
      <c r="C1095" s="3" t="s">
        <v>6255</v>
      </c>
      <c r="D1095" s="5">
        <v>15000</v>
      </c>
      <c r="E1095" s="7">
        <v>5398.99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">
        <f t="shared" si="69"/>
        <v>36</v>
      </c>
      <c r="P1095" t="s">
        <v>8320</v>
      </c>
      <c r="Q1095" t="s">
        <v>8321</v>
      </c>
      <c r="R1095" s="13">
        <f t="shared" si="68"/>
        <v>41575.237430555557</v>
      </c>
      <c r="S1095" s="13">
        <f t="shared" si="70"/>
        <v>41605.279097222221</v>
      </c>
      <c r="T1095">
        <f t="shared" si="71"/>
        <v>2013</v>
      </c>
    </row>
    <row r="1096" spans="1:20" ht="60" x14ac:dyDescent="0.25">
      <c r="A1096">
        <v>2193</v>
      </c>
      <c r="B1096" s="9" t="s">
        <v>2194</v>
      </c>
      <c r="C1096" s="3" t="s">
        <v>6303</v>
      </c>
      <c r="D1096" s="5">
        <v>15000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">
        <f t="shared" si="69"/>
        <v>36</v>
      </c>
      <c r="P1096" t="s">
        <v>8320</v>
      </c>
      <c r="Q1096" t="s">
        <v>8348</v>
      </c>
      <c r="R1096" s="13">
        <f t="shared" si="68"/>
        <v>42664.405925925923</v>
      </c>
      <c r="S1096" s="13">
        <f t="shared" si="70"/>
        <v>42695.207638888889</v>
      </c>
      <c r="T1096">
        <f t="shared" si="71"/>
        <v>2016</v>
      </c>
    </row>
    <row r="1097" spans="1:20" ht="60" x14ac:dyDescent="0.25">
      <c r="A1097">
        <v>2316</v>
      </c>
      <c r="B1097" s="9" t="s">
        <v>2317</v>
      </c>
      <c r="C1097" s="3" t="s">
        <v>6426</v>
      </c>
      <c r="D1097" s="5">
        <v>15000</v>
      </c>
      <c r="E1097" s="7">
        <v>5390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">
        <f t="shared" si="69"/>
        <v>36</v>
      </c>
      <c r="P1097" t="s">
        <v>8323</v>
      </c>
      <c r="Q1097" t="s">
        <v>8344</v>
      </c>
      <c r="R1097" s="13">
        <f t="shared" si="68"/>
        <v>40079.725115740745</v>
      </c>
      <c r="S1097" s="13">
        <f t="shared" si="70"/>
        <v>40156.76666666667</v>
      </c>
      <c r="T1097">
        <f t="shared" si="71"/>
        <v>2009</v>
      </c>
    </row>
    <row r="1098" spans="1:20" ht="60" x14ac:dyDescent="0.25">
      <c r="A1098">
        <v>2326</v>
      </c>
      <c r="B1098" s="9" t="s">
        <v>2327</v>
      </c>
      <c r="C1098" s="3" t="s">
        <v>6436</v>
      </c>
      <c r="D1098" s="5">
        <v>15000</v>
      </c>
      <c r="E1098" s="7">
        <v>5388.79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">
        <f t="shared" si="69"/>
        <v>36</v>
      </c>
      <c r="P1098" t="s">
        <v>8331</v>
      </c>
      <c r="Q1098" t="s">
        <v>8349</v>
      </c>
      <c r="R1098" s="13">
        <f t="shared" si="68"/>
        <v>42804.034120370372</v>
      </c>
      <c r="S1098" s="13">
        <f t="shared" si="70"/>
        <v>42855.708333333328</v>
      </c>
      <c r="T1098">
        <f t="shared" si="71"/>
        <v>2017</v>
      </c>
    </row>
    <row r="1099" spans="1:20" ht="45" x14ac:dyDescent="0.25">
      <c r="A1099">
        <v>2338</v>
      </c>
      <c r="B1099" s="9" t="s">
        <v>2339</v>
      </c>
      <c r="C1099" s="3" t="s">
        <v>6448</v>
      </c>
      <c r="D1099" s="5">
        <v>15000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">
        <f t="shared" si="69"/>
        <v>36</v>
      </c>
      <c r="P1099" t="s">
        <v>8331</v>
      </c>
      <c r="Q1099" t="s">
        <v>8349</v>
      </c>
      <c r="R1099" s="13">
        <f t="shared" si="68"/>
        <v>41789.896805555552</v>
      </c>
      <c r="S1099" s="13">
        <f t="shared" si="70"/>
        <v>41819.896805555552</v>
      </c>
      <c r="T1099">
        <f t="shared" si="71"/>
        <v>2014</v>
      </c>
    </row>
    <row r="1100" spans="1:20" ht="45" x14ac:dyDescent="0.25">
      <c r="A1100">
        <v>2380</v>
      </c>
      <c r="B1100" s="9" t="s">
        <v>2381</v>
      </c>
      <c r="C1100" s="3" t="s">
        <v>6490</v>
      </c>
      <c r="D1100" s="5">
        <v>15000</v>
      </c>
      <c r="E1100" s="7">
        <v>5380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">
        <f t="shared" si="69"/>
        <v>36</v>
      </c>
      <c r="P1100" t="s">
        <v>8314</v>
      </c>
      <c r="Q1100" t="s">
        <v>8318</v>
      </c>
      <c r="R1100" s="13">
        <f t="shared" si="68"/>
        <v>42248.793310185181</v>
      </c>
      <c r="S1100" s="13">
        <f t="shared" si="70"/>
        <v>42278.793310185181</v>
      </c>
      <c r="T1100">
        <f t="shared" si="71"/>
        <v>2015</v>
      </c>
    </row>
    <row r="1101" spans="1:20" ht="60" x14ac:dyDescent="0.25">
      <c r="A1101">
        <v>2404</v>
      </c>
      <c r="B1101" s="9" t="s">
        <v>2405</v>
      </c>
      <c r="C1101" s="3" t="s">
        <v>6514</v>
      </c>
      <c r="D1101" s="5">
        <v>15000</v>
      </c>
      <c r="E1101" s="7">
        <v>5376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">
        <f t="shared" si="69"/>
        <v>36</v>
      </c>
      <c r="P1101" t="s">
        <v>8331</v>
      </c>
      <c r="Q1101" t="s">
        <v>8332</v>
      </c>
      <c r="R1101" s="13">
        <f t="shared" si="68"/>
        <v>42342.03943287037</v>
      </c>
      <c r="S1101" s="13">
        <f t="shared" si="70"/>
        <v>42372.03943287037</v>
      </c>
      <c r="T1101">
        <f t="shared" si="71"/>
        <v>2015</v>
      </c>
    </row>
    <row r="1102" spans="1:20" ht="45" x14ac:dyDescent="0.25">
      <c r="A1102">
        <v>2408</v>
      </c>
      <c r="B1102" s="9" t="s">
        <v>2409</v>
      </c>
      <c r="C1102" s="3" t="s">
        <v>6518</v>
      </c>
      <c r="D1102" s="5">
        <v>15000</v>
      </c>
      <c r="E1102" s="7">
        <v>5366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">
        <f t="shared" si="69"/>
        <v>36</v>
      </c>
      <c r="P1102" t="s">
        <v>8331</v>
      </c>
      <c r="Q1102" t="s">
        <v>8332</v>
      </c>
      <c r="R1102" s="13">
        <f t="shared" si="68"/>
        <v>41919.140706018516</v>
      </c>
      <c r="S1102" s="13">
        <f t="shared" si="70"/>
        <v>41949.182372685187</v>
      </c>
      <c r="T1102">
        <f t="shared" si="71"/>
        <v>2014</v>
      </c>
    </row>
    <row r="1103" spans="1:20" ht="60" x14ac:dyDescent="0.25">
      <c r="A1103">
        <v>2410</v>
      </c>
      <c r="B1103" s="9" t="s">
        <v>2411</v>
      </c>
      <c r="C1103" s="3" t="s">
        <v>6520</v>
      </c>
      <c r="D1103" s="5">
        <v>15000</v>
      </c>
      <c r="E1103" s="7">
        <v>5360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">
        <f t="shared" si="69"/>
        <v>36</v>
      </c>
      <c r="P1103" t="s">
        <v>8331</v>
      </c>
      <c r="Q1103" t="s">
        <v>8332</v>
      </c>
      <c r="R1103" s="13">
        <f t="shared" si="68"/>
        <v>42224.408275462964</v>
      </c>
      <c r="S1103" s="13">
        <f t="shared" si="70"/>
        <v>42254.408275462964</v>
      </c>
      <c r="T1103">
        <f t="shared" si="71"/>
        <v>2015</v>
      </c>
    </row>
    <row r="1104" spans="1:20" ht="60" x14ac:dyDescent="0.25">
      <c r="A1104">
        <v>2414</v>
      </c>
      <c r="B1104" s="9" t="s">
        <v>2415</v>
      </c>
      <c r="C1104" s="3" t="s">
        <v>6524</v>
      </c>
      <c r="D1104" s="5">
        <v>15000</v>
      </c>
      <c r="E1104" s="7">
        <v>5359.21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">
        <f t="shared" si="69"/>
        <v>36</v>
      </c>
      <c r="P1104" t="s">
        <v>8331</v>
      </c>
      <c r="Q1104" t="s">
        <v>8332</v>
      </c>
      <c r="R1104" s="13">
        <f t="shared" si="68"/>
        <v>42198.695138888885</v>
      </c>
      <c r="S1104" s="13">
        <f t="shared" si="70"/>
        <v>42238.165972222225</v>
      </c>
      <c r="T1104">
        <f t="shared" si="71"/>
        <v>2015</v>
      </c>
    </row>
    <row r="1105" spans="1:20" ht="60" x14ac:dyDescent="0.25">
      <c r="A1105">
        <v>2438</v>
      </c>
      <c r="B1105" s="9" t="s">
        <v>2439</v>
      </c>
      <c r="C1105" s="3" t="s">
        <v>6548</v>
      </c>
      <c r="D1105" s="5">
        <v>15000</v>
      </c>
      <c r="E1105" s="7">
        <v>5358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">
        <f t="shared" si="69"/>
        <v>36</v>
      </c>
      <c r="P1105" t="s">
        <v>8331</v>
      </c>
      <c r="Q1105" t="s">
        <v>8332</v>
      </c>
      <c r="R1105" s="13">
        <f t="shared" si="68"/>
        <v>42285.91506944444</v>
      </c>
      <c r="S1105" s="13">
        <f t="shared" si="70"/>
        <v>42345.956736111111</v>
      </c>
      <c r="T1105">
        <f t="shared" si="71"/>
        <v>2015</v>
      </c>
    </row>
    <row r="1106" spans="1:20" ht="60" x14ac:dyDescent="0.25">
      <c r="A1106">
        <v>2450</v>
      </c>
      <c r="B1106" s="9" t="s">
        <v>2451</v>
      </c>
      <c r="C1106" s="3" t="s">
        <v>6560</v>
      </c>
      <c r="D1106" s="5">
        <v>15000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">
        <f t="shared" si="69"/>
        <v>36</v>
      </c>
      <c r="P1106" t="s">
        <v>8331</v>
      </c>
      <c r="Q1106" t="s">
        <v>8349</v>
      </c>
      <c r="R1106" s="13">
        <f t="shared" si="68"/>
        <v>41902.07240740741</v>
      </c>
      <c r="S1106" s="13">
        <f t="shared" si="70"/>
        <v>41940.132638888892</v>
      </c>
      <c r="T1106">
        <f t="shared" si="71"/>
        <v>2014</v>
      </c>
    </row>
    <row r="1107" spans="1:20" ht="60" x14ac:dyDescent="0.25">
      <c r="A1107">
        <v>2577</v>
      </c>
      <c r="B1107" s="9" t="s">
        <v>2577</v>
      </c>
      <c r="C1107" s="3" t="s">
        <v>6687</v>
      </c>
      <c r="D1107" s="5">
        <v>15000</v>
      </c>
      <c r="E1107" s="7">
        <v>5343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">
        <f t="shared" si="69"/>
        <v>36</v>
      </c>
      <c r="P1107" t="s">
        <v>8331</v>
      </c>
      <c r="Q1107" t="s">
        <v>8332</v>
      </c>
      <c r="R1107" s="13">
        <f t="shared" si="68"/>
        <v>41830.820567129631</v>
      </c>
      <c r="S1107" s="13">
        <f t="shared" si="70"/>
        <v>41855.820567129631</v>
      </c>
      <c r="T1107">
        <f t="shared" si="71"/>
        <v>2014</v>
      </c>
    </row>
    <row r="1108" spans="1:20" ht="30" x14ac:dyDescent="0.25">
      <c r="A1108">
        <v>2595</v>
      </c>
      <c r="B1108" s="9" t="s">
        <v>2595</v>
      </c>
      <c r="C1108" s="3" t="s">
        <v>6705</v>
      </c>
      <c r="D1108" s="5">
        <v>15000</v>
      </c>
      <c r="E1108" s="7">
        <v>5331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">
        <f t="shared" si="69"/>
        <v>36</v>
      </c>
      <c r="P1108" t="s">
        <v>8331</v>
      </c>
      <c r="Q1108" t="s">
        <v>8332</v>
      </c>
      <c r="R1108" s="13">
        <f t="shared" si="68"/>
        <v>42760.244212962964</v>
      </c>
      <c r="S1108" s="13">
        <f t="shared" si="70"/>
        <v>42790.244212962964</v>
      </c>
      <c r="T1108">
        <f t="shared" si="71"/>
        <v>2017</v>
      </c>
    </row>
    <row r="1109" spans="1:20" ht="30" x14ac:dyDescent="0.25">
      <c r="A1109">
        <v>2618</v>
      </c>
      <c r="B1109" s="9" t="s">
        <v>2618</v>
      </c>
      <c r="C1109" s="3" t="s">
        <v>6728</v>
      </c>
      <c r="D1109" s="5">
        <v>15000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">
        <f t="shared" si="69"/>
        <v>36</v>
      </c>
      <c r="P1109" t="s">
        <v>8314</v>
      </c>
      <c r="Q1109" t="s">
        <v>8319</v>
      </c>
      <c r="R1109" s="13">
        <f t="shared" si="68"/>
        <v>42279.792372685188</v>
      </c>
      <c r="S1109" s="13">
        <f t="shared" si="70"/>
        <v>42339.834039351852</v>
      </c>
      <c r="T1109">
        <f t="shared" si="71"/>
        <v>2015</v>
      </c>
    </row>
    <row r="1110" spans="1:20" ht="60" x14ac:dyDescent="0.25">
      <c r="A1110">
        <v>2621</v>
      </c>
      <c r="B1110" s="9" t="s">
        <v>2621</v>
      </c>
      <c r="C1110" s="3" t="s">
        <v>6731</v>
      </c>
      <c r="D1110" s="5">
        <v>15000</v>
      </c>
      <c r="E1110" s="7">
        <v>5328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">
        <f t="shared" si="69"/>
        <v>35</v>
      </c>
      <c r="P1110" t="s">
        <v>8314</v>
      </c>
      <c r="Q1110" t="s">
        <v>8319</v>
      </c>
      <c r="R1110" s="13">
        <f t="shared" si="68"/>
        <v>42115.74754629629</v>
      </c>
      <c r="S1110" s="13">
        <f t="shared" si="70"/>
        <v>42145.74754629629</v>
      </c>
      <c r="T1110">
        <f t="shared" si="71"/>
        <v>2015</v>
      </c>
    </row>
    <row r="1111" spans="1:20" x14ac:dyDescent="0.25">
      <c r="A1111">
        <v>2655</v>
      </c>
      <c r="B1111" s="9" t="s">
        <v>2655</v>
      </c>
      <c r="C1111" s="3" t="s">
        <v>6765</v>
      </c>
      <c r="D1111" s="5">
        <v>15000</v>
      </c>
      <c r="E1111" s="7">
        <v>5323.01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">
        <f t="shared" si="69"/>
        <v>35</v>
      </c>
      <c r="P1111" t="s">
        <v>8314</v>
      </c>
      <c r="Q1111" t="s">
        <v>8319</v>
      </c>
      <c r="R1111" s="13">
        <f t="shared" ref="R1111:R1174" si="72">((J1111/60)/60/24+DATE(1970,1,1))</f>
        <v>42381.866284722222</v>
      </c>
      <c r="S1111" s="13">
        <f t="shared" si="70"/>
        <v>42409.833333333328</v>
      </c>
      <c r="T1111">
        <f t="shared" si="71"/>
        <v>2016</v>
      </c>
    </row>
    <row r="1112" spans="1:20" ht="60" x14ac:dyDescent="0.25">
      <c r="A1112">
        <v>2683</v>
      </c>
      <c r="B1112" s="9" t="s">
        <v>2683</v>
      </c>
      <c r="C1112" s="3" t="s">
        <v>6793</v>
      </c>
      <c r="D1112" s="5">
        <v>15000</v>
      </c>
      <c r="E1112" s="7">
        <v>5322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">
        <f t="shared" si="69"/>
        <v>35</v>
      </c>
      <c r="P1112" t="s">
        <v>8331</v>
      </c>
      <c r="Q1112" t="s">
        <v>8332</v>
      </c>
      <c r="R1112" s="13">
        <f t="shared" si="72"/>
        <v>42034.75509259259</v>
      </c>
      <c r="S1112" s="13">
        <f t="shared" si="70"/>
        <v>42064.75509259259</v>
      </c>
      <c r="T1112">
        <f t="shared" si="71"/>
        <v>2015</v>
      </c>
    </row>
    <row r="1113" spans="1:20" ht="45" x14ac:dyDescent="0.25">
      <c r="A1113">
        <v>2687</v>
      </c>
      <c r="B1113" s="9" t="s">
        <v>2687</v>
      </c>
      <c r="C1113" s="3" t="s">
        <v>6797</v>
      </c>
      <c r="D1113" s="5">
        <v>15000</v>
      </c>
      <c r="E1113" s="7">
        <v>5308.26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">
        <f t="shared" si="69"/>
        <v>35</v>
      </c>
      <c r="P1113" t="s">
        <v>8331</v>
      </c>
      <c r="Q1113" t="s">
        <v>8332</v>
      </c>
      <c r="R1113" s="13">
        <f t="shared" si="72"/>
        <v>42154.64025462963</v>
      </c>
      <c r="S1113" s="13">
        <f t="shared" si="70"/>
        <v>42184.64025462963</v>
      </c>
      <c r="T1113">
        <f t="shared" si="71"/>
        <v>2015</v>
      </c>
    </row>
    <row r="1114" spans="1:20" ht="45" x14ac:dyDescent="0.25">
      <c r="A1114">
        <v>2695</v>
      </c>
      <c r="B1114" s="9" t="s">
        <v>2695</v>
      </c>
      <c r="C1114" s="3" t="s">
        <v>6805</v>
      </c>
      <c r="D1114" s="5">
        <v>15000</v>
      </c>
      <c r="E1114" s="7">
        <v>5300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">
        <f t="shared" si="69"/>
        <v>35</v>
      </c>
      <c r="P1114" t="s">
        <v>8331</v>
      </c>
      <c r="Q1114" t="s">
        <v>8332</v>
      </c>
      <c r="R1114" s="13">
        <f t="shared" si="72"/>
        <v>42048.181921296295</v>
      </c>
      <c r="S1114" s="13">
        <f t="shared" si="70"/>
        <v>42108.14025462963</v>
      </c>
      <c r="T1114">
        <f t="shared" si="71"/>
        <v>2015</v>
      </c>
    </row>
    <row r="1115" spans="1:20" ht="30" x14ac:dyDescent="0.25">
      <c r="A1115">
        <v>2728</v>
      </c>
      <c r="B1115" s="9" t="s">
        <v>2728</v>
      </c>
      <c r="C1115" s="3" t="s">
        <v>6838</v>
      </c>
      <c r="D1115" s="5">
        <v>15000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">
        <f t="shared" si="69"/>
        <v>35</v>
      </c>
      <c r="P1115" t="s">
        <v>8314</v>
      </c>
      <c r="Q1115" t="s">
        <v>8325</v>
      </c>
      <c r="R1115" s="13">
        <f t="shared" si="72"/>
        <v>42333.59993055556</v>
      </c>
      <c r="S1115" s="13">
        <f t="shared" si="70"/>
        <v>42368.59993055556</v>
      </c>
      <c r="T1115">
        <f t="shared" si="71"/>
        <v>2015</v>
      </c>
    </row>
    <row r="1116" spans="1:20" ht="60" x14ac:dyDescent="0.25">
      <c r="A1116">
        <v>2868</v>
      </c>
      <c r="B1116" s="9" t="s">
        <v>2868</v>
      </c>
      <c r="C1116" s="3" t="s">
        <v>6978</v>
      </c>
      <c r="D1116" s="5">
        <v>15000</v>
      </c>
      <c r="E1116" s="7">
        <v>5295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1">
        <f t="shared" si="69"/>
        <v>35</v>
      </c>
      <c r="P1116" t="s">
        <v>8309</v>
      </c>
      <c r="Q1116" t="s">
        <v>8333</v>
      </c>
      <c r="R1116" s="13">
        <f t="shared" si="72"/>
        <v>42618.827013888891</v>
      </c>
      <c r="S1116" s="13">
        <f t="shared" si="70"/>
        <v>42648.827013888891</v>
      </c>
      <c r="T1116">
        <f t="shared" si="71"/>
        <v>2016</v>
      </c>
    </row>
    <row r="1117" spans="1:20" ht="45" x14ac:dyDescent="0.25">
      <c r="A1117">
        <v>2954</v>
      </c>
      <c r="B1117" s="9" t="s">
        <v>2954</v>
      </c>
      <c r="C1117" s="3" t="s">
        <v>7064</v>
      </c>
      <c r="D1117" s="5">
        <v>15000</v>
      </c>
      <c r="E1117" s="7">
        <v>5291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">
        <f t="shared" si="69"/>
        <v>35</v>
      </c>
      <c r="P1117" t="s">
        <v>8309</v>
      </c>
      <c r="Q1117" t="s">
        <v>8310</v>
      </c>
      <c r="R1117" s="13">
        <f t="shared" si="72"/>
        <v>42790.583368055552</v>
      </c>
      <c r="S1117" s="13">
        <f t="shared" si="70"/>
        <v>42810.541701388895</v>
      </c>
      <c r="T1117">
        <f t="shared" si="71"/>
        <v>2017</v>
      </c>
    </row>
    <row r="1118" spans="1:20" ht="45" x14ac:dyDescent="0.25">
      <c r="A1118">
        <v>2957</v>
      </c>
      <c r="B1118" s="9" t="s">
        <v>2957</v>
      </c>
      <c r="C1118" s="3" t="s">
        <v>7067</v>
      </c>
      <c r="D1118" s="5">
        <v>15000</v>
      </c>
      <c r="E1118" s="7">
        <v>5285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">
        <f t="shared" si="69"/>
        <v>35</v>
      </c>
      <c r="P1118" t="s">
        <v>8309</v>
      </c>
      <c r="Q1118" t="s">
        <v>8310</v>
      </c>
      <c r="R1118" s="13">
        <f t="shared" si="72"/>
        <v>42031.011249999996</v>
      </c>
      <c r="S1118" s="13">
        <f t="shared" si="70"/>
        <v>42090.969583333332</v>
      </c>
      <c r="T1118">
        <f t="shared" si="71"/>
        <v>2015</v>
      </c>
    </row>
    <row r="1119" spans="1:20" ht="60" x14ac:dyDescent="0.25">
      <c r="A1119">
        <v>2995</v>
      </c>
      <c r="B1119" s="9" t="s">
        <v>2995</v>
      </c>
      <c r="C1119" s="3" t="s">
        <v>7105</v>
      </c>
      <c r="D1119" s="5">
        <v>15000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">
        <f t="shared" si="69"/>
        <v>35</v>
      </c>
      <c r="P1119" t="s">
        <v>8309</v>
      </c>
      <c r="Q1119" t="s">
        <v>8310</v>
      </c>
      <c r="R1119" s="13">
        <f t="shared" si="72"/>
        <v>42724.665173611109</v>
      </c>
      <c r="S1119" s="13">
        <f t="shared" si="70"/>
        <v>42754.665173611109</v>
      </c>
      <c r="T1119">
        <f t="shared" si="71"/>
        <v>2016</v>
      </c>
    </row>
    <row r="1120" spans="1:20" ht="60" x14ac:dyDescent="0.25">
      <c r="A1120">
        <v>3019</v>
      </c>
      <c r="B1120" s="9" t="s">
        <v>3019</v>
      </c>
      <c r="C1120" s="3" t="s">
        <v>7129</v>
      </c>
      <c r="D1120" s="5">
        <v>15000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">
        <f t="shared" si="69"/>
        <v>35</v>
      </c>
      <c r="P1120" t="s">
        <v>8309</v>
      </c>
      <c r="Q1120" t="s">
        <v>8310</v>
      </c>
      <c r="R1120" s="13">
        <f t="shared" si="72"/>
        <v>41758.833564814813</v>
      </c>
      <c r="S1120" s="13">
        <f t="shared" si="70"/>
        <v>41786.125</v>
      </c>
      <c r="T1120">
        <f t="shared" si="71"/>
        <v>2014</v>
      </c>
    </row>
    <row r="1121" spans="1:20" ht="45" x14ac:dyDescent="0.25">
      <c r="A1121">
        <v>3043</v>
      </c>
      <c r="B1121" s="9" t="s">
        <v>3043</v>
      </c>
      <c r="C1121" s="3" t="s">
        <v>7153</v>
      </c>
      <c r="D1121" s="5">
        <v>15000</v>
      </c>
      <c r="E1121" s="7">
        <v>5260.92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">
        <f t="shared" si="69"/>
        <v>35</v>
      </c>
      <c r="P1121" t="s">
        <v>8309</v>
      </c>
      <c r="Q1121" t="s">
        <v>8310</v>
      </c>
      <c r="R1121" s="13">
        <f t="shared" si="72"/>
        <v>42083.070590277777</v>
      </c>
      <c r="S1121" s="13">
        <f t="shared" si="70"/>
        <v>42110.118055555555</v>
      </c>
      <c r="T1121">
        <f t="shared" si="71"/>
        <v>2015</v>
      </c>
    </row>
    <row r="1122" spans="1:20" ht="60" x14ac:dyDescent="0.25">
      <c r="A1122">
        <v>3059</v>
      </c>
      <c r="B1122" s="9" t="s">
        <v>3059</v>
      </c>
      <c r="C1122" s="3" t="s">
        <v>7169</v>
      </c>
      <c r="D1122" s="5">
        <v>15000</v>
      </c>
      <c r="E1122" s="7">
        <v>5260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">
        <f t="shared" si="69"/>
        <v>35</v>
      </c>
      <c r="P1122" t="s">
        <v>8309</v>
      </c>
      <c r="Q1122" t="s">
        <v>8310</v>
      </c>
      <c r="R1122" s="13">
        <f t="shared" si="72"/>
        <v>41829.935717592591</v>
      </c>
      <c r="S1122" s="13">
        <f t="shared" si="70"/>
        <v>41859.935717592591</v>
      </c>
      <c r="T1122">
        <f t="shared" si="71"/>
        <v>2014</v>
      </c>
    </row>
    <row r="1123" spans="1:20" ht="45" x14ac:dyDescent="0.25">
      <c r="A1123">
        <v>3075</v>
      </c>
      <c r="B1123" s="9" t="s">
        <v>3075</v>
      </c>
      <c r="C1123" s="3" t="s">
        <v>7185</v>
      </c>
      <c r="D1123" s="5">
        <v>15000</v>
      </c>
      <c r="E1123" s="7">
        <v>5259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">
        <f t="shared" si="69"/>
        <v>35</v>
      </c>
      <c r="P1123" t="s">
        <v>8309</v>
      </c>
      <c r="Q1123" t="s">
        <v>8310</v>
      </c>
      <c r="R1123" s="13">
        <f t="shared" si="72"/>
        <v>42551.102314814809</v>
      </c>
      <c r="S1123" s="13">
        <f t="shared" si="70"/>
        <v>42601.102314814809</v>
      </c>
      <c r="T1123">
        <f t="shared" si="71"/>
        <v>2016</v>
      </c>
    </row>
    <row r="1124" spans="1:20" ht="60" x14ac:dyDescent="0.25">
      <c r="A1124">
        <v>3128</v>
      </c>
      <c r="B1124" s="9" t="s">
        <v>3128</v>
      </c>
      <c r="C1124" s="3" t="s">
        <v>7238</v>
      </c>
      <c r="D1124" s="5">
        <v>15000</v>
      </c>
      <c r="E1124" s="7">
        <v>5258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1">
        <f t="shared" si="69"/>
        <v>35</v>
      </c>
      <c r="P1124" t="s">
        <v>8309</v>
      </c>
      <c r="Q1124" t="s">
        <v>8333</v>
      </c>
      <c r="R1124" s="13">
        <f t="shared" si="72"/>
        <v>42780.825706018513</v>
      </c>
      <c r="S1124" s="13">
        <f t="shared" si="70"/>
        <v>42810.784039351856</v>
      </c>
      <c r="T1124">
        <f t="shared" si="71"/>
        <v>2017</v>
      </c>
    </row>
    <row r="1125" spans="1:20" ht="60" x14ac:dyDescent="0.25">
      <c r="A1125">
        <v>3187</v>
      </c>
      <c r="B1125" s="9" t="s">
        <v>3187</v>
      </c>
      <c r="C1125" s="3" t="s">
        <v>7297</v>
      </c>
      <c r="D1125" s="5">
        <v>15000</v>
      </c>
      <c r="E1125" s="7">
        <v>5250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1">
        <f t="shared" si="69"/>
        <v>35</v>
      </c>
      <c r="P1125" t="s">
        <v>8309</v>
      </c>
      <c r="Q1125" t="s">
        <v>8333</v>
      </c>
      <c r="R1125" s="13">
        <f t="shared" si="72"/>
        <v>41835.666354166664</v>
      </c>
      <c r="S1125" s="13">
        <f t="shared" si="70"/>
        <v>41855.666354166664</v>
      </c>
      <c r="T1125">
        <f t="shared" si="71"/>
        <v>2014</v>
      </c>
    </row>
    <row r="1126" spans="1:20" ht="30" x14ac:dyDescent="0.25">
      <c r="A1126">
        <v>3220</v>
      </c>
      <c r="B1126" s="9" t="s">
        <v>3220</v>
      </c>
      <c r="C1126" s="3" t="s">
        <v>7330</v>
      </c>
      <c r="D1126" s="5">
        <v>15000</v>
      </c>
      <c r="E1126" s="7">
        <v>5240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1">
        <f t="shared" si="69"/>
        <v>35</v>
      </c>
      <c r="P1126" t="s">
        <v>8309</v>
      </c>
      <c r="Q1126" t="s">
        <v>8333</v>
      </c>
      <c r="R1126" s="13">
        <f t="shared" si="72"/>
        <v>42772.833379629628</v>
      </c>
      <c r="S1126" s="13">
        <f t="shared" si="70"/>
        <v>42806.875</v>
      </c>
      <c r="T1126">
        <f t="shared" si="71"/>
        <v>2017</v>
      </c>
    </row>
    <row r="1127" spans="1:20" ht="60" x14ac:dyDescent="0.25">
      <c r="A1127">
        <v>3235</v>
      </c>
      <c r="B1127" s="9" t="s">
        <v>3235</v>
      </c>
      <c r="C1127" s="3" t="s">
        <v>7345</v>
      </c>
      <c r="D1127" s="5">
        <v>15000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1">
        <f t="shared" si="69"/>
        <v>35</v>
      </c>
      <c r="P1127" t="s">
        <v>8309</v>
      </c>
      <c r="Q1127" t="s">
        <v>8333</v>
      </c>
      <c r="R1127" s="13">
        <f t="shared" si="72"/>
        <v>42522.347812499997</v>
      </c>
      <c r="S1127" s="13">
        <f t="shared" si="70"/>
        <v>42552.347812499997</v>
      </c>
      <c r="T1127">
        <f t="shared" si="71"/>
        <v>2016</v>
      </c>
    </row>
    <row r="1128" spans="1:20" ht="60" x14ac:dyDescent="0.25">
      <c r="A1128">
        <v>3267</v>
      </c>
      <c r="B1128" s="9" t="s">
        <v>3267</v>
      </c>
      <c r="C1128" s="3" t="s">
        <v>7377</v>
      </c>
      <c r="D1128" s="5">
        <v>15000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1">
        <f t="shared" si="69"/>
        <v>35</v>
      </c>
      <c r="P1128" t="s">
        <v>8309</v>
      </c>
      <c r="Q1128" t="s">
        <v>8333</v>
      </c>
      <c r="R1128" s="13">
        <f t="shared" si="72"/>
        <v>42172.757638888885</v>
      </c>
      <c r="S1128" s="13">
        <f t="shared" si="70"/>
        <v>42202.757638888885</v>
      </c>
      <c r="T1128">
        <f t="shared" si="71"/>
        <v>2015</v>
      </c>
    </row>
    <row r="1129" spans="1:20" ht="60" x14ac:dyDescent="0.25">
      <c r="A1129">
        <v>3286</v>
      </c>
      <c r="B1129" s="9" t="s">
        <v>3286</v>
      </c>
      <c r="C1129" s="3" t="s">
        <v>7396</v>
      </c>
      <c r="D1129" s="5">
        <v>15000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1">
        <f t="shared" si="69"/>
        <v>35</v>
      </c>
      <c r="P1129" t="s">
        <v>8309</v>
      </c>
      <c r="Q1129" t="s">
        <v>8333</v>
      </c>
      <c r="R1129" s="13">
        <f t="shared" si="72"/>
        <v>42567.840069444443</v>
      </c>
      <c r="S1129" s="13">
        <f t="shared" si="70"/>
        <v>42597.840069444443</v>
      </c>
      <c r="T1129">
        <f t="shared" si="71"/>
        <v>2016</v>
      </c>
    </row>
    <row r="1130" spans="1:20" ht="45" x14ac:dyDescent="0.25">
      <c r="A1130">
        <v>3304</v>
      </c>
      <c r="B1130" s="9" t="s">
        <v>3304</v>
      </c>
      <c r="C1130" s="3" t="s">
        <v>7414</v>
      </c>
      <c r="D1130" s="5">
        <v>15000</v>
      </c>
      <c r="E1130" s="7">
        <v>5233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1">
        <f t="shared" si="69"/>
        <v>35</v>
      </c>
      <c r="P1130" t="s">
        <v>8309</v>
      </c>
      <c r="Q1130" t="s">
        <v>8333</v>
      </c>
      <c r="R1130" s="13">
        <f t="shared" si="72"/>
        <v>42696.624444444446</v>
      </c>
      <c r="S1130" s="13">
        <f t="shared" si="70"/>
        <v>42726.624444444446</v>
      </c>
      <c r="T1130">
        <f t="shared" si="71"/>
        <v>2016</v>
      </c>
    </row>
    <row r="1131" spans="1:20" ht="30" x14ac:dyDescent="0.25">
      <c r="A1131">
        <v>3338</v>
      </c>
      <c r="B1131" s="9" t="s">
        <v>3338</v>
      </c>
      <c r="C1131" s="3" t="s">
        <v>7448</v>
      </c>
      <c r="D1131" s="5">
        <v>15000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1">
        <f t="shared" si="69"/>
        <v>35</v>
      </c>
      <c r="P1131" t="s">
        <v>8309</v>
      </c>
      <c r="Q1131" t="s">
        <v>8333</v>
      </c>
      <c r="R1131" s="13">
        <f t="shared" si="72"/>
        <v>42769.574999999997</v>
      </c>
      <c r="S1131" s="13">
        <f t="shared" si="70"/>
        <v>42790.574999999997</v>
      </c>
      <c r="T1131">
        <f t="shared" si="71"/>
        <v>2017</v>
      </c>
    </row>
    <row r="1132" spans="1:20" ht="45" x14ac:dyDescent="0.25">
      <c r="A1132">
        <v>3402</v>
      </c>
      <c r="B1132" s="9" t="s">
        <v>3401</v>
      </c>
      <c r="C1132" s="3" t="s">
        <v>7512</v>
      </c>
      <c r="D1132" s="5">
        <v>15000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1">
        <f t="shared" si="69"/>
        <v>35</v>
      </c>
      <c r="P1132" t="s">
        <v>8309</v>
      </c>
      <c r="Q1132" t="s">
        <v>8333</v>
      </c>
      <c r="R1132" s="13">
        <f t="shared" si="72"/>
        <v>42290.61855324074</v>
      </c>
      <c r="S1132" s="13">
        <f t="shared" si="70"/>
        <v>42320.104861111111</v>
      </c>
      <c r="T1132">
        <f t="shared" si="71"/>
        <v>2015</v>
      </c>
    </row>
    <row r="1133" spans="1:20" ht="60" x14ac:dyDescent="0.25">
      <c r="A1133">
        <v>3411</v>
      </c>
      <c r="B1133" s="9" t="s">
        <v>3410</v>
      </c>
      <c r="C1133" s="3" t="s">
        <v>7521</v>
      </c>
      <c r="D1133" s="5">
        <v>15000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1">
        <f t="shared" si="69"/>
        <v>35</v>
      </c>
      <c r="P1133" t="s">
        <v>8309</v>
      </c>
      <c r="Q1133" t="s">
        <v>8333</v>
      </c>
      <c r="R1133" s="13">
        <f t="shared" si="72"/>
        <v>42265.022824074069</v>
      </c>
      <c r="S1133" s="13">
        <f t="shared" si="70"/>
        <v>42285.022824074069</v>
      </c>
      <c r="T1133">
        <f t="shared" si="71"/>
        <v>2015</v>
      </c>
    </row>
    <row r="1134" spans="1:20" ht="30" x14ac:dyDescent="0.25">
      <c r="A1134">
        <v>3779</v>
      </c>
      <c r="B1134" s="9" t="s">
        <v>3776</v>
      </c>
      <c r="C1134" s="3" t="s">
        <v>7889</v>
      </c>
      <c r="D1134" s="5">
        <v>15000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">
        <f t="shared" si="69"/>
        <v>35</v>
      </c>
      <c r="P1134" t="s">
        <v>8309</v>
      </c>
      <c r="Q1134" t="s">
        <v>8317</v>
      </c>
      <c r="R1134" s="13">
        <f t="shared" si="72"/>
        <v>42425.735416666663</v>
      </c>
      <c r="S1134" s="13">
        <f t="shared" si="70"/>
        <v>42455.693750000006</v>
      </c>
      <c r="T1134">
        <f t="shared" si="71"/>
        <v>2016</v>
      </c>
    </row>
    <row r="1135" spans="1:20" ht="60" x14ac:dyDescent="0.25">
      <c r="A1135">
        <v>3790</v>
      </c>
      <c r="B1135" s="9" t="s">
        <v>3787</v>
      </c>
      <c r="C1135" s="3" t="s">
        <v>7900</v>
      </c>
      <c r="D1135" s="5">
        <v>15000</v>
      </c>
      <c r="E1135" s="7">
        <v>5221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">
        <f t="shared" si="69"/>
        <v>35</v>
      </c>
      <c r="P1135" t="s">
        <v>8309</v>
      </c>
      <c r="Q1135" t="s">
        <v>8317</v>
      </c>
      <c r="R1135" s="13">
        <f t="shared" si="72"/>
        <v>42666.666932870372</v>
      </c>
      <c r="S1135" s="13">
        <f t="shared" si="70"/>
        <v>42696.708599537036</v>
      </c>
      <c r="T1135">
        <f t="shared" si="71"/>
        <v>2016</v>
      </c>
    </row>
    <row r="1136" spans="1:20" ht="60" x14ac:dyDescent="0.25">
      <c r="A1136">
        <v>3872</v>
      </c>
      <c r="B1136" s="9" t="s">
        <v>3869</v>
      </c>
      <c r="C1136" s="3" t="s">
        <v>7981</v>
      </c>
      <c r="D1136" s="5">
        <v>15000</v>
      </c>
      <c r="E1136" s="7">
        <v>5221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">
        <f t="shared" si="69"/>
        <v>35</v>
      </c>
      <c r="P1136" t="s">
        <v>8309</v>
      </c>
      <c r="Q1136" t="s">
        <v>8317</v>
      </c>
      <c r="R1136" s="13">
        <f t="shared" si="72"/>
        <v>42180.145787037036</v>
      </c>
      <c r="S1136" s="13">
        <f t="shared" si="70"/>
        <v>42230.145787037036</v>
      </c>
      <c r="T1136">
        <f t="shared" si="71"/>
        <v>2015</v>
      </c>
    </row>
    <row r="1137" spans="1:20" ht="45" x14ac:dyDescent="0.25">
      <c r="A1137">
        <v>3879</v>
      </c>
      <c r="B1137" s="9" t="s">
        <v>3876</v>
      </c>
      <c r="C1137" s="3" t="s">
        <v>7988</v>
      </c>
      <c r="D1137" s="5">
        <v>15000</v>
      </c>
      <c r="E1137" s="7">
        <v>5212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 s="1">
        <f t="shared" si="69"/>
        <v>35</v>
      </c>
      <c r="P1137" t="s">
        <v>8309</v>
      </c>
      <c r="Q1137" t="s">
        <v>8317</v>
      </c>
      <c r="R1137" s="13">
        <f t="shared" si="72"/>
        <v>41999.861064814817</v>
      </c>
      <c r="S1137" s="13">
        <f t="shared" si="70"/>
        <v>42029.861064814817</v>
      </c>
      <c r="T1137">
        <f t="shared" si="71"/>
        <v>2014</v>
      </c>
    </row>
    <row r="1138" spans="1:20" ht="60" x14ac:dyDescent="0.25">
      <c r="A1138">
        <v>3883</v>
      </c>
      <c r="B1138" s="9" t="s">
        <v>3880</v>
      </c>
      <c r="C1138" s="3" t="s">
        <v>7992</v>
      </c>
      <c r="D1138" s="5">
        <v>15000</v>
      </c>
      <c r="E1138" s="7">
        <v>5202.5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 s="1">
        <f t="shared" si="69"/>
        <v>35</v>
      </c>
      <c r="P1138" t="s">
        <v>8309</v>
      </c>
      <c r="Q1138" t="s">
        <v>8317</v>
      </c>
      <c r="R1138" s="13">
        <f t="shared" si="72"/>
        <v>41854.602650462963</v>
      </c>
      <c r="S1138" s="13">
        <f t="shared" si="70"/>
        <v>41884.602650462963</v>
      </c>
      <c r="T1138">
        <f t="shared" si="71"/>
        <v>2014</v>
      </c>
    </row>
    <row r="1139" spans="1:20" ht="60" x14ac:dyDescent="0.25">
      <c r="A1139">
        <v>3890</v>
      </c>
      <c r="B1139" s="9" t="s">
        <v>3887</v>
      </c>
      <c r="C1139" s="3" t="s">
        <v>7998</v>
      </c>
      <c r="D1139" s="5">
        <v>15000</v>
      </c>
      <c r="E1139" s="7">
        <v>5200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1">
        <f t="shared" si="69"/>
        <v>35</v>
      </c>
      <c r="P1139" t="s">
        <v>8309</v>
      </c>
      <c r="Q1139" t="s">
        <v>8333</v>
      </c>
      <c r="R1139" s="13">
        <f t="shared" si="72"/>
        <v>42171.758611111116</v>
      </c>
      <c r="S1139" s="13">
        <f t="shared" si="70"/>
        <v>42231.758611111116</v>
      </c>
      <c r="T1139">
        <f t="shared" si="71"/>
        <v>2015</v>
      </c>
    </row>
    <row r="1140" spans="1:20" ht="60" x14ac:dyDescent="0.25">
      <c r="A1140">
        <v>3894</v>
      </c>
      <c r="B1140" s="9" t="s">
        <v>3891</v>
      </c>
      <c r="C1140" s="3" t="s">
        <v>8002</v>
      </c>
      <c r="D1140" s="5">
        <v>15000</v>
      </c>
      <c r="E1140" s="7">
        <v>5200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1">
        <f t="shared" si="69"/>
        <v>35</v>
      </c>
      <c r="P1140" t="s">
        <v>8309</v>
      </c>
      <c r="Q1140" t="s">
        <v>8333</v>
      </c>
      <c r="R1140" s="13">
        <f t="shared" si="72"/>
        <v>42679.958472222221</v>
      </c>
      <c r="S1140" s="13">
        <f t="shared" si="70"/>
        <v>42710.207638888889</v>
      </c>
      <c r="T1140">
        <f t="shared" si="71"/>
        <v>2016</v>
      </c>
    </row>
    <row r="1141" spans="1:20" ht="45" x14ac:dyDescent="0.25">
      <c r="A1141">
        <v>3912</v>
      </c>
      <c r="B1141" s="9" t="s">
        <v>3909</v>
      </c>
      <c r="C1141" s="3" t="s">
        <v>8020</v>
      </c>
      <c r="D1141" s="5">
        <v>15000</v>
      </c>
      <c r="E1141" s="7">
        <v>5195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1">
        <f t="shared" si="69"/>
        <v>35</v>
      </c>
      <c r="P1141" t="s">
        <v>8309</v>
      </c>
      <c r="Q1141" t="s">
        <v>8333</v>
      </c>
      <c r="R1141" s="13">
        <f t="shared" si="72"/>
        <v>42059.270023148143</v>
      </c>
      <c r="S1141" s="13">
        <f t="shared" si="70"/>
        <v>42119.190972222219</v>
      </c>
      <c r="T1141">
        <f t="shared" si="71"/>
        <v>2015</v>
      </c>
    </row>
    <row r="1142" spans="1:20" ht="45" x14ac:dyDescent="0.25">
      <c r="A1142">
        <v>3924</v>
      </c>
      <c r="B1142" s="9" t="s">
        <v>3921</v>
      </c>
      <c r="C1142" s="3" t="s">
        <v>8032</v>
      </c>
      <c r="D1142" s="5">
        <v>15000</v>
      </c>
      <c r="E1142" s="7">
        <v>5186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1">
        <f t="shared" si="69"/>
        <v>35</v>
      </c>
      <c r="P1142" t="s">
        <v>8309</v>
      </c>
      <c r="Q1142" t="s">
        <v>8333</v>
      </c>
      <c r="R1142" s="13">
        <f t="shared" si="72"/>
        <v>41786.959745370368</v>
      </c>
      <c r="S1142" s="13">
        <f t="shared" si="70"/>
        <v>41816.959745370368</v>
      </c>
      <c r="T1142">
        <f t="shared" si="71"/>
        <v>2014</v>
      </c>
    </row>
    <row r="1143" spans="1:20" ht="60" x14ac:dyDescent="0.25">
      <c r="A1143">
        <v>3970</v>
      </c>
      <c r="B1143" s="9" t="s">
        <v>3967</v>
      </c>
      <c r="C1143" s="3" t="s">
        <v>8077</v>
      </c>
      <c r="D1143" s="5">
        <v>15000</v>
      </c>
      <c r="E1143" s="7">
        <v>5176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1">
        <f t="shared" si="69"/>
        <v>35</v>
      </c>
      <c r="P1143" t="s">
        <v>8309</v>
      </c>
      <c r="Q1143" t="s">
        <v>8333</v>
      </c>
      <c r="R1143" s="13">
        <f t="shared" si="72"/>
        <v>42447.863553240735</v>
      </c>
      <c r="S1143" s="13">
        <f t="shared" si="70"/>
        <v>42477.863553240735</v>
      </c>
      <c r="T1143">
        <f t="shared" si="71"/>
        <v>2016</v>
      </c>
    </row>
    <row r="1144" spans="1:20" ht="45" x14ac:dyDescent="0.25">
      <c r="A1144">
        <v>4021</v>
      </c>
      <c r="B1144" s="9" t="s">
        <v>4017</v>
      </c>
      <c r="C1144" s="3" t="s">
        <v>8126</v>
      </c>
      <c r="D1144" s="5">
        <v>15000</v>
      </c>
      <c r="E1144" s="7">
        <v>5175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1">
        <f t="shared" si="69"/>
        <v>34</v>
      </c>
      <c r="P1144" t="s">
        <v>8309</v>
      </c>
      <c r="Q1144" t="s">
        <v>8333</v>
      </c>
      <c r="R1144" s="13">
        <f t="shared" si="72"/>
        <v>41878.911550925928</v>
      </c>
      <c r="S1144" s="13">
        <f t="shared" si="70"/>
        <v>41938.911550925928</v>
      </c>
      <c r="T1144">
        <f t="shared" si="71"/>
        <v>2014</v>
      </c>
    </row>
    <row r="1145" spans="1:20" ht="60" x14ac:dyDescent="0.25">
      <c r="A1145">
        <v>4066</v>
      </c>
      <c r="B1145" s="9" t="s">
        <v>4062</v>
      </c>
      <c r="C1145" s="3" t="s">
        <v>8170</v>
      </c>
      <c r="D1145" s="5">
        <v>15000</v>
      </c>
      <c r="E1145" s="7">
        <v>5167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1">
        <f t="shared" si="69"/>
        <v>34</v>
      </c>
      <c r="P1145" t="s">
        <v>8309</v>
      </c>
      <c r="Q1145" t="s">
        <v>8333</v>
      </c>
      <c r="R1145" s="13">
        <f t="shared" si="72"/>
        <v>42479.039212962962</v>
      </c>
      <c r="S1145" s="13">
        <f t="shared" si="70"/>
        <v>42509.039212962962</v>
      </c>
      <c r="T1145">
        <f t="shared" si="71"/>
        <v>2016</v>
      </c>
    </row>
    <row r="1146" spans="1:20" ht="60" x14ac:dyDescent="0.25">
      <c r="A1146">
        <v>4077</v>
      </c>
      <c r="B1146" s="9" t="s">
        <v>4073</v>
      </c>
      <c r="C1146" s="3" t="s">
        <v>8180</v>
      </c>
      <c r="D1146" s="5">
        <v>15000</v>
      </c>
      <c r="E1146" s="7">
        <v>5157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1">
        <f t="shared" si="69"/>
        <v>34</v>
      </c>
      <c r="P1146" t="s">
        <v>8309</v>
      </c>
      <c r="Q1146" t="s">
        <v>8333</v>
      </c>
      <c r="R1146" s="13">
        <f t="shared" si="72"/>
        <v>42695.7105787037</v>
      </c>
      <c r="S1146" s="13">
        <f t="shared" si="70"/>
        <v>42725.7105787037</v>
      </c>
      <c r="T1146">
        <f t="shared" si="71"/>
        <v>2016</v>
      </c>
    </row>
    <row r="1147" spans="1:20" ht="45" x14ac:dyDescent="0.25">
      <c r="A1147">
        <v>3095</v>
      </c>
      <c r="B1147" s="9" t="s">
        <v>3095</v>
      </c>
      <c r="C1147" s="3" t="s">
        <v>7205</v>
      </c>
      <c r="D1147" s="5">
        <v>14920</v>
      </c>
      <c r="E1147" s="7">
        <v>5145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">
        <f t="shared" si="69"/>
        <v>35</v>
      </c>
      <c r="P1147" t="s">
        <v>8309</v>
      </c>
      <c r="Q1147" t="s">
        <v>8310</v>
      </c>
      <c r="R1147" s="13">
        <f t="shared" si="72"/>
        <v>42523.025231481486</v>
      </c>
      <c r="S1147" s="13">
        <f t="shared" si="70"/>
        <v>42583.025231481486</v>
      </c>
      <c r="T1147">
        <f t="shared" si="71"/>
        <v>2016</v>
      </c>
    </row>
    <row r="1148" spans="1:20" ht="45" x14ac:dyDescent="0.25">
      <c r="A1148">
        <v>345</v>
      </c>
      <c r="B1148" s="9" t="s">
        <v>346</v>
      </c>
      <c r="C1148" s="3" t="s">
        <v>4455</v>
      </c>
      <c r="D1148" s="5">
        <v>14500</v>
      </c>
      <c r="E1148" s="7">
        <v>5135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">
        <f t="shared" si="69"/>
        <v>35</v>
      </c>
      <c r="P1148" t="s">
        <v>8307</v>
      </c>
      <c r="Q1148" t="s">
        <v>8336</v>
      </c>
      <c r="R1148" s="13">
        <f t="shared" si="72"/>
        <v>42114.944328703699</v>
      </c>
      <c r="S1148" s="13">
        <f t="shared" si="70"/>
        <v>42144.944328703699</v>
      </c>
      <c r="T1148">
        <f t="shared" si="71"/>
        <v>2015</v>
      </c>
    </row>
    <row r="1149" spans="1:20" ht="45" x14ac:dyDescent="0.25">
      <c r="A1149">
        <v>928</v>
      </c>
      <c r="B1149" s="9" t="s">
        <v>929</v>
      </c>
      <c r="C1149" s="3" t="s">
        <v>5038</v>
      </c>
      <c r="D1149" s="5">
        <v>14500</v>
      </c>
      <c r="E1149" s="7">
        <v>5116.18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">
        <f t="shared" si="69"/>
        <v>35</v>
      </c>
      <c r="P1149" t="s">
        <v>8323</v>
      </c>
      <c r="Q1149" t="s">
        <v>8337</v>
      </c>
      <c r="R1149" s="13">
        <f t="shared" si="72"/>
        <v>41180.86241898148</v>
      </c>
      <c r="S1149" s="13">
        <f t="shared" si="70"/>
        <v>41231</v>
      </c>
      <c r="T1149">
        <f t="shared" si="71"/>
        <v>2012</v>
      </c>
    </row>
    <row r="1150" spans="1:20" ht="30" x14ac:dyDescent="0.25">
      <c r="A1150">
        <v>1196</v>
      </c>
      <c r="B1150" s="9" t="s">
        <v>1197</v>
      </c>
      <c r="C1150" s="3" t="s">
        <v>5306</v>
      </c>
      <c r="D1150" s="5">
        <v>14500</v>
      </c>
      <c r="E1150" s="7">
        <v>5116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">
        <f t="shared" si="69"/>
        <v>35</v>
      </c>
      <c r="P1150" t="s">
        <v>8327</v>
      </c>
      <c r="Q1150" t="s">
        <v>8328</v>
      </c>
      <c r="R1150" s="13">
        <f t="shared" si="72"/>
        <v>42326.818738425922</v>
      </c>
      <c r="S1150" s="13">
        <f t="shared" si="70"/>
        <v>42356.818738425922</v>
      </c>
      <c r="T1150">
        <f t="shared" si="71"/>
        <v>2015</v>
      </c>
    </row>
    <row r="1151" spans="1:20" ht="60" x14ac:dyDescent="0.25">
      <c r="A1151">
        <v>1404</v>
      </c>
      <c r="B1151" s="9" t="s">
        <v>1405</v>
      </c>
      <c r="C1151" s="3" t="s">
        <v>5514</v>
      </c>
      <c r="D1151" s="5">
        <v>14500</v>
      </c>
      <c r="E1151" s="7">
        <v>5105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">
        <f t="shared" si="69"/>
        <v>35</v>
      </c>
      <c r="P1151" t="s">
        <v>8311</v>
      </c>
      <c r="Q1151" t="s">
        <v>8312</v>
      </c>
      <c r="R1151" s="13">
        <f t="shared" si="72"/>
        <v>42032.510243055556</v>
      </c>
      <c r="S1151" s="13">
        <f t="shared" si="70"/>
        <v>42057.510243055556</v>
      </c>
      <c r="T1151">
        <f t="shared" si="71"/>
        <v>2015</v>
      </c>
    </row>
    <row r="1152" spans="1:20" ht="60" x14ac:dyDescent="0.25">
      <c r="A1152">
        <v>2912</v>
      </c>
      <c r="B1152" s="9" t="s">
        <v>2912</v>
      </c>
      <c r="C1152" s="3" t="s">
        <v>7022</v>
      </c>
      <c r="D1152" s="5">
        <v>14440</v>
      </c>
      <c r="E1152" s="7">
        <v>5103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">
        <f t="shared" si="69"/>
        <v>36</v>
      </c>
      <c r="P1152" t="s">
        <v>8309</v>
      </c>
      <c r="Q1152" t="s">
        <v>8333</v>
      </c>
      <c r="R1152" s="13">
        <f t="shared" si="72"/>
        <v>42354.131643518514</v>
      </c>
      <c r="S1152" s="13">
        <f t="shared" si="70"/>
        <v>42384.131643518514</v>
      </c>
      <c r="T1152">
        <f t="shared" si="71"/>
        <v>2015</v>
      </c>
    </row>
    <row r="1153" spans="1:20" ht="60" x14ac:dyDescent="0.25">
      <c r="A1153">
        <v>42</v>
      </c>
      <c r="B1153" s="9" t="s">
        <v>44</v>
      </c>
      <c r="C1153" s="3" t="s">
        <v>4153</v>
      </c>
      <c r="D1153" s="5">
        <v>14000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">
        <f t="shared" si="69"/>
        <v>36</v>
      </c>
      <c r="P1153" t="s">
        <v>8307</v>
      </c>
      <c r="Q1153" t="s">
        <v>8346</v>
      </c>
      <c r="R1153" s="13">
        <f t="shared" si="72"/>
        <v>41971.639189814814</v>
      </c>
      <c r="S1153" s="13">
        <f t="shared" si="70"/>
        <v>42001.639189814814</v>
      </c>
      <c r="T1153">
        <f t="shared" si="71"/>
        <v>2014</v>
      </c>
    </row>
    <row r="1154" spans="1:20" ht="45" x14ac:dyDescent="0.25">
      <c r="A1154">
        <v>207</v>
      </c>
      <c r="B1154" s="9" t="s">
        <v>209</v>
      </c>
      <c r="C1154" s="3" t="s">
        <v>4317</v>
      </c>
      <c r="D1154" s="5">
        <v>14000</v>
      </c>
      <c r="E1154" s="7">
        <v>5100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">
        <f t="shared" ref="O1154:O1217" si="73">ROUND(E1155/D1155*100,0)</f>
        <v>36</v>
      </c>
      <c r="P1154" t="s">
        <v>8307</v>
      </c>
      <c r="Q1154" t="s">
        <v>8316</v>
      </c>
      <c r="R1154" s="13">
        <f t="shared" si="72"/>
        <v>41978.197199074071</v>
      </c>
      <c r="S1154" s="13">
        <f t="shared" si="70"/>
        <v>42008.197199074071</v>
      </c>
      <c r="T1154">
        <f t="shared" si="71"/>
        <v>2014</v>
      </c>
    </row>
    <row r="1155" spans="1:20" ht="45" x14ac:dyDescent="0.25">
      <c r="A1155">
        <v>285</v>
      </c>
      <c r="B1155" s="9" t="s">
        <v>286</v>
      </c>
      <c r="C1155" s="3" t="s">
        <v>4395</v>
      </c>
      <c r="D1155" s="5">
        <v>14000</v>
      </c>
      <c r="E1155" s="7">
        <v>5096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">
        <f t="shared" si="73"/>
        <v>36</v>
      </c>
      <c r="P1155" t="s">
        <v>8307</v>
      </c>
      <c r="Q1155" t="s">
        <v>8336</v>
      </c>
      <c r="R1155" s="13">
        <f t="shared" si="72"/>
        <v>41506.756111111114</v>
      </c>
      <c r="S1155" s="13">
        <f t="shared" ref="S1155:S1218" si="74">(((I1155/60)/60/24+DATE(1970,1,1)))</f>
        <v>41536.756111111114</v>
      </c>
      <c r="T1155">
        <f t="shared" ref="T1155:T1218" si="75">YEAR(R1155)</f>
        <v>2013</v>
      </c>
    </row>
    <row r="1156" spans="1:20" ht="45" x14ac:dyDescent="0.25">
      <c r="A1156">
        <v>510</v>
      </c>
      <c r="B1156" s="9" t="s">
        <v>511</v>
      </c>
      <c r="C1156" s="3" t="s">
        <v>4620</v>
      </c>
      <c r="D1156" s="5">
        <v>14000</v>
      </c>
      <c r="E1156" s="7">
        <v>5087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">
        <f t="shared" si="73"/>
        <v>36</v>
      </c>
      <c r="P1156" t="s">
        <v>8307</v>
      </c>
      <c r="Q1156" t="s">
        <v>8313</v>
      </c>
      <c r="R1156" s="13">
        <f t="shared" si="72"/>
        <v>42400.176377314812</v>
      </c>
      <c r="S1156" s="13">
        <f t="shared" si="74"/>
        <v>42430.176377314812</v>
      </c>
      <c r="T1156">
        <f t="shared" si="75"/>
        <v>2016</v>
      </c>
    </row>
    <row r="1157" spans="1:20" ht="60" x14ac:dyDescent="0.25">
      <c r="A1157">
        <v>795</v>
      </c>
      <c r="B1157" s="9" t="s">
        <v>796</v>
      </c>
      <c r="C1157" s="3" t="s">
        <v>4905</v>
      </c>
      <c r="D1157" s="5">
        <v>14000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">
        <f t="shared" si="73"/>
        <v>36</v>
      </c>
      <c r="P1157" t="s">
        <v>8323</v>
      </c>
      <c r="Q1157" t="s">
        <v>8347</v>
      </c>
      <c r="R1157" s="13">
        <f t="shared" si="72"/>
        <v>40963.613032407404</v>
      </c>
      <c r="S1157" s="13">
        <f t="shared" si="74"/>
        <v>41006.207638888889</v>
      </c>
      <c r="T1157">
        <f t="shared" si="75"/>
        <v>2012</v>
      </c>
    </row>
    <row r="1158" spans="1:20" ht="60" x14ac:dyDescent="0.25">
      <c r="A1158">
        <v>860</v>
      </c>
      <c r="B1158" s="9" t="s">
        <v>861</v>
      </c>
      <c r="C1158" s="3" t="s">
        <v>4970</v>
      </c>
      <c r="D1158" s="5">
        <v>14000</v>
      </c>
      <c r="E1158" s="7">
        <v>5080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">
        <f t="shared" si="73"/>
        <v>36</v>
      </c>
      <c r="P1158" t="s">
        <v>8323</v>
      </c>
      <c r="Q1158" t="s">
        <v>8337</v>
      </c>
      <c r="R1158" s="13">
        <f t="shared" si="72"/>
        <v>41570.482789351852</v>
      </c>
      <c r="S1158" s="13">
        <f t="shared" si="74"/>
        <v>41600.524456018517</v>
      </c>
      <c r="T1158">
        <f t="shared" si="75"/>
        <v>2013</v>
      </c>
    </row>
    <row r="1159" spans="1:20" ht="30" x14ac:dyDescent="0.25">
      <c r="A1159">
        <v>1216</v>
      </c>
      <c r="B1159" s="9" t="s">
        <v>1217</v>
      </c>
      <c r="C1159" s="3" t="s">
        <v>5326</v>
      </c>
      <c r="D1159" s="5">
        <v>14000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">
        <f t="shared" si="73"/>
        <v>36</v>
      </c>
      <c r="P1159" t="s">
        <v>8327</v>
      </c>
      <c r="Q1159" t="s">
        <v>8328</v>
      </c>
      <c r="R1159" s="13">
        <f t="shared" si="72"/>
        <v>42247.616400462968</v>
      </c>
      <c r="S1159" s="13">
        <f t="shared" si="74"/>
        <v>42279.960416666669</v>
      </c>
      <c r="T1159">
        <f t="shared" si="75"/>
        <v>2015</v>
      </c>
    </row>
    <row r="1160" spans="1:20" ht="45" x14ac:dyDescent="0.25">
      <c r="A1160">
        <v>1452</v>
      </c>
      <c r="B1160" s="9" t="s">
        <v>1453</v>
      </c>
      <c r="C1160" s="3" t="s">
        <v>5562</v>
      </c>
      <c r="D1160" s="5">
        <v>14000</v>
      </c>
      <c r="E1160" s="7">
        <v>5070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">
        <f t="shared" si="73"/>
        <v>36</v>
      </c>
      <c r="P1160" t="s">
        <v>8311</v>
      </c>
      <c r="Q1160" t="s">
        <v>8312</v>
      </c>
      <c r="R1160" s="13">
        <f t="shared" si="72"/>
        <v>41818.703275462962</v>
      </c>
      <c r="S1160" s="13">
        <f t="shared" si="74"/>
        <v>41848.703275462962</v>
      </c>
      <c r="T1160">
        <f t="shared" si="75"/>
        <v>2014</v>
      </c>
    </row>
    <row r="1161" spans="1:20" ht="60" x14ac:dyDescent="0.25">
      <c r="A1161">
        <v>1511</v>
      </c>
      <c r="B1161" s="9" t="s">
        <v>1512</v>
      </c>
      <c r="C1161" s="3" t="s">
        <v>5621</v>
      </c>
      <c r="D1161" s="5">
        <v>14000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">
        <f t="shared" si="73"/>
        <v>36</v>
      </c>
      <c r="P1161" t="s">
        <v>8327</v>
      </c>
      <c r="Q1161" t="s">
        <v>8328</v>
      </c>
      <c r="R1161" s="13">
        <f t="shared" si="72"/>
        <v>42296.583379629628</v>
      </c>
      <c r="S1161" s="13">
        <f t="shared" si="74"/>
        <v>42326.625046296293</v>
      </c>
      <c r="T1161">
        <f t="shared" si="75"/>
        <v>2015</v>
      </c>
    </row>
    <row r="1162" spans="1:20" ht="60" x14ac:dyDescent="0.25">
      <c r="A1162">
        <v>1591</v>
      </c>
      <c r="B1162" s="9" t="s">
        <v>1592</v>
      </c>
      <c r="C1162" s="3" t="s">
        <v>5701</v>
      </c>
      <c r="D1162" s="5">
        <v>14000</v>
      </c>
      <c r="E1162" s="7">
        <v>5066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">
        <f t="shared" si="73"/>
        <v>36</v>
      </c>
      <c r="P1162" t="s">
        <v>8327</v>
      </c>
      <c r="Q1162" t="s">
        <v>8340</v>
      </c>
      <c r="R1162" s="13">
        <f t="shared" si="72"/>
        <v>42433.726168981477</v>
      </c>
      <c r="S1162" s="13">
        <f t="shared" si="74"/>
        <v>42463.68450231482</v>
      </c>
      <c r="T1162">
        <f t="shared" si="75"/>
        <v>2016</v>
      </c>
    </row>
    <row r="1163" spans="1:20" ht="30" x14ac:dyDescent="0.25">
      <c r="A1163">
        <v>2196</v>
      </c>
      <c r="B1163" s="9" t="s">
        <v>2197</v>
      </c>
      <c r="C1163" s="3" t="s">
        <v>6306</v>
      </c>
      <c r="D1163" s="5">
        <v>14000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">
        <f t="shared" si="73"/>
        <v>36</v>
      </c>
      <c r="P1163" t="s">
        <v>8320</v>
      </c>
      <c r="Q1163" t="s">
        <v>8348</v>
      </c>
      <c r="R1163" s="13">
        <f t="shared" si="72"/>
        <v>42675.487291666665</v>
      </c>
      <c r="S1163" s="13">
        <f t="shared" si="74"/>
        <v>42706.291666666672</v>
      </c>
      <c r="T1163">
        <f t="shared" si="75"/>
        <v>2016</v>
      </c>
    </row>
    <row r="1164" spans="1:20" ht="45" x14ac:dyDescent="0.25">
      <c r="A1164">
        <v>2432</v>
      </c>
      <c r="B1164" s="9" t="s">
        <v>2433</v>
      </c>
      <c r="C1164" s="3" t="s">
        <v>6542</v>
      </c>
      <c r="D1164" s="5">
        <v>14000</v>
      </c>
      <c r="E1164" s="7">
        <v>5055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">
        <f t="shared" si="73"/>
        <v>36</v>
      </c>
      <c r="P1164" t="s">
        <v>8331</v>
      </c>
      <c r="Q1164" t="s">
        <v>8332</v>
      </c>
      <c r="R1164" s="13">
        <f t="shared" si="72"/>
        <v>42041.218715277777</v>
      </c>
      <c r="S1164" s="13">
        <f t="shared" si="74"/>
        <v>42071.218715277777</v>
      </c>
      <c r="T1164">
        <f t="shared" si="75"/>
        <v>2015</v>
      </c>
    </row>
    <row r="1165" spans="1:20" ht="60" x14ac:dyDescent="0.25">
      <c r="A1165">
        <v>3971</v>
      </c>
      <c r="B1165" s="9" t="s">
        <v>3968</v>
      </c>
      <c r="C1165" s="3" t="s">
        <v>8078</v>
      </c>
      <c r="D1165" s="5">
        <v>14000</v>
      </c>
      <c r="E1165" s="7">
        <v>5052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1">
        <f t="shared" si="73"/>
        <v>37</v>
      </c>
      <c r="P1165" t="s">
        <v>8309</v>
      </c>
      <c r="Q1165" t="s">
        <v>8333</v>
      </c>
      <c r="R1165" s="13">
        <f t="shared" si="72"/>
        <v>41811.536180555559</v>
      </c>
      <c r="S1165" s="13">
        <f t="shared" si="74"/>
        <v>41841.536180555559</v>
      </c>
      <c r="T1165">
        <f t="shared" si="75"/>
        <v>2014</v>
      </c>
    </row>
    <row r="1166" spans="1:20" ht="45" x14ac:dyDescent="0.25">
      <c r="A1166">
        <v>610</v>
      </c>
      <c r="B1166" s="9" t="s">
        <v>611</v>
      </c>
      <c r="C1166" s="3" t="s">
        <v>4720</v>
      </c>
      <c r="D1166" s="5">
        <v>13803</v>
      </c>
      <c r="E1166" s="7">
        <v>5051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">
        <f t="shared" si="73"/>
        <v>37</v>
      </c>
      <c r="P1166" t="s">
        <v>8314</v>
      </c>
      <c r="Q1166" t="s">
        <v>8318</v>
      </c>
      <c r="R1166" s="13">
        <f t="shared" si="72"/>
        <v>42086.83085648148</v>
      </c>
      <c r="S1166" s="13">
        <f t="shared" si="74"/>
        <v>42116.83085648148</v>
      </c>
      <c r="T1166">
        <f t="shared" si="75"/>
        <v>2015</v>
      </c>
    </row>
    <row r="1167" spans="1:20" ht="60" x14ac:dyDescent="0.25">
      <c r="A1167">
        <v>4034</v>
      </c>
      <c r="B1167" s="9" t="s">
        <v>4030</v>
      </c>
      <c r="C1167" s="3" t="s">
        <v>8139</v>
      </c>
      <c r="D1167" s="5">
        <v>13500</v>
      </c>
      <c r="E1167" s="7">
        <v>5051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">
        <f t="shared" si="73"/>
        <v>39</v>
      </c>
      <c r="P1167" t="s">
        <v>8309</v>
      </c>
      <c r="Q1167" t="s">
        <v>8333</v>
      </c>
      <c r="R1167" s="13">
        <f t="shared" si="72"/>
        <v>42067.947337962964</v>
      </c>
      <c r="S1167" s="13">
        <f t="shared" si="74"/>
        <v>42097.905671296292</v>
      </c>
      <c r="T1167">
        <f t="shared" si="75"/>
        <v>2015</v>
      </c>
    </row>
    <row r="1168" spans="1:20" ht="30" x14ac:dyDescent="0.25">
      <c r="A1168">
        <v>3869</v>
      </c>
      <c r="B1168" s="9" t="s">
        <v>3866</v>
      </c>
      <c r="C1168" s="3" t="s">
        <v>7978</v>
      </c>
      <c r="D1168" s="5">
        <v>13111</v>
      </c>
      <c r="E1168" s="7">
        <v>5050.7700000000004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">
        <f t="shared" si="73"/>
        <v>39</v>
      </c>
      <c r="P1168" t="s">
        <v>8309</v>
      </c>
      <c r="Q1168" t="s">
        <v>8317</v>
      </c>
      <c r="R1168" s="13">
        <f t="shared" si="72"/>
        <v>42047.724444444444</v>
      </c>
      <c r="S1168" s="13">
        <f t="shared" si="74"/>
        <v>42077.132638888885</v>
      </c>
      <c r="T1168">
        <f t="shared" si="75"/>
        <v>2015</v>
      </c>
    </row>
    <row r="1169" spans="1:20" ht="45" x14ac:dyDescent="0.25">
      <c r="A1169">
        <v>242</v>
      </c>
      <c r="B1169" s="9" t="s">
        <v>244</v>
      </c>
      <c r="C1169" s="3" t="s">
        <v>4352</v>
      </c>
      <c r="D1169" s="5">
        <v>13000</v>
      </c>
      <c r="E1169" s="7">
        <v>5050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">
        <f t="shared" si="73"/>
        <v>39</v>
      </c>
      <c r="P1169" t="s">
        <v>8307</v>
      </c>
      <c r="Q1169" t="s">
        <v>8336</v>
      </c>
      <c r="R1169" s="13">
        <f t="shared" si="72"/>
        <v>40862.492939814816</v>
      </c>
      <c r="S1169" s="13">
        <f t="shared" si="74"/>
        <v>40897.492939814816</v>
      </c>
      <c r="T1169">
        <f t="shared" si="75"/>
        <v>2011</v>
      </c>
    </row>
    <row r="1170" spans="1:20" ht="60" x14ac:dyDescent="0.25">
      <c r="A1170">
        <v>256</v>
      </c>
      <c r="B1170" s="9" t="s">
        <v>257</v>
      </c>
      <c r="C1170" s="3" t="s">
        <v>4366</v>
      </c>
      <c r="D1170" s="5">
        <v>13000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">
        <f t="shared" si="73"/>
        <v>39</v>
      </c>
      <c r="P1170" t="s">
        <v>8307</v>
      </c>
      <c r="Q1170" t="s">
        <v>8336</v>
      </c>
      <c r="R1170" s="13">
        <f t="shared" si="72"/>
        <v>41319.769293981481</v>
      </c>
      <c r="S1170" s="13">
        <f t="shared" si="74"/>
        <v>41349.769293981481</v>
      </c>
      <c r="T1170">
        <f t="shared" si="75"/>
        <v>2013</v>
      </c>
    </row>
    <row r="1171" spans="1:20" ht="45" x14ac:dyDescent="0.25">
      <c r="A1171">
        <v>301</v>
      </c>
      <c r="B1171" s="9" t="s">
        <v>302</v>
      </c>
      <c r="C1171" s="3" t="s">
        <v>4411</v>
      </c>
      <c r="D1171" s="5">
        <v>13000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">
        <f t="shared" si="73"/>
        <v>39</v>
      </c>
      <c r="P1171" t="s">
        <v>8307</v>
      </c>
      <c r="Q1171" t="s">
        <v>8336</v>
      </c>
      <c r="R1171" s="13">
        <f t="shared" si="72"/>
        <v>41312.737673611111</v>
      </c>
      <c r="S1171" s="13">
        <f t="shared" si="74"/>
        <v>41352.696006944447</v>
      </c>
      <c r="T1171">
        <f t="shared" si="75"/>
        <v>2013</v>
      </c>
    </row>
    <row r="1172" spans="1:20" ht="30" x14ac:dyDescent="0.25">
      <c r="A1172">
        <v>741</v>
      </c>
      <c r="B1172" s="9" t="s">
        <v>742</v>
      </c>
      <c r="C1172" s="3" t="s">
        <v>4851</v>
      </c>
      <c r="D1172" s="5">
        <v>13000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">
        <f t="shared" si="73"/>
        <v>39</v>
      </c>
      <c r="P1172" t="s">
        <v>8311</v>
      </c>
      <c r="Q1172" t="s">
        <v>8345</v>
      </c>
      <c r="R1172" s="13">
        <f t="shared" si="72"/>
        <v>41401.648217592592</v>
      </c>
      <c r="S1172" s="13">
        <f t="shared" si="74"/>
        <v>41436.648217592592</v>
      </c>
      <c r="T1172">
        <f t="shared" si="75"/>
        <v>2013</v>
      </c>
    </row>
    <row r="1173" spans="1:20" ht="45" x14ac:dyDescent="0.25">
      <c r="A1173">
        <v>1204</v>
      </c>
      <c r="B1173" s="9" t="s">
        <v>1205</v>
      </c>
      <c r="C1173" s="3" t="s">
        <v>5314</v>
      </c>
      <c r="D1173" s="5">
        <v>13000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">
        <f t="shared" si="73"/>
        <v>39</v>
      </c>
      <c r="P1173" t="s">
        <v>8327</v>
      </c>
      <c r="Q1173" t="s">
        <v>8328</v>
      </c>
      <c r="R1173" s="13">
        <f t="shared" si="72"/>
        <v>42297.748067129629</v>
      </c>
      <c r="S1173" s="13">
        <f t="shared" si="74"/>
        <v>42342.208333333328</v>
      </c>
      <c r="T1173">
        <f t="shared" si="75"/>
        <v>2015</v>
      </c>
    </row>
    <row r="1174" spans="1:20" ht="60" x14ac:dyDescent="0.25">
      <c r="A1174">
        <v>1205</v>
      </c>
      <c r="B1174" s="9" t="s">
        <v>1206</v>
      </c>
      <c r="C1174" s="3" t="s">
        <v>5315</v>
      </c>
      <c r="D1174" s="5">
        <v>13000</v>
      </c>
      <c r="E1174" s="7">
        <v>5035.6899999999996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">
        <f t="shared" si="73"/>
        <v>39</v>
      </c>
      <c r="P1174" t="s">
        <v>8327</v>
      </c>
      <c r="Q1174" t="s">
        <v>8328</v>
      </c>
      <c r="R1174" s="13">
        <f t="shared" si="72"/>
        <v>42138.506377314814</v>
      </c>
      <c r="S1174" s="13">
        <f t="shared" si="74"/>
        <v>42168.506377314814</v>
      </c>
      <c r="T1174">
        <f t="shared" si="75"/>
        <v>2015</v>
      </c>
    </row>
    <row r="1175" spans="1:20" ht="60" x14ac:dyDescent="0.25">
      <c r="A1175">
        <v>1425</v>
      </c>
      <c r="B1175" s="9" t="s">
        <v>1426</v>
      </c>
      <c r="C1175" s="3" t="s">
        <v>5535</v>
      </c>
      <c r="D1175" s="5">
        <v>13000</v>
      </c>
      <c r="E1175" s="7">
        <v>5025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">
        <f t="shared" si="73"/>
        <v>39</v>
      </c>
      <c r="P1175" t="s">
        <v>8311</v>
      </c>
      <c r="Q1175" t="s">
        <v>8312</v>
      </c>
      <c r="R1175" s="13">
        <f t="shared" ref="R1175:R1238" si="76">((J1175/60)/60/24+DATE(1970,1,1))</f>
        <v>42093.131469907406</v>
      </c>
      <c r="S1175" s="13">
        <f t="shared" si="74"/>
        <v>42123.131469907406</v>
      </c>
      <c r="T1175">
        <f t="shared" si="75"/>
        <v>2015</v>
      </c>
    </row>
    <row r="1176" spans="1:20" ht="60" x14ac:dyDescent="0.25">
      <c r="A1176">
        <v>1440</v>
      </c>
      <c r="B1176" s="9" t="s">
        <v>1441</v>
      </c>
      <c r="C1176" s="3" t="s">
        <v>5550</v>
      </c>
      <c r="D1176" s="5">
        <v>13000</v>
      </c>
      <c r="E1176" s="7">
        <v>5024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">
        <f t="shared" si="73"/>
        <v>39</v>
      </c>
      <c r="P1176" t="s">
        <v>8311</v>
      </c>
      <c r="Q1176" t="s">
        <v>8312</v>
      </c>
      <c r="R1176" s="13">
        <f t="shared" si="76"/>
        <v>42486.748414351852</v>
      </c>
      <c r="S1176" s="13">
        <f t="shared" si="74"/>
        <v>42516.748414351852</v>
      </c>
      <c r="T1176">
        <f t="shared" si="75"/>
        <v>2016</v>
      </c>
    </row>
    <row r="1177" spans="1:20" ht="60" x14ac:dyDescent="0.25">
      <c r="A1177">
        <v>1443</v>
      </c>
      <c r="B1177" s="9" t="s">
        <v>1444</v>
      </c>
      <c r="C1177" s="3" t="s">
        <v>5553</v>
      </c>
      <c r="D1177" s="5">
        <v>13000</v>
      </c>
      <c r="E1177" s="7">
        <v>5016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">
        <f t="shared" si="73"/>
        <v>39</v>
      </c>
      <c r="P1177" t="s">
        <v>8311</v>
      </c>
      <c r="Q1177" t="s">
        <v>8312</v>
      </c>
      <c r="R1177" s="13">
        <f t="shared" si="76"/>
        <v>42707.926030092596</v>
      </c>
      <c r="S1177" s="13">
        <f t="shared" si="74"/>
        <v>42737.926030092596</v>
      </c>
      <c r="T1177">
        <f t="shared" si="75"/>
        <v>2016</v>
      </c>
    </row>
    <row r="1178" spans="1:20" ht="60" x14ac:dyDescent="0.25">
      <c r="A1178">
        <v>2227</v>
      </c>
      <c r="B1178" s="9" t="s">
        <v>2228</v>
      </c>
      <c r="C1178" s="3" t="s">
        <v>6337</v>
      </c>
      <c r="D1178" s="5">
        <v>13000</v>
      </c>
      <c r="E1178" s="7">
        <v>5012.25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">
        <f t="shared" si="73"/>
        <v>39</v>
      </c>
      <c r="P1178" t="s">
        <v>8320</v>
      </c>
      <c r="Q1178" t="s">
        <v>8348</v>
      </c>
      <c r="R1178" s="13">
        <f t="shared" si="76"/>
        <v>41561.807349537034</v>
      </c>
      <c r="S1178" s="13">
        <f t="shared" si="74"/>
        <v>41591.849016203705</v>
      </c>
      <c r="T1178">
        <f t="shared" si="75"/>
        <v>2013</v>
      </c>
    </row>
    <row r="1179" spans="1:20" ht="45" x14ac:dyDescent="0.25">
      <c r="A1179">
        <v>2235</v>
      </c>
      <c r="B1179" s="9" t="s">
        <v>2236</v>
      </c>
      <c r="C1179" s="3" t="s">
        <v>6345</v>
      </c>
      <c r="D1179" s="5">
        <v>13000</v>
      </c>
      <c r="E1179" s="7">
        <v>5010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">
        <f t="shared" si="73"/>
        <v>38</v>
      </c>
      <c r="P1179" t="s">
        <v>8320</v>
      </c>
      <c r="Q1179" t="s">
        <v>8348</v>
      </c>
      <c r="R1179" s="13">
        <f t="shared" si="76"/>
        <v>42062.022118055553</v>
      </c>
      <c r="S1179" s="13">
        <f t="shared" si="74"/>
        <v>42091.980451388896</v>
      </c>
      <c r="T1179">
        <f t="shared" si="75"/>
        <v>2015</v>
      </c>
    </row>
    <row r="1180" spans="1:20" ht="45" x14ac:dyDescent="0.25">
      <c r="A1180">
        <v>2399</v>
      </c>
      <c r="B1180" s="9" t="s">
        <v>2400</v>
      </c>
      <c r="C1180" s="3" t="s">
        <v>6509</v>
      </c>
      <c r="D1180" s="5">
        <v>13000</v>
      </c>
      <c r="E1180" s="7">
        <v>5003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">
        <f t="shared" si="73"/>
        <v>38</v>
      </c>
      <c r="P1180" t="s">
        <v>8314</v>
      </c>
      <c r="Q1180" t="s">
        <v>8318</v>
      </c>
      <c r="R1180" s="13">
        <f t="shared" si="76"/>
        <v>41956.853078703702</v>
      </c>
      <c r="S1180" s="13">
        <f t="shared" si="74"/>
        <v>41991.853078703702</v>
      </c>
      <c r="T1180">
        <f t="shared" si="75"/>
        <v>2014</v>
      </c>
    </row>
    <row r="1181" spans="1:20" ht="45" x14ac:dyDescent="0.25">
      <c r="A1181">
        <v>3163</v>
      </c>
      <c r="B1181" s="9" t="s">
        <v>3163</v>
      </c>
      <c r="C1181" s="3" t="s">
        <v>7273</v>
      </c>
      <c r="D1181" s="5">
        <v>13000</v>
      </c>
      <c r="E1181" s="7">
        <v>5001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1">
        <f t="shared" si="73"/>
        <v>38</v>
      </c>
      <c r="P1181" t="s">
        <v>8309</v>
      </c>
      <c r="Q1181" t="s">
        <v>8333</v>
      </c>
      <c r="R1181" s="13">
        <f t="shared" si="76"/>
        <v>41775.753761574073</v>
      </c>
      <c r="S1181" s="13">
        <f t="shared" si="74"/>
        <v>41805.753761574073</v>
      </c>
      <c r="T1181">
        <f t="shared" si="75"/>
        <v>2014</v>
      </c>
    </row>
    <row r="1182" spans="1:20" ht="60" x14ac:dyDescent="0.25">
      <c r="A1182">
        <v>3254</v>
      </c>
      <c r="B1182" s="9" t="s">
        <v>3254</v>
      </c>
      <c r="C1182" s="3" t="s">
        <v>7364</v>
      </c>
      <c r="D1182" s="5">
        <v>13000</v>
      </c>
      <c r="E1182" s="7">
        <v>5000.18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1">
        <f t="shared" si="73"/>
        <v>38</v>
      </c>
      <c r="P1182" t="s">
        <v>8309</v>
      </c>
      <c r="Q1182" t="s">
        <v>8333</v>
      </c>
      <c r="R1182" s="13">
        <f t="shared" si="76"/>
        <v>42059.085752314815</v>
      </c>
      <c r="S1182" s="13">
        <f t="shared" si="74"/>
        <v>42089.044085648144</v>
      </c>
      <c r="T1182">
        <f t="shared" si="75"/>
        <v>2015</v>
      </c>
    </row>
    <row r="1183" spans="1:20" ht="60" x14ac:dyDescent="0.25">
      <c r="A1183">
        <v>3848</v>
      </c>
      <c r="B1183" s="9" t="s">
        <v>3845</v>
      </c>
      <c r="C1183" s="3" t="s">
        <v>7957</v>
      </c>
      <c r="D1183" s="5">
        <v>13000</v>
      </c>
      <c r="E1183" s="7">
        <v>5000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1">
        <f t="shared" si="73"/>
        <v>38</v>
      </c>
      <c r="P1183" t="s">
        <v>8309</v>
      </c>
      <c r="Q1183" t="s">
        <v>8333</v>
      </c>
      <c r="R1183" s="13">
        <f t="shared" si="76"/>
        <v>42265.817002314812</v>
      </c>
      <c r="S1183" s="13">
        <f t="shared" si="74"/>
        <v>42295.817002314812</v>
      </c>
      <c r="T1183">
        <f t="shared" si="75"/>
        <v>2015</v>
      </c>
    </row>
    <row r="1184" spans="1:20" ht="60" x14ac:dyDescent="0.25">
      <c r="A1184">
        <v>1090</v>
      </c>
      <c r="B1184" s="9" t="s">
        <v>1091</v>
      </c>
      <c r="C1184" s="3" t="s">
        <v>5200</v>
      </c>
      <c r="D1184" s="5">
        <v>12999</v>
      </c>
      <c r="E1184" s="7">
        <v>5000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">
        <f t="shared" si="73"/>
        <v>39</v>
      </c>
      <c r="P1184" t="s">
        <v>8320</v>
      </c>
      <c r="Q1184" t="s">
        <v>8321</v>
      </c>
      <c r="R1184" s="13">
        <f t="shared" si="76"/>
        <v>42123.185798611114</v>
      </c>
      <c r="S1184" s="13">
        <f t="shared" si="74"/>
        <v>42153.185798611114</v>
      </c>
      <c r="T1184">
        <f t="shared" si="75"/>
        <v>2015</v>
      </c>
    </row>
    <row r="1185" spans="1:20" ht="45" x14ac:dyDescent="0.25">
      <c r="A1185">
        <v>413</v>
      </c>
      <c r="B1185" s="9" t="s">
        <v>414</v>
      </c>
      <c r="C1185" s="3" t="s">
        <v>4523</v>
      </c>
      <c r="D1185" s="5">
        <v>12800</v>
      </c>
      <c r="E1185" s="7">
        <v>5000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">
        <f t="shared" si="73"/>
        <v>39</v>
      </c>
      <c r="P1185" t="s">
        <v>8307</v>
      </c>
      <c r="Q1185" t="s">
        <v>8336</v>
      </c>
      <c r="R1185" s="13">
        <f t="shared" si="76"/>
        <v>41079.877442129626</v>
      </c>
      <c r="S1185" s="13">
        <f t="shared" si="74"/>
        <v>41109.877442129626</v>
      </c>
      <c r="T1185">
        <f t="shared" si="75"/>
        <v>2012</v>
      </c>
    </row>
    <row r="1186" spans="1:20" ht="45" x14ac:dyDescent="0.25">
      <c r="A1186">
        <v>206</v>
      </c>
      <c r="B1186" s="9" t="s">
        <v>208</v>
      </c>
      <c r="C1186" s="3" t="s">
        <v>4316</v>
      </c>
      <c r="D1186" s="5">
        <v>12700</v>
      </c>
      <c r="E1186" s="7">
        <v>5000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">
        <f t="shared" si="73"/>
        <v>39</v>
      </c>
      <c r="P1186" t="s">
        <v>8307</v>
      </c>
      <c r="Q1186" t="s">
        <v>8316</v>
      </c>
      <c r="R1186" s="13">
        <f t="shared" si="76"/>
        <v>42567.004432870366</v>
      </c>
      <c r="S1186" s="13">
        <f t="shared" si="74"/>
        <v>42588.004432870366</v>
      </c>
      <c r="T1186">
        <f t="shared" si="75"/>
        <v>2016</v>
      </c>
    </row>
    <row r="1187" spans="1:20" ht="45" x14ac:dyDescent="0.25">
      <c r="A1187">
        <v>2862</v>
      </c>
      <c r="B1187" s="9" t="s">
        <v>2862</v>
      </c>
      <c r="C1187" s="3" t="s">
        <v>6972</v>
      </c>
      <c r="D1187" s="5">
        <v>12700</v>
      </c>
      <c r="E1187" s="7">
        <v>5000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">
        <f t="shared" si="73"/>
        <v>40</v>
      </c>
      <c r="P1187" t="s">
        <v>8309</v>
      </c>
      <c r="Q1187" t="s">
        <v>8333</v>
      </c>
      <c r="R1187" s="13">
        <f t="shared" si="76"/>
        <v>41784.789687500001</v>
      </c>
      <c r="S1187" s="13">
        <f t="shared" si="74"/>
        <v>41814.789687500001</v>
      </c>
      <c r="T1187">
        <f t="shared" si="75"/>
        <v>2014</v>
      </c>
    </row>
    <row r="1188" spans="1:20" ht="60" x14ac:dyDescent="0.25">
      <c r="A1188">
        <v>1279</v>
      </c>
      <c r="B1188" s="9" t="s">
        <v>1280</v>
      </c>
      <c r="C1188" s="3" t="s">
        <v>5389</v>
      </c>
      <c r="D1188" s="5">
        <v>12516</v>
      </c>
      <c r="E1188" s="7">
        <v>4952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">
        <f t="shared" si="73"/>
        <v>40</v>
      </c>
      <c r="P1188" t="s">
        <v>8323</v>
      </c>
      <c r="Q1188" t="s">
        <v>8347</v>
      </c>
      <c r="R1188" s="13">
        <f t="shared" si="76"/>
        <v>41682.099189814813</v>
      </c>
      <c r="S1188" s="13">
        <f t="shared" si="74"/>
        <v>41722.057523148149</v>
      </c>
      <c r="T1188">
        <f t="shared" si="75"/>
        <v>2014</v>
      </c>
    </row>
    <row r="1189" spans="1:20" x14ac:dyDescent="0.25">
      <c r="A1189">
        <v>183</v>
      </c>
      <c r="B1189" s="9" t="s">
        <v>185</v>
      </c>
      <c r="C1189" s="3" t="s">
        <v>4293</v>
      </c>
      <c r="D1189" s="5">
        <v>12500</v>
      </c>
      <c r="E1189" s="7">
        <v>4940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">
        <f t="shared" si="73"/>
        <v>40</v>
      </c>
      <c r="P1189" t="s">
        <v>8307</v>
      </c>
      <c r="Q1189" t="s">
        <v>8316</v>
      </c>
      <c r="R1189" s="13">
        <f t="shared" si="76"/>
        <v>41939.810300925928</v>
      </c>
      <c r="S1189" s="13">
        <f t="shared" si="74"/>
        <v>41969.851967592593</v>
      </c>
      <c r="T1189">
        <f t="shared" si="75"/>
        <v>2014</v>
      </c>
    </row>
    <row r="1190" spans="1:20" ht="60" x14ac:dyDescent="0.25">
      <c r="A1190">
        <v>214</v>
      </c>
      <c r="B1190" s="9" t="s">
        <v>216</v>
      </c>
      <c r="C1190" s="3" t="s">
        <v>4324</v>
      </c>
      <c r="D1190" s="5">
        <v>12500</v>
      </c>
      <c r="E1190" s="7">
        <v>4939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">
        <f t="shared" si="73"/>
        <v>39</v>
      </c>
      <c r="P1190" t="s">
        <v>8307</v>
      </c>
      <c r="Q1190" t="s">
        <v>8316</v>
      </c>
      <c r="R1190" s="13">
        <f t="shared" si="76"/>
        <v>42009.64061342593</v>
      </c>
      <c r="S1190" s="13">
        <f t="shared" si="74"/>
        <v>42069.64061342593</v>
      </c>
      <c r="T1190">
        <f t="shared" si="75"/>
        <v>2015</v>
      </c>
    </row>
    <row r="1191" spans="1:20" ht="60" x14ac:dyDescent="0.25">
      <c r="A1191">
        <v>368</v>
      </c>
      <c r="B1191" s="9" t="s">
        <v>369</v>
      </c>
      <c r="C1191" s="3" t="s">
        <v>4478</v>
      </c>
      <c r="D1191" s="5">
        <v>12500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">
        <f t="shared" si="73"/>
        <v>39</v>
      </c>
      <c r="P1191" t="s">
        <v>8307</v>
      </c>
      <c r="Q1191" t="s">
        <v>8336</v>
      </c>
      <c r="R1191" s="13">
        <f t="shared" si="76"/>
        <v>42043.605578703704</v>
      </c>
      <c r="S1191" s="13">
        <f t="shared" si="74"/>
        <v>42078.563912037032</v>
      </c>
      <c r="T1191">
        <f t="shared" si="75"/>
        <v>2015</v>
      </c>
    </row>
    <row r="1192" spans="1:20" ht="45" x14ac:dyDescent="0.25">
      <c r="A1192">
        <v>825</v>
      </c>
      <c r="B1192" s="9" t="s">
        <v>826</v>
      </c>
      <c r="C1192" s="3" t="s">
        <v>4935</v>
      </c>
      <c r="D1192" s="5">
        <v>12500</v>
      </c>
      <c r="E1192" s="7">
        <v>4920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">
        <f t="shared" si="73"/>
        <v>39</v>
      </c>
      <c r="P1192" t="s">
        <v>8323</v>
      </c>
      <c r="Q1192" t="s">
        <v>8347</v>
      </c>
      <c r="R1192" s="13">
        <f t="shared" si="76"/>
        <v>41186.306527777779</v>
      </c>
      <c r="S1192" s="13">
        <f t="shared" si="74"/>
        <v>41211.306527777779</v>
      </c>
      <c r="T1192">
        <f t="shared" si="75"/>
        <v>2012</v>
      </c>
    </row>
    <row r="1193" spans="1:20" ht="60" x14ac:dyDescent="0.25">
      <c r="A1193">
        <v>1185</v>
      </c>
      <c r="B1193" s="9" t="s">
        <v>1186</v>
      </c>
      <c r="C1193" s="3" t="s">
        <v>5295</v>
      </c>
      <c r="D1193" s="5">
        <v>12500</v>
      </c>
      <c r="E1193" s="7">
        <v>4906.59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">
        <f t="shared" si="73"/>
        <v>39</v>
      </c>
      <c r="P1193" t="s">
        <v>8327</v>
      </c>
      <c r="Q1193" t="s">
        <v>8328</v>
      </c>
      <c r="R1193" s="13">
        <f t="shared" si="76"/>
        <v>42130.865150462967</v>
      </c>
      <c r="S1193" s="13">
        <f t="shared" si="74"/>
        <v>42163.166666666672</v>
      </c>
      <c r="T1193">
        <f t="shared" si="75"/>
        <v>2015</v>
      </c>
    </row>
    <row r="1194" spans="1:20" ht="60" x14ac:dyDescent="0.25">
      <c r="A1194">
        <v>1194</v>
      </c>
      <c r="B1194" s="9" t="s">
        <v>1195</v>
      </c>
      <c r="C1194" s="3" t="s">
        <v>5304</v>
      </c>
      <c r="D1194" s="5">
        <v>12500</v>
      </c>
      <c r="E1194" s="7">
        <v>4900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">
        <f t="shared" si="73"/>
        <v>39</v>
      </c>
      <c r="P1194" t="s">
        <v>8327</v>
      </c>
      <c r="Q1194" t="s">
        <v>8328</v>
      </c>
      <c r="R1194" s="13">
        <f t="shared" si="76"/>
        <v>42072.488182870366</v>
      </c>
      <c r="S1194" s="13">
        <f t="shared" si="74"/>
        <v>42102.488182870366</v>
      </c>
      <c r="T1194">
        <f t="shared" si="75"/>
        <v>2015</v>
      </c>
    </row>
    <row r="1195" spans="1:20" ht="45" x14ac:dyDescent="0.25">
      <c r="A1195">
        <v>1697</v>
      </c>
      <c r="B1195" s="9" t="s">
        <v>1698</v>
      </c>
      <c r="C1195" s="3" t="s">
        <v>5807</v>
      </c>
      <c r="D1195" s="5">
        <v>12500</v>
      </c>
      <c r="E1195" s="7">
        <v>4890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">
        <f t="shared" si="73"/>
        <v>39</v>
      </c>
      <c r="P1195" t="s">
        <v>8323</v>
      </c>
      <c r="Q1195" t="s">
        <v>8329</v>
      </c>
      <c r="R1195" s="13">
        <f t="shared" si="76"/>
        <v>42805.032962962956</v>
      </c>
      <c r="S1195" s="13">
        <f t="shared" si="74"/>
        <v>42834.991296296299</v>
      </c>
      <c r="T1195">
        <f t="shared" si="75"/>
        <v>2017</v>
      </c>
    </row>
    <row r="1196" spans="1:20" ht="60" x14ac:dyDescent="0.25">
      <c r="A1196">
        <v>1765</v>
      </c>
      <c r="B1196" s="9" t="s">
        <v>1766</v>
      </c>
      <c r="C1196" s="3" t="s">
        <v>5875</v>
      </c>
      <c r="D1196" s="5">
        <v>12500</v>
      </c>
      <c r="E1196" s="7">
        <v>4884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">
        <f t="shared" si="73"/>
        <v>39</v>
      </c>
      <c r="P1196" t="s">
        <v>8327</v>
      </c>
      <c r="Q1196" t="s">
        <v>8328</v>
      </c>
      <c r="R1196" s="13">
        <f t="shared" si="76"/>
        <v>41834.980462962965</v>
      </c>
      <c r="S1196" s="13">
        <f t="shared" si="74"/>
        <v>41864.980462962965</v>
      </c>
      <c r="T1196">
        <f t="shared" si="75"/>
        <v>2014</v>
      </c>
    </row>
    <row r="1197" spans="1:20" ht="60" x14ac:dyDescent="0.25">
      <c r="A1197">
        <v>2521</v>
      </c>
      <c r="B1197" s="9" t="s">
        <v>2521</v>
      </c>
      <c r="C1197" s="3" t="s">
        <v>6631</v>
      </c>
      <c r="D1197" s="5">
        <v>12500</v>
      </c>
      <c r="E1197" s="7">
        <v>4856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">
        <f t="shared" si="73"/>
        <v>39</v>
      </c>
      <c r="P1197" t="s">
        <v>8323</v>
      </c>
      <c r="Q1197" t="s">
        <v>8355</v>
      </c>
      <c r="R1197" s="13">
        <f t="shared" si="76"/>
        <v>42269.967835648145</v>
      </c>
      <c r="S1197" s="13">
        <f t="shared" si="74"/>
        <v>42290.967835648145</v>
      </c>
      <c r="T1197">
        <f t="shared" si="75"/>
        <v>2015</v>
      </c>
    </row>
    <row r="1198" spans="1:20" ht="30" x14ac:dyDescent="0.25">
      <c r="A1198">
        <v>3792</v>
      </c>
      <c r="B1198" s="9" t="s">
        <v>3789</v>
      </c>
      <c r="C1198" s="3" t="s">
        <v>7902</v>
      </c>
      <c r="D1198" s="5">
        <v>12500</v>
      </c>
      <c r="E1198" s="7">
        <v>4853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">
        <f t="shared" si="73"/>
        <v>39</v>
      </c>
      <c r="P1198" t="s">
        <v>8309</v>
      </c>
      <c r="Q1198" t="s">
        <v>8317</v>
      </c>
      <c r="R1198" s="13">
        <f t="shared" si="76"/>
        <v>42170.447013888886</v>
      </c>
      <c r="S1198" s="13">
        <f t="shared" si="74"/>
        <v>42200.447013888886</v>
      </c>
      <c r="T1198">
        <f t="shared" si="75"/>
        <v>2015</v>
      </c>
    </row>
    <row r="1199" spans="1:20" ht="60" x14ac:dyDescent="0.25">
      <c r="A1199">
        <v>397</v>
      </c>
      <c r="B1199" s="9" t="s">
        <v>398</v>
      </c>
      <c r="C1199" s="3" t="s">
        <v>4507</v>
      </c>
      <c r="D1199" s="5">
        <v>12444</v>
      </c>
      <c r="E1199" s="7">
        <v>4826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">
        <f t="shared" si="73"/>
        <v>39</v>
      </c>
      <c r="P1199" t="s">
        <v>8307</v>
      </c>
      <c r="Q1199" t="s">
        <v>8336</v>
      </c>
      <c r="R1199" s="13">
        <f t="shared" si="76"/>
        <v>40379.776435185187</v>
      </c>
      <c r="S1199" s="13">
        <f t="shared" si="74"/>
        <v>40422.155555555553</v>
      </c>
      <c r="T1199">
        <f t="shared" si="75"/>
        <v>2010</v>
      </c>
    </row>
    <row r="1200" spans="1:20" ht="30" x14ac:dyDescent="0.25">
      <c r="A1200">
        <v>3262</v>
      </c>
      <c r="B1200" s="9" t="s">
        <v>3262</v>
      </c>
      <c r="C1200" s="3" t="s">
        <v>7372</v>
      </c>
      <c r="D1200" s="5">
        <v>12200</v>
      </c>
      <c r="E1200" s="7">
        <v>4818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">
        <f t="shared" si="73"/>
        <v>40</v>
      </c>
      <c r="P1200" t="s">
        <v>8309</v>
      </c>
      <c r="Q1200" t="s">
        <v>8333</v>
      </c>
      <c r="R1200" s="13">
        <f t="shared" si="76"/>
        <v>41964.315532407403</v>
      </c>
      <c r="S1200" s="13">
        <f t="shared" si="74"/>
        <v>41995.166666666672</v>
      </c>
      <c r="T1200">
        <f t="shared" si="75"/>
        <v>2014</v>
      </c>
    </row>
    <row r="1201" spans="1:20" ht="60" x14ac:dyDescent="0.25">
      <c r="A1201">
        <v>1571</v>
      </c>
      <c r="B1201" s="9" t="s">
        <v>1572</v>
      </c>
      <c r="C1201" s="3" t="s">
        <v>5681</v>
      </c>
      <c r="D1201" s="5">
        <v>12100</v>
      </c>
      <c r="E1201" s="7">
        <v>4804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">
        <f t="shared" si="73"/>
        <v>40</v>
      </c>
      <c r="P1201" t="s">
        <v>8311</v>
      </c>
      <c r="Q1201" t="s">
        <v>8351</v>
      </c>
      <c r="R1201" s="13">
        <f t="shared" si="76"/>
        <v>42144.769479166673</v>
      </c>
      <c r="S1201" s="13">
        <f t="shared" si="74"/>
        <v>42174.769479166673</v>
      </c>
      <c r="T1201">
        <f t="shared" si="75"/>
        <v>2015</v>
      </c>
    </row>
    <row r="1202" spans="1:20" ht="45" x14ac:dyDescent="0.25">
      <c r="A1202">
        <v>519</v>
      </c>
      <c r="B1202" s="9" t="s">
        <v>520</v>
      </c>
      <c r="C1202" s="3" t="s">
        <v>4629</v>
      </c>
      <c r="D1202" s="5">
        <v>12001</v>
      </c>
      <c r="E1202" s="7">
        <v>4800.8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">
        <f t="shared" si="73"/>
        <v>40</v>
      </c>
      <c r="P1202" t="s">
        <v>8307</v>
      </c>
      <c r="Q1202" t="s">
        <v>8313</v>
      </c>
      <c r="R1202" s="13">
        <f t="shared" si="76"/>
        <v>41218.391446759262</v>
      </c>
      <c r="S1202" s="13">
        <f t="shared" si="74"/>
        <v>41248.391446759262</v>
      </c>
      <c r="T1202">
        <f t="shared" si="75"/>
        <v>2012</v>
      </c>
    </row>
    <row r="1203" spans="1:20" ht="60" x14ac:dyDescent="0.25">
      <c r="A1203">
        <v>16</v>
      </c>
      <c r="B1203" s="9" t="s">
        <v>18</v>
      </c>
      <c r="C1203" s="3" t="s">
        <v>4127</v>
      </c>
      <c r="D1203" s="5">
        <v>12000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">
        <f t="shared" si="73"/>
        <v>40</v>
      </c>
      <c r="P1203" t="s">
        <v>8307</v>
      </c>
      <c r="Q1203" t="s">
        <v>8346</v>
      </c>
      <c r="R1203" s="13">
        <f t="shared" si="76"/>
        <v>41760.796423611115</v>
      </c>
      <c r="S1203" s="13">
        <f t="shared" si="74"/>
        <v>41806.229166666664</v>
      </c>
      <c r="T1203">
        <f t="shared" si="75"/>
        <v>2014</v>
      </c>
    </row>
    <row r="1204" spans="1:20" ht="30" x14ac:dyDescent="0.25">
      <c r="A1204">
        <v>28</v>
      </c>
      <c r="B1204" s="9" t="s">
        <v>30</v>
      </c>
      <c r="C1204" s="3" t="s">
        <v>4139</v>
      </c>
      <c r="D1204" s="5">
        <v>12000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">
        <f t="shared" si="73"/>
        <v>40</v>
      </c>
      <c r="P1204" t="s">
        <v>8307</v>
      </c>
      <c r="Q1204" t="s">
        <v>8346</v>
      </c>
      <c r="R1204" s="13">
        <f t="shared" si="76"/>
        <v>42324.96393518518</v>
      </c>
      <c r="S1204" s="13">
        <f t="shared" si="74"/>
        <v>42354.96393518518</v>
      </c>
      <c r="T1204">
        <f t="shared" si="75"/>
        <v>2015</v>
      </c>
    </row>
    <row r="1205" spans="1:20" ht="30" x14ac:dyDescent="0.25">
      <c r="A1205">
        <v>49</v>
      </c>
      <c r="B1205" s="9" t="s">
        <v>51</v>
      </c>
      <c r="C1205" s="3" t="s">
        <v>4160</v>
      </c>
      <c r="D1205" s="5">
        <v>12000</v>
      </c>
      <c r="E1205" s="7">
        <v>4784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">
        <f t="shared" si="73"/>
        <v>40</v>
      </c>
      <c r="P1205" t="s">
        <v>8307</v>
      </c>
      <c r="Q1205" t="s">
        <v>8346</v>
      </c>
      <c r="R1205" s="13">
        <f t="shared" si="76"/>
        <v>42271.176446759258</v>
      </c>
      <c r="S1205" s="13">
        <f t="shared" si="74"/>
        <v>42301.176446759258</v>
      </c>
      <c r="T1205">
        <f t="shared" si="75"/>
        <v>2015</v>
      </c>
    </row>
    <row r="1206" spans="1:20" ht="45" x14ac:dyDescent="0.25">
      <c r="A1206">
        <v>80</v>
      </c>
      <c r="B1206" s="9" t="s">
        <v>82</v>
      </c>
      <c r="C1206" s="3" t="s">
        <v>4191</v>
      </c>
      <c r="D1206" s="5">
        <v>12000</v>
      </c>
      <c r="E1206" s="7">
        <v>4743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">
        <f t="shared" si="73"/>
        <v>39</v>
      </c>
      <c r="P1206" t="s">
        <v>8307</v>
      </c>
      <c r="Q1206" t="s">
        <v>8356</v>
      </c>
      <c r="R1206" s="13">
        <f t="shared" si="76"/>
        <v>41583.083981481483</v>
      </c>
      <c r="S1206" s="13">
        <f t="shared" si="74"/>
        <v>41618.083981481483</v>
      </c>
      <c r="T1206">
        <f t="shared" si="75"/>
        <v>2013</v>
      </c>
    </row>
    <row r="1207" spans="1:20" ht="45" x14ac:dyDescent="0.25">
      <c r="A1207">
        <v>141</v>
      </c>
      <c r="B1207" s="9" t="s">
        <v>143</v>
      </c>
      <c r="C1207" s="3" t="s">
        <v>4251</v>
      </c>
      <c r="D1207" s="5">
        <v>12000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">
        <f t="shared" si="73"/>
        <v>39</v>
      </c>
      <c r="P1207" t="s">
        <v>8307</v>
      </c>
      <c r="Q1207" t="s">
        <v>8308</v>
      </c>
      <c r="R1207" s="13">
        <f t="shared" si="76"/>
        <v>42110.153043981481</v>
      </c>
      <c r="S1207" s="13">
        <f t="shared" si="74"/>
        <v>42155.153043981481</v>
      </c>
      <c r="T1207">
        <f t="shared" si="75"/>
        <v>2015</v>
      </c>
    </row>
    <row r="1208" spans="1:20" x14ac:dyDescent="0.25">
      <c r="A1208">
        <v>190</v>
      </c>
      <c r="B1208" s="9" t="s">
        <v>192</v>
      </c>
      <c r="C1208" s="3" t="s">
        <v>4300</v>
      </c>
      <c r="D1208" s="5">
        <v>12000</v>
      </c>
      <c r="E1208" s="7">
        <v>4685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">
        <f t="shared" si="73"/>
        <v>39</v>
      </c>
      <c r="P1208" t="s">
        <v>8307</v>
      </c>
      <c r="Q1208" t="s">
        <v>8316</v>
      </c>
      <c r="R1208" s="13">
        <f t="shared" si="76"/>
        <v>42527.650995370372</v>
      </c>
      <c r="S1208" s="13">
        <f t="shared" si="74"/>
        <v>42537.650995370372</v>
      </c>
      <c r="T1208">
        <f t="shared" si="75"/>
        <v>2016</v>
      </c>
    </row>
    <row r="1209" spans="1:20" ht="60" x14ac:dyDescent="0.25">
      <c r="A1209">
        <v>210</v>
      </c>
      <c r="B1209" s="9" t="s">
        <v>212</v>
      </c>
      <c r="C1209" s="3" t="s">
        <v>4320</v>
      </c>
      <c r="D1209" s="5">
        <v>12000</v>
      </c>
      <c r="E1209" s="7">
        <v>4678.5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">
        <f t="shared" si="73"/>
        <v>39</v>
      </c>
      <c r="P1209" t="s">
        <v>8307</v>
      </c>
      <c r="Q1209" t="s">
        <v>8316</v>
      </c>
      <c r="R1209" s="13">
        <f t="shared" si="76"/>
        <v>42249.064722222218</v>
      </c>
      <c r="S1209" s="13">
        <f t="shared" si="74"/>
        <v>42278.208333333328</v>
      </c>
      <c r="T1209">
        <f t="shared" si="75"/>
        <v>2015</v>
      </c>
    </row>
    <row r="1210" spans="1:20" ht="60" x14ac:dyDescent="0.25">
      <c r="A1210">
        <v>308</v>
      </c>
      <c r="B1210" s="9" t="s">
        <v>309</v>
      </c>
      <c r="C1210" s="3" t="s">
        <v>4418</v>
      </c>
      <c r="D1210" s="5">
        <v>12000</v>
      </c>
      <c r="E1210" s="7">
        <v>4673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">
        <f t="shared" si="73"/>
        <v>39</v>
      </c>
      <c r="P1210" t="s">
        <v>8307</v>
      </c>
      <c r="Q1210" t="s">
        <v>8336</v>
      </c>
      <c r="R1210" s="13">
        <f t="shared" si="76"/>
        <v>40567.694560185184</v>
      </c>
      <c r="S1210" s="13">
        <f t="shared" si="74"/>
        <v>40612.694560185184</v>
      </c>
      <c r="T1210">
        <f t="shared" si="75"/>
        <v>2011</v>
      </c>
    </row>
    <row r="1211" spans="1:20" ht="60" x14ac:dyDescent="0.25">
      <c r="A1211">
        <v>360</v>
      </c>
      <c r="B1211" s="9" t="s">
        <v>361</v>
      </c>
      <c r="C1211" s="3" t="s">
        <v>4470</v>
      </c>
      <c r="D1211" s="5">
        <v>12000</v>
      </c>
      <c r="E1211" s="7">
        <v>4669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">
        <f t="shared" si="73"/>
        <v>39</v>
      </c>
      <c r="P1211" t="s">
        <v>8307</v>
      </c>
      <c r="Q1211" t="s">
        <v>8336</v>
      </c>
      <c r="R1211" s="13">
        <f t="shared" si="76"/>
        <v>42163.897916666669</v>
      </c>
      <c r="S1211" s="13">
        <f t="shared" si="74"/>
        <v>42208.132638888885</v>
      </c>
      <c r="T1211">
        <f t="shared" si="75"/>
        <v>2015</v>
      </c>
    </row>
    <row r="1212" spans="1:20" ht="45" x14ac:dyDescent="0.25">
      <c r="A1212">
        <v>377</v>
      </c>
      <c r="B1212" s="9" t="s">
        <v>378</v>
      </c>
      <c r="C1212" s="3" t="s">
        <v>4487</v>
      </c>
      <c r="D1212" s="5">
        <v>12000</v>
      </c>
      <c r="E1212" s="7">
        <v>4666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">
        <f t="shared" si="73"/>
        <v>39</v>
      </c>
      <c r="P1212" t="s">
        <v>8307</v>
      </c>
      <c r="Q1212" t="s">
        <v>8336</v>
      </c>
      <c r="R1212" s="13">
        <f t="shared" si="76"/>
        <v>42292.250787037032</v>
      </c>
      <c r="S1212" s="13">
        <f t="shared" si="74"/>
        <v>42322.292361111111</v>
      </c>
      <c r="T1212">
        <f t="shared" si="75"/>
        <v>2015</v>
      </c>
    </row>
    <row r="1213" spans="1:20" ht="30" x14ac:dyDescent="0.25">
      <c r="A1213">
        <v>428</v>
      </c>
      <c r="B1213" s="9" t="s">
        <v>429</v>
      </c>
      <c r="C1213" s="3" t="s">
        <v>4538</v>
      </c>
      <c r="D1213" s="5">
        <v>12000</v>
      </c>
      <c r="E1213" s="7">
        <v>4660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">
        <f t="shared" si="73"/>
        <v>39</v>
      </c>
      <c r="P1213" t="s">
        <v>8307</v>
      </c>
      <c r="Q1213" t="s">
        <v>8313</v>
      </c>
      <c r="R1213" s="13">
        <f t="shared" si="76"/>
        <v>41778.766724537039</v>
      </c>
      <c r="S1213" s="13">
        <f t="shared" si="74"/>
        <v>41806.916666666664</v>
      </c>
      <c r="T1213">
        <f t="shared" si="75"/>
        <v>2014</v>
      </c>
    </row>
    <row r="1214" spans="1:20" ht="45" x14ac:dyDescent="0.25">
      <c r="A1214">
        <v>488</v>
      </c>
      <c r="B1214" s="9" t="s">
        <v>489</v>
      </c>
      <c r="C1214" s="3" t="s">
        <v>4598</v>
      </c>
      <c r="D1214" s="5">
        <v>12000</v>
      </c>
      <c r="E1214" s="7">
        <v>4656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">
        <f t="shared" si="73"/>
        <v>39</v>
      </c>
      <c r="P1214" t="s">
        <v>8307</v>
      </c>
      <c r="Q1214" t="s">
        <v>8313</v>
      </c>
      <c r="R1214" s="13">
        <f t="shared" si="76"/>
        <v>42714.054398148146</v>
      </c>
      <c r="S1214" s="13">
        <f t="shared" si="74"/>
        <v>42744.054398148146</v>
      </c>
      <c r="T1214">
        <f t="shared" si="75"/>
        <v>2016</v>
      </c>
    </row>
    <row r="1215" spans="1:20" ht="45" x14ac:dyDescent="0.25">
      <c r="A1215">
        <v>505</v>
      </c>
      <c r="B1215" s="9" t="s">
        <v>506</v>
      </c>
      <c r="C1215" s="3" t="s">
        <v>4615</v>
      </c>
      <c r="D1215" s="5">
        <v>12000</v>
      </c>
      <c r="E1215" s="7">
        <v>4648.33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">
        <f t="shared" si="73"/>
        <v>39</v>
      </c>
      <c r="P1215" t="s">
        <v>8307</v>
      </c>
      <c r="Q1215" t="s">
        <v>8313</v>
      </c>
      <c r="R1215" s="13">
        <f t="shared" si="76"/>
        <v>42318.098217592589</v>
      </c>
      <c r="S1215" s="13">
        <f t="shared" si="74"/>
        <v>42363.098217592589</v>
      </c>
      <c r="T1215">
        <f t="shared" si="75"/>
        <v>2015</v>
      </c>
    </row>
    <row r="1216" spans="1:20" ht="60" x14ac:dyDescent="0.25">
      <c r="A1216">
        <v>525</v>
      </c>
      <c r="B1216" s="9" t="s">
        <v>526</v>
      </c>
      <c r="C1216" s="3" t="s">
        <v>4635</v>
      </c>
      <c r="D1216" s="5">
        <v>12000</v>
      </c>
      <c r="E1216" s="7">
        <v>4642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1">
        <f t="shared" si="73"/>
        <v>39</v>
      </c>
      <c r="P1216" t="s">
        <v>8309</v>
      </c>
      <c r="Q1216" t="s">
        <v>8333</v>
      </c>
      <c r="R1216" s="13">
        <f t="shared" si="76"/>
        <v>41850.400937500002</v>
      </c>
      <c r="S1216" s="13">
        <f t="shared" si="74"/>
        <v>41895.400937500002</v>
      </c>
      <c r="T1216">
        <f t="shared" si="75"/>
        <v>2014</v>
      </c>
    </row>
    <row r="1217" spans="1:20" ht="45" x14ac:dyDescent="0.25">
      <c r="A1217">
        <v>579</v>
      </c>
      <c r="B1217" s="9" t="s">
        <v>580</v>
      </c>
      <c r="C1217" s="3" t="s">
        <v>4689</v>
      </c>
      <c r="D1217" s="5">
        <v>12000</v>
      </c>
      <c r="E1217" s="7">
        <v>4641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">
        <f t="shared" si="73"/>
        <v>39</v>
      </c>
      <c r="P1217" t="s">
        <v>8314</v>
      </c>
      <c r="Q1217" t="s">
        <v>8318</v>
      </c>
      <c r="R1217" s="13">
        <f t="shared" si="76"/>
        <v>41968.852118055554</v>
      </c>
      <c r="S1217" s="13">
        <f t="shared" si="74"/>
        <v>41998.852118055554</v>
      </c>
      <c r="T1217">
        <f t="shared" si="75"/>
        <v>2014</v>
      </c>
    </row>
    <row r="1218" spans="1:20" ht="60" x14ac:dyDescent="0.25">
      <c r="A1218">
        <v>654</v>
      </c>
      <c r="B1218" s="9" t="s">
        <v>655</v>
      </c>
      <c r="C1218" s="3" t="s">
        <v>4764</v>
      </c>
      <c r="D1218" s="5">
        <v>12000</v>
      </c>
      <c r="E1218" s="7">
        <v>4635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">
        <f t="shared" ref="O1218:O1281" si="77">ROUND(E1219/D1219*100,0)</f>
        <v>39</v>
      </c>
      <c r="P1218" t="s">
        <v>8314</v>
      </c>
      <c r="Q1218" t="s">
        <v>8322</v>
      </c>
      <c r="R1218" s="13">
        <f t="shared" si="76"/>
        <v>42163.957326388889</v>
      </c>
      <c r="S1218" s="13">
        <f t="shared" si="74"/>
        <v>42193.957326388889</v>
      </c>
      <c r="T1218">
        <f t="shared" si="75"/>
        <v>2015</v>
      </c>
    </row>
    <row r="1219" spans="1:20" ht="60" x14ac:dyDescent="0.25">
      <c r="A1219">
        <v>664</v>
      </c>
      <c r="B1219" s="9" t="s">
        <v>665</v>
      </c>
      <c r="C1219" s="3" t="s">
        <v>4774</v>
      </c>
      <c r="D1219" s="5">
        <v>12000</v>
      </c>
      <c r="E1219" s="7">
        <v>4635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">
        <f t="shared" si="77"/>
        <v>39</v>
      </c>
      <c r="P1219" t="s">
        <v>8314</v>
      </c>
      <c r="Q1219" t="s">
        <v>8322</v>
      </c>
      <c r="R1219" s="13">
        <f t="shared" si="76"/>
        <v>42077.666377314818</v>
      </c>
      <c r="S1219" s="13">
        <f t="shared" ref="S1219:S1282" si="78">(((I1219/60)/60/24+DATE(1970,1,1)))</f>
        <v>42107.666377314818</v>
      </c>
      <c r="T1219">
        <f t="shared" ref="T1219:T1282" si="79">YEAR(R1219)</f>
        <v>2015</v>
      </c>
    </row>
    <row r="1220" spans="1:20" ht="60" x14ac:dyDescent="0.25">
      <c r="A1220">
        <v>718</v>
      </c>
      <c r="B1220" s="9" t="s">
        <v>719</v>
      </c>
      <c r="C1220" s="3" t="s">
        <v>4828</v>
      </c>
      <c r="D1220" s="5">
        <v>12000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">
        <f t="shared" si="77"/>
        <v>38</v>
      </c>
      <c r="P1220" t="s">
        <v>8314</v>
      </c>
      <c r="Q1220" t="s">
        <v>8322</v>
      </c>
      <c r="R1220" s="13">
        <f t="shared" si="76"/>
        <v>42752.845451388886</v>
      </c>
      <c r="S1220" s="13">
        <f t="shared" si="78"/>
        <v>42784.249305555553</v>
      </c>
      <c r="T1220">
        <f t="shared" si="79"/>
        <v>2017</v>
      </c>
    </row>
    <row r="1221" spans="1:20" ht="30" x14ac:dyDescent="0.25">
      <c r="A1221">
        <v>957</v>
      </c>
      <c r="B1221" s="9" t="s">
        <v>958</v>
      </c>
      <c r="C1221" s="3" t="s">
        <v>5067</v>
      </c>
      <c r="D1221" s="5">
        <v>12000</v>
      </c>
      <c r="E1221" s="7">
        <v>4610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">
        <f t="shared" si="77"/>
        <v>38</v>
      </c>
      <c r="P1221" t="s">
        <v>8314</v>
      </c>
      <c r="Q1221" t="s">
        <v>8322</v>
      </c>
      <c r="R1221" s="13">
        <f t="shared" si="76"/>
        <v>42660.552465277782</v>
      </c>
      <c r="S1221" s="13">
        <f t="shared" si="78"/>
        <v>42691.594131944439</v>
      </c>
      <c r="T1221">
        <f t="shared" si="79"/>
        <v>2016</v>
      </c>
    </row>
    <row r="1222" spans="1:20" ht="45" x14ac:dyDescent="0.25">
      <c r="A1222">
        <v>966</v>
      </c>
      <c r="B1222" s="9" t="s">
        <v>967</v>
      </c>
      <c r="C1222" s="3" t="s">
        <v>5076</v>
      </c>
      <c r="D1222" s="5">
        <v>12000</v>
      </c>
      <c r="E1222" s="7">
        <v>4592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">
        <f t="shared" si="77"/>
        <v>38</v>
      </c>
      <c r="P1222" t="s">
        <v>8314</v>
      </c>
      <c r="Q1222" t="s">
        <v>8322</v>
      </c>
      <c r="R1222" s="13">
        <f t="shared" si="76"/>
        <v>42619.635787037041</v>
      </c>
      <c r="S1222" s="13">
        <f t="shared" si="78"/>
        <v>42649.635787037041</v>
      </c>
      <c r="T1222">
        <f t="shared" si="79"/>
        <v>2016</v>
      </c>
    </row>
    <row r="1223" spans="1:20" x14ac:dyDescent="0.25">
      <c r="A1223">
        <v>1049</v>
      </c>
      <c r="B1223" s="9" t="s">
        <v>1050</v>
      </c>
      <c r="C1223" s="3" t="s">
        <v>5159</v>
      </c>
      <c r="D1223" s="5">
        <v>12000</v>
      </c>
      <c r="E1223" s="7">
        <v>4580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">
        <f t="shared" si="77"/>
        <v>38</v>
      </c>
      <c r="P1223" t="s">
        <v>8338</v>
      </c>
      <c r="Q1223" t="s">
        <v>8339</v>
      </c>
      <c r="R1223" s="13">
        <f t="shared" si="76"/>
        <v>42382.431076388893</v>
      </c>
      <c r="S1223" s="13">
        <f t="shared" si="78"/>
        <v>42412.431076388893</v>
      </c>
      <c r="T1223">
        <f t="shared" si="79"/>
        <v>2016</v>
      </c>
    </row>
    <row r="1224" spans="1:20" ht="60" x14ac:dyDescent="0.25">
      <c r="A1224">
        <v>1096</v>
      </c>
      <c r="B1224" s="9" t="s">
        <v>1097</v>
      </c>
      <c r="C1224" s="3" t="s">
        <v>5206</v>
      </c>
      <c r="D1224" s="5">
        <v>12000</v>
      </c>
      <c r="E1224" s="7">
        <v>4569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">
        <f t="shared" si="77"/>
        <v>38</v>
      </c>
      <c r="P1224" t="s">
        <v>8320</v>
      </c>
      <c r="Q1224" t="s">
        <v>8321</v>
      </c>
      <c r="R1224" s="13">
        <f t="shared" si="76"/>
        <v>41885.51798611111</v>
      </c>
      <c r="S1224" s="13">
        <f t="shared" si="78"/>
        <v>41916.145833333336</v>
      </c>
      <c r="T1224">
        <f t="shared" si="79"/>
        <v>2014</v>
      </c>
    </row>
    <row r="1225" spans="1:20" ht="45" x14ac:dyDescent="0.25">
      <c r="A1225">
        <v>1243</v>
      </c>
      <c r="B1225" s="9" t="s">
        <v>1244</v>
      </c>
      <c r="C1225" s="3" t="s">
        <v>5353</v>
      </c>
      <c r="D1225" s="5">
        <v>12000</v>
      </c>
      <c r="E1225" s="7">
        <v>4565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">
        <f t="shared" si="77"/>
        <v>38</v>
      </c>
      <c r="P1225" t="s">
        <v>8323</v>
      </c>
      <c r="Q1225" t="s">
        <v>8324</v>
      </c>
      <c r="R1225" s="13">
        <f t="shared" si="76"/>
        <v>40671.879293981481</v>
      </c>
      <c r="S1225" s="13">
        <f t="shared" si="78"/>
        <v>40732.875</v>
      </c>
      <c r="T1225">
        <f t="shared" si="79"/>
        <v>2011</v>
      </c>
    </row>
    <row r="1226" spans="1:20" ht="45" x14ac:dyDescent="0.25">
      <c r="A1226">
        <v>1258</v>
      </c>
      <c r="B1226" s="9" t="s">
        <v>1259</v>
      </c>
      <c r="C1226" s="3" t="s">
        <v>5368</v>
      </c>
      <c r="D1226" s="5">
        <v>12000</v>
      </c>
      <c r="E1226" s="7">
        <v>4565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">
        <f t="shared" si="77"/>
        <v>38</v>
      </c>
      <c r="P1226" t="s">
        <v>8323</v>
      </c>
      <c r="Q1226" t="s">
        <v>8347</v>
      </c>
      <c r="R1226" s="13">
        <f t="shared" si="76"/>
        <v>41487.611250000002</v>
      </c>
      <c r="S1226" s="13">
        <f t="shared" si="78"/>
        <v>41517.611250000002</v>
      </c>
      <c r="T1226">
        <f t="shared" si="79"/>
        <v>2013</v>
      </c>
    </row>
    <row r="1227" spans="1:20" ht="45" x14ac:dyDescent="0.25">
      <c r="A1227">
        <v>1268</v>
      </c>
      <c r="B1227" s="9" t="s">
        <v>1269</v>
      </c>
      <c r="C1227" s="3" t="s">
        <v>5378</v>
      </c>
      <c r="D1227" s="5">
        <v>12000</v>
      </c>
      <c r="E1227" s="7">
        <v>4559.13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">
        <f t="shared" si="77"/>
        <v>38</v>
      </c>
      <c r="P1227" t="s">
        <v>8323</v>
      </c>
      <c r="Q1227" t="s">
        <v>8347</v>
      </c>
      <c r="R1227" s="13">
        <f t="shared" si="76"/>
        <v>41507.845451388886</v>
      </c>
      <c r="S1227" s="13">
        <f t="shared" si="78"/>
        <v>41537.845451388886</v>
      </c>
      <c r="T1227">
        <f t="shared" si="79"/>
        <v>2013</v>
      </c>
    </row>
    <row r="1228" spans="1:20" ht="30" x14ac:dyDescent="0.25">
      <c r="A1228">
        <v>1406</v>
      </c>
      <c r="B1228" s="9" t="s">
        <v>1407</v>
      </c>
      <c r="C1228" s="3" t="s">
        <v>5516</v>
      </c>
      <c r="D1228" s="5">
        <v>12000</v>
      </c>
      <c r="E1228" s="7">
        <v>4559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">
        <f t="shared" si="77"/>
        <v>38</v>
      </c>
      <c r="P1228" t="s">
        <v>8311</v>
      </c>
      <c r="Q1228" t="s">
        <v>8312</v>
      </c>
      <c r="R1228" s="13">
        <f t="shared" si="76"/>
        <v>42297.432951388888</v>
      </c>
      <c r="S1228" s="13">
        <f t="shared" si="78"/>
        <v>42350.416666666672</v>
      </c>
      <c r="T1228">
        <f t="shared" si="79"/>
        <v>2015</v>
      </c>
    </row>
    <row r="1229" spans="1:20" ht="60" x14ac:dyDescent="0.25">
      <c r="A1229">
        <v>1433</v>
      </c>
      <c r="B1229" s="9" t="s">
        <v>1434</v>
      </c>
      <c r="C1229" s="3" t="s">
        <v>5543</v>
      </c>
      <c r="D1229" s="5">
        <v>12000</v>
      </c>
      <c r="E1229" s="7">
        <v>4550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">
        <f t="shared" si="77"/>
        <v>38</v>
      </c>
      <c r="P1229" t="s">
        <v>8311</v>
      </c>
      <c r="Q1229" t="s">
        <v>8312</v>
      </c>
      <c r="R1229" s="13">
        <f t="shared" si="76"/>
        <v>42673.625868055555</v>
      </c>
      <c r="S1229" s="13">
        <f t="shared" si="78"/>
        <v>42714.458333333328</v>
      </c>
      <c r="T1229">
        <f t="shared" si="79"/>
        <v>2016</v>
      </c>
    </row>
    <row r="1230" spans="1:20" ht="60" x14ac:dyDescent="0.25">
      <c r="A1230">
        <v>1536</v>
      </c>
      <c r="B1230" s="9" t="s">
        <v>1537</v>
      </c>
      <c r="C1230" s="3" t="s">
        <v>5646</v>
      </c>
      <c r="D1230" s="5">
        <v>12000</v>
      </c>
      <c r="E1230" s="7">
        <v>4546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">
        <f t="shared" si="77"/>
        <v>38</v>
      </c>
      <c r="P1230" t="s">
        <v>8327</v>
      </c>
      <c r="Q1230" t="s">
        <v>8328</v>
      </c>
      <c r="R1230" s="13">
        <f t="shared" si="76"/>
        <v>42213.802199074074</v>
      </c>
      <c r="S1230" s="13">
        <f t="shared" si="78"/>
        <v>42243.802199074074</v>
      </c>
      <c r="T1230">
        <f t="shared" si="79"/>
        <v>2015</v>
      </c>
    </row>
    <row r="1231" spans="1:20" ht="45" x14ac:dyDescent="0.25">
      <c r="A1231">
        <v>1537</v>
      </c>
      <c r="B1231" s="9" t="s">
        <v>1538</v>
      </c>
      <c r="C1231" s="3" t="s">
        <v>5647</v>
      </c>
      <c r="D1231" s="5">
        <v>12000</v>
      </c>
      <c r="E1231" s="7">
        <v>4545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">
        <f t="shared" si="77"/>
        <v>38</v>
      </c>
      <c r="P1231" t="s">
        <v>8327</v>
      </c>
      <c r="Q1231" t="s">
        <v>8328</v>
      </c>
      <c r="R1231" s="13">
        <f t="shared" si="76"/>
        <v>42552.315127314811</v>
      </c>
      <c r="S1231" s="13">
        <f t="shared" si="78"/>
        <v>42588.75</v>
      </c>
      <c r="T1231">
        <f t="shared" si="79"/>
        <v>2016</v>
      </c>
    </row>
    <row r="1232" spans="1:20" ht="60" x14ac:dyDescent="0.25">
      <c r="A1232">
        <v>1695</v>
      </c>
      <c r="B1232" s="9" t="s">
        <v>1696</v>
      </c>
      <c r="C1232" s="3" t="s">
        <v>5805</v>
      </c>
      <c r="D1232" s="5">
        <v>12000</v>
      </c>
      <c r="E1232" s="7">
        <v>4530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">
        <f t="shared" si="77"/>
        <v>38</v>
      </c>
      <c r="P1232" t="s">
        <v>8323</v>
      </c>
      <c r="Q1232" t="s">
        <v>8329</v>
      </c>
      <c r="R1232" s="13">
        <f t="shared" si="76"/>
        <v>42801.031412037039</v>
      </c>
      <c r="S1232" s="13">
        <f t="shared" si="78"/>
        <v>42835.041666666672</v>
      </c>
      <c r="T1232">
        <f t="shared" si="79"/>
        <v>2017</v>
      </c>
    </row>
    <row r="1233" spans="1:20" ht="60" x14ac:dyDescent="0.25">
      <c r="A1233">
        <v>1763</v>
      </c>
      <c r="B1233" s="9" t="s">
        <v>1764</v>
      </c>
      <c r="C1233" s="3" t="s">
        <v>5873</v>
      </c>
      <c r="D1233" s="5">
        <v>12000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">
        <f t="shared" si="77"/>
        <v>38</v>
      </c>
      <c r="P1233" t="s">
        <v>8327</v>
      </c>
      <c r="Q1233" t="s">
        <v>8328</v>
      </c>
      <c r="R1233" s="13">
        <f t="shared" si="76"/>
        <v>42636.868518518517</v>
      </c>
      <c r="S1233" s="13">
        <f t="shared" si="78"/>
        <v>42666.868518518517</v>
      </c>
      <c r="T1233">
        <f t="shared" si="79"/>
        <v>2016</v>
      </c>
    </row>
    <row r="1234" spans="1:20" ht="45" x14ac:dyDescent="0.25">
      <c r="A1234">
        <v>1814</v>
      </c>
      <c r="B1234" s="9" t="s">
        <v>1815</v>
      </c>
      <c r="C1234" s="3" t="s">
        <v>5924</v>
      </c>
      <c r="D1234" s="5">
        <v>12000</v>
      </c>
      <c r="E1234" s="7">
        <v>4522.22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">
        <f t="shared" si="77"/>
        <v>38</v>
      </c>
      <c r="P1234" t="s">
        <v>8327</v>
      </c>
      <c r="Q1234" t="s">
        <v>8328</v>
      </c>
      <c r="R1234" s="13">
        <f t="shared" si="76"/>
        <v>42033.314074074078</v>
      </c>
      <c r="S1234" s="13">
        <f t="shared" si="78"/>
        <v>42063.314074074078</v>
      </c>
      <c r="T1234">
        <f t="shared" si="79"/>
        <v>2015</v>
      </c>
    </row>
    <row r="1235" spans="1:20" ht="45" x14ac:dyDescent="0.25">
      <c r="A1235">
        <v>1890</v>
      </c>
      <c r="B1235" s="9" t="s">
        <v>1891</v>
      </c>
      <c r="C1235" s="3" t="s">
        <v>6000</v>
      </c>
      <c r="D1235" s="5">
        <v>12000</v>
      </c>
      <c r="E1235" s="7">
        <v>4518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">
        <f t="shared" si="77"/>
        <v>38</v>
      </c>
      <c r="P1235" t="s">
        <v>8323</v>
      </c>
      <c r="Q1235" t="s">
        <v>8344</v>
      </c>
      <c r="R1235" s="13">
        <f t="shared" si="76"/>
        <v>41228.786203703705</v>
      </c>
      <c r="S1235" s="13">
        <f t="shared" si="78"/>
        <v>41258.786203703705</v>
      </c>
      <c r="T1235">
        <f t="shared" si="79"/>
        <v>2012</v>
      </c>
    </row>
    <row r="1236" spans="1:20" ht="60" x14ac:dyDescent="0.25">
      <c r="A1236">
        <v>2192</v>
      </c>
      <c r="B1236" s="9" t="s">
        <v>2193</v>
      </c>
      <c r="C1236" s="3" t="s">
        <v>6302</v>
      </c>
      <c r="D1236" s="5">
        <v>12000</v>
      </c>
      <c r="E1236" s="7">
        <v>4518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">
        <f t="shared" si="77"/>
        <v>38</v>
      </c>
      <c r="P1236" t="s">
        <v>8320</v>
      </c>
      <c r="Q1236" t="s">
        <v>8348</v>
      </c>
      <c r="R1236" s="13">
        <f t="shared" si="76"/>
        <v>42691.8512037037</v>
      </c>
      <c r="S1236" s="13">
        <f t="shared" si="78"/>
        <v>42719.958333333328</v>
      </c>
      <c r="T1236">
        <f t="shared" si="79"/>
        <v>2016</v>
      </c>
    </row>
    <row r="1237" spans="1:20" ht="45" x14ac:dyDescent="0.25">
      <c r="A1237">
        <v>2337</v>
      </c>
      <c r="B1237" s="9" t="s">
        <v>2338</v>
      </c>
      <c r="C1237" s="3" t="s">
        <v>6447</v>
      </c>
      <c r="D1237" s="5">
        <v>12000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">
        <f t="shared" si="77"/>
        <v>38</v>
      </c>
      <c r="P1237" t="s">
        <v>8331</v>
      </c>
      <c r="Q1237" t="s">
        <v>8349</v>
      </c>
      <c r="R1237" s="13">
        <f t="shared" si="76"/>
        <v>41786.640543981484</v>
      </c>
      <c r="S1237" s="13">
        <f t="shared" si="78"/>
        <v>41816.640543981484</v>
      </c>
      <c r="T1237">
        <f t="shared" si="79"/>
        <v>2014</v>
      </c>
    </row>
    <row r="1238" spans="1:20" ht="30" x14ac:dyDescent="0.25">
      <c r="A1238">
        <v>2402</v>
      </c>
      <c r="B1238" s="9" t="s">
        <v>2403</v>
      </c>
      <c r="C1238" s="3" t="s">
        <v>6512</v>
      </c>
      <c r="D1238" s="5">
        <v>12000</v>
      </c>
      <c r="E1238" s="7">
        <v>4511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">
        <f t="shared" si="77"/>
        <v>38</v>
      </c>
      <c r="P1238" t="s">
        <v>8331</v>
      </c>
      <c r="Q1238" t="s">
        <v>8332</v>
      </c>
      <c r="R1238" s="13">
        <f t="shared" si="76"/>
        <v>42107.679756944446</v>
      </c>
      <c r="S1238" s="13">
        <f t="shared" si="78"/>
        <v>42137.679756944446</v>
      </c>
      <c r="T1238">
        <f t="shared" si="79"/>
        <v>2015</v>
      </c>
    </row>
    <row r="1239" spans="1:20" ht="60" x14ac:dyDescent="0.25">
      <c r="A1239">
        <v>2514</v>
      </c>
      <c r="B1239" s="9" t="s">
        <v>2514</v>
      </c>
      <c r="C1239" s="3" t="s">
        <v>6624</v>
      </c>
      <c r="D1239" s="5">
        <v>12000</v>
      </c>
      <c r="E1239" s="7">
        <v>4510.8599999999997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">
        <f t="shared" si="77"/>
        <v>38</v>
      </c>
      <c r="P1239" t="s">
        <v>8331</v>
      </c>
      <c r="Q1239" t="s">
        <v>8335</v>
      </c>
      <c r="R1239" s="13">
        <f t="shared" ref="R1239:R1302" si="80">((J1239/60)/60/24+DATE(1970,1,1))</f>
        <v>41854.389780092592</v>
      </c>
      <c r="S1239" s="13">
        <f t="shared" si="78"/>
        <v>41871.389780092592</v>
      </c>
      <c r="T1239">
        <f t="shared" si="79"/>
        <v>2014</v>
      </c>
    </row>
    <row r="1240" spans="1:20" ht="45" x14ac:dyDescent="0.25">
      <c r="A1240">
        <v>2602</v>
      </c>
      <c r="B1240" s="9" t="s">
        <v>2602</v>
      </c>
      <c r="C1240" s="3" t="s">
        <v>6712</v>
      </c>
      <c r="D1240" s="5">
        <v>12000</v>
      </c>
      <c r="E1240" s="7">
        <v>4500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">
        <f t="shared" si="77"/>
        <v>38</v>
      </c>
      <c r="P1240" t="s">
        <v>8314</v>
      </c>
      <c r="Q1240" t="s">
        <v>8319</v>
      </c>
      <c r="R1240" s="13">
        <f t="shared" si="80"/>
        <v>41915.747314814813</v>
      </c>
      <c r="S1240" s="13">
        <f t="shared" si="78"/>
        <v>41955.888888888891</v>
      </c>
      <c r="T1240">
        <f t="shared" si="79"/>
        <v>2014</v>
      </c>
    </row>
    <row r="1241" spans="1:20" ht="60" x14ac:dyDescent="0.25">
      <c r="A1241">
        <v>2648</v>
      </c>
      <c r="B1241" s="9" t="s">
        <v>2648</v>
      </c>
      <c r="C1241" s="3" t="s">
        <v>6758</v>
      </c>
      <c r="D1241" s="5">
        <v>12000</v>
      </c>
      <c r="E1241" s="7">
        <v>4500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">
        <f t="shared" si="77"/>
        <v>37</v>
      </c>
      <c r="P1241" t="s">
        <v>8314</v>
      </c>
      <c r="Q1241" t="s">
        <v>8319</v>
      </c>
      <c r="R1241" s="13">
        <f t="shared" si="80"/>
        <v>42408.714814814812</v>
      </c>
      <c r="S1241" s="13">
        <f t="shared" si="78"/>
        <v>42438.714814814812</v>
      </c>
      <c r="T1241">
        <f t="shared" si="79"/>
        <v>2016</v>
      </c>
    </row>
    <row r="1242" spans="1:20" ht="60" x14ac:dyDescent="0.25">
      <c r="A1242">
        <v>2715</v>
      </c>
      <c r="B1242" s="9" t="s">
        <v>2715</v>
      </c>
      <c r="C1242" s="3" t="s">
        <v>6825</v>
      </c>
      <c r="D1242" s="5">
        <v>12000</v>
      </c>
      <c r="E1242" s="7">
        <v>4482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">
        <f t="shared" si="77"/>
        <v>37</v>
      </c>
      <c r="P1242" t="s">
        <v>8309</v>
      </c>
      <c r="Q1242" t="s">
        <v>8310</v>
      </c>
      <c r="R1242" s="13">
        <f t="shared" si="80"/>
        <v>42387.398472222223</v>
      </c>
      <c r="S1242" s="13">
        <f t="shared" si="78"/>
        <v>42421.398472222223</v>
      </c>
      <c r="T1242">
        <f t="shared" si="79"/>
        <v>2016</v>
      </c>
    </row>
    <row r="1243" spans="1:20" ht="60" x14ac:dyDescent="0.25">
      <c r="A1243">
        <v>2723</v>
      </c>
      <c r="B1243" s="9" t="s">
        <v>2723</v>
      </c>
      <c r="C1243" s="3" t="s">
        <v>6833</v>
      </c>
      <c r="D1243" s="5">
        <v>12000</v>
      </c>
      <c r="E1243" s="7">
        <v>4457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">
        <f t="shared" si="77"/>
        <v>37</v>
      </c>
      <c r="P1243" t="s">
        <v>8314</v>
      </c>
      <c r="Q1243" t="s">
        <v>8325</v>
      </c>
      <c r="R1243" s="13">
        <f t="shared" si="80"/>
        <v>41944.83898148148</v>
      </c>
      <c r="S1243" s="13">
        <f t="shared" si="78"/>
        <v>42004.880648148144</v>
      </c>
      <c r="T1243">
        <f t="shared" si="79"/>
        <v>2014</v>
      </c>
    </row>
    <row r="1244" spans="1:20" ht="60" x14ac:dyDescent="0.25">
      <c r="A1244">
        <v>2732</v>
      </c>
      <c r="B1244" s="9" t="s">
        <v>2732</v>
      </c>
      <c r="C1244" s="3" t="s">
        <v>6842</v>
      </c>
      <c r="D1244" s="5">
        <v>12000</v>
      </c>
      <c r="E1244" s="7">
        <v>4450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">
        <f t="shared" si="77"/>
        <v>37</v>
      </c>
      <c r="P1244" t="s">
        <v>8314</v>
      </c>
      <c r="Q1244" t="s">
        <v>8325</v>
      </c>
      <c r="R1244" s="13">
        <f t="shared" si="80"/>
        <v>41389.808194444442</v>
      </c>
      <c r="S1244" s="13">
        <f t="shared" si="78"/>
        <v>41422</v>
      </c>
      <c r="T1244">
        <f t="shared" si="79"/>
        <v>2013</v>
      </c>
    </row>
    <row r="1245" spans="1:20" ht="60" x14ac:dyDescent="0.25">
      <c r="A1245">
        <v>2880</v>
      </c>
      <c r="B1245" s="9" t="s">
        <v>2880</v>
      </c>
      <c r="C1245" s="3" t="s">
        <v>6990</v>
      </c>
      <c r="D1245" s="5">
        <v>12000</v>
      </c>
      <c r="E1245" s="7">
        <v>4443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1">
        <f t="shared" si="77"/>
        <v>37</v>
      </c>
      <c r="P1245" t="s">
        <v>8309</v>
      </c>
      <c r="Q1245" t="s">
        <v>8333</v>
      </c>
      <c r="R1245" s="13">
        <f t="shared" si="80"/>
        <v>42192.905694444446</v>
      </c>
      <c r="S1245" s="13">
        <f t="shared" si="78"/>
        <v>42236.711805555555</v>
      </c>
      <c r="T1245">
        <f t="shared" si="79"/>
        <v>2015</v>
      </c>
    </row>
    <row r="1246" spans="1:20" ht="60" x14ac:dyDescent="0.25">
      <c r="A1246">
        <v>2897</v>
      </c>
      <c r="B1246" s="9" t="s">
        <v>2897</v>
      </c>
      <c r="C1246" s="3" t="s">
        <v>7007</v>
      </c>
      <c r="D1246" s="5">
        <v>12000</v>
      </c>
      <c r="E1246" s="7">
        <v>4428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1">
        <f t="shared" si="77"/>
        <v>37</v>
      </c>
      <c r="P1246" t="s">
        <v>8309</v>
      </c>
      <c r="Q1246" t="s">
        <v>8333</v>
      </c>
      <c r="R1246" s="13">
        <f t="shared" si="80"/>
        <v>42258.646504629629</v>
      </c>
      <c r="S1246" s="13">
        <f t="shared" si="78"/>
        <v>42288.645196759258</v>
      </c>
      <c r="T1246">
        <f t="shared" si="79"/>
        <v>2015</v>
      </c>
    </row>
    <row r="1247" spans="1:20" ht="45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">
        <f t="shared" si="77"/>
        <v>37</v>
      </c>
      <c r="P1247" t="s">
        <v>8309</v>
      </c>
      <c r="Q1247" t="s">
        <v>8310</v>
      </c>
      <c r="R1247" s="13">
        <f t="shared" si="80"/>
        <v>42387.7268287037</v>
      </c>
      <c r="S1247" s="13">
        <f t="shared" si="78"/>
        <v>42402.7268287037</v>
      </c>
      <c r="T1247">
        <f t="shared" si="79"/>
        <v>2016</v>
      </c>
    </row>
    <row r="1248" spans="1:20" ht="45" x14ac:dyDescent="0.25">
      <c r="A1248">
        <v>3071</v>
      </c>
      <c r="B1248" s="9" t="s">
        <v>3071</v>
      </c>
      <c r="C1248" s="3" t="s">
        <v>7181</v>
      </c>
      <c r="D1248" s="5">
        <v>12000</v>
      </c>
      <c r="E1248" s="7">
        <v>4409.55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">
        <f t="shared" si="77"/>
        <v>37</v>
      </c>
      <c r="P1248" t="s">
        <v>8309</v>
      </c>
      <c r="Q1248" t="s">
        <v>8310</v>
      </c>
      <c r="R1248" s="13">
        <f t="shared" si="80"/>
        <v>42097.732418981483</v>
      </c>
      <c r="S1248" s="13">
        <f t="shared" si="78"/>
        <v>42115.249305555553</v>
      </c>
      <c r="T1248">
        <f t="shared" si="79"/>
        <v>2015</v>
      </c>
    </row>
    <row r="1249" spans="1:20" ht="60" x14ac:dyDescent="0.25">
      <c r="A1249">
        <v>3072</v>
      </c>
      <c r="B1249" s="9" t="s">
        <v>3072</v>
      </c>
      <c r="C1249" s="3" t="s">
        <v>7182</v>
      </c>
      <c r="D1249" s="5">
        <v>12000</v>
      </c>
      <c r="E1249" s="7">
        <v>4400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">
        <f t="shared" si="77"/>
        <v>37</v>
      </c>
      <c r="P1249" t="s">
        <v>8309</v>
      </c>
      <c r="Q1249" t="s">
        <v>8310</v>
      </c>
      <c r="R1249" s="13">
        <f t="shared" si="80"/>
        <v>42658.690532407403</v>
      </c>
      <c r="S1249" s="13">
        <f t="shared" si="78"/>
        <v>42673.073611111111</v>
      </c>
      <c r="T1249">
        <f t="shared" si="79"/>
        <v>2016</v>
      </c>
    </row>
    <row r="1250" spans="1:20" ht="60" x14ac:dyDescent="0.25">
      <c r="A1250">
        <v>3100</v>
      </c>
      <c r="B1250" s="9" t="s">
        <v>3100</v>
      </c>
      <c r="C1250" s="3" t="s">
        <v>7210</v>
      </c>
      <c r="D1250" s="5">
        <v>12000</v>
      </c>
      <c r="E1250" s="7">
        <v>4396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">
        <f t="shared" si="77"/>
        <v>37</v>
      </c>
      <c r="P1250" t="s">
        <v>8309</v>
      </c>
      <c r="Q1250" t="s">
        <v>8310</v>
      </c>
      <c r="R1250" s="13">
        <f t="shared" si="80"/>
        <v>41902.622395833336</v>
      </c>
      <c r="S1250" s="13">
        <f t="shared" si="78"/>
        <v>41932.622395833336</v>
      </c>
      <c r="T1250">
        <f t="shared" si="79"/>
        <v>2014</v>
      </c>
    </row>
    <row r="1251" spans="1:20" ht="60" x14ac:dyDescent="0.25">
      <c r="A1251">
        <v>3214</v>
      </c>
      <c r="B1251" s="9" t="s">
        <v>3214</v>
      </c>
      <c r="C1251" s="3" t="s">
        <v>7324</v>
      </c>
      <c r="D1251" s="5">
        <v>12000</v>
      </c>
      <c r="E1251" s="7">
        <v>4395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1">
        <f t="shared" si="77"/>
        <v>37</v>
      </c>
      <c r="P1251" t="s">
        <v>8309</v>
      </c>
      <c r="Q1251" t="s">
        <v>8333</v>
      </c>
      <c r="R1251" s="13">
        <f t="shared" si="80"/>
        <v>42337.792511574073</v>
      </c>
      <c r="S1251" s="13">
        <f t="shared" si="78"/>
        <v>42374.996527777781</v>
      </c>
      <c r="T1251">
        <f t="shared" si="79"/>
        <v>2015</v>
      </c>
    </row>
    <row r="1252" spans="1:20" ht="60" x14ac:dyDescent="0.25">
      <c r="A1252">
        <v>3218</v>
      </c>
      <c r="B1252" s="9" t="s">
        <v>3218</v>
      </c>
      <c r="C1252" s="3" t="s">
        <v>7328</v>
      </c>
      <c r="D1252" s="5">
        <v>12000</v>
      </c>
      <c r="E1252" s="7">
        <v>4390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1">
        <f t="shared" si="77"/>
        <v>37</v>
      </c>
      <c r="P1252" t="s">
        <v>8309</v>
      </c>
      <c r="Q1252" t="s">
        <v>8333</v>
      </c>
      <c r="R1252" s="13">
        <f t="shared" si="80"/>
        <v>41971.002152777779</v>
      </c>
      <c r="S1252" s="13">
        <f t="shared" si="78"/>
        <v>42004</v>
      </c>
      <c r="T1252">
        <f t="shared" si="79"/>
        <v>2014</v>
      </c>
    </row>
    <row r="1253" spans="1:20" ht="30" x14ac:dyDescent="0.25">
      <c r="A1253">
        <v>3248</v>
      </c>
      <c r="B1253" s="9" t="s">
        <v>3248</v>
      </c>
      <c r="C1253" s="3" t="s">
        <v>7358</v>
      </c>
      <c r="D1253" s="5">
        <v>12000</v>
      </c>
      <c r="E1253" s="7">
        <v>4388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1">
        <f t="shared" si="77"/>
        <v>36</v>
      </c>
      <c r="P1253" t="s">
        <v>8309</v>
      </c>
      <c r="Q1253" t="s">
        <v>8333</v>
      </c>
      <c r="R1253" s="13">
        <f t="shared" si="80"/>
        <v>42068.888391203705</v>
      </c>
      <c r="S1253" s="13">
        <f t="shared" si="78"/>
        <v>42098.846724537041</v>
      </c>
      <c r="T1253">
        <f t="shared" si="79"/>
        <v>2015</v>
      </c>
    </row>
    <row r="1254" spans="1:20" ht="45" x14ac:dyDescent="0.25">
      <c r="A1254">
        <v>3677</v>
      </c>
      <c r="B1254" s="9" t="s">
        <v>3674</v>
      </c>
      <c r="C1254" s="3" t="s">
        <v>7787</v>
      </c>
      <c r="D1254" s="5">
        <v>12000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1">
        <f t="shared" si="77"/>
        <v>36</v>
      </c>
      <c r="P1254" t="s">
        <v>8309</v>
      </c>
      <c r="Q1254" t="s">
        <v>8333</v>
      </c>
      <c r="R1254" s="13">
        <f t="shared" si="80"/>
        <v>41802.574282407404</v>
      </c>
      <c r="S1254" s="13">
        <f t="shared" si="78"/>
        <v>41823.165972222225</v>
      </c>
      <c r="T1254">
        <f t="shared" si="79"/>
        <v>2014</v>
      </c>
    </row>
    <row r="1255" spans="1:20" ht="30" x14ac:dyDescent="0.25">
      <c r="A1255">
        <v>3803</v>
      </c>
      <c r="B1255" s="9" t="s">
        <v>3800</v>
      </c>
      <c r="C1255" s="3" t="s">
        <v>7913</v>
      </c>
      <c r="D1255" s="5">
        <v>12000</v>
      </c>
      <c r="E1255" s="7">
        <v>4371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">
        <f t="shared" si="77"/>
        <v>36</v>
      </c>
      <c r="P1255" t="s">
        <v>8309</v>
      </c>
      <c r="Q1255" t="s">
        <v>8317</v>
      </c>
      <c r="R1255" s="13">
        <f t="shared" si="80"/>
        <v>42403.971851851849</v>
      </c>
      <c r="S1255" s="13">
        <f t="shared" si="78"/>
        <v>42433.971851851849</v>
      </c>
      <c r="T1255">
        <f t="shared" si="79"/>
        <v>2016</v>
      </c>
    </row>
    <row r="1256" spans="1:20" ht="60" x14ac:dyDescent="0.25">
      <c r="A1256">
        <v>3932</v>
      </c>
      <c r="B1256" s="9" t="s">
        <v>3929</v>
      </c>
      <c r="C1256" s="3" t="s">
        <v>8040</v>
      </c>
      <c r="D1256" s="5">
        <v>12000</v>
      </c>
      <c r="E1256" s="7">
        <v>4345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">
        <f t="shared" si="77"/>
        <v>36</v>
      </c>
      <c r="P1256" t="s">
        <v>8309</v>
      </c>
      <c r="Q1256" t="s">
        <v>8333</v>
      </c>
      <c r="R1256" s="13">
        <f t="shared" si="80"/>
        <v>42415.168564814812</v>
      </c>
      <c r="S1256" s="13">
        <f t="shared" si="78"/>
        <v>42445.126898148148</v>
      </c>
      <c r="T1256">
        <f t="shared" si="79"/>
        <v>2016</v>
      </c>
    </row>
    <row r="1257" spans="1:20" ht="60" x14ac:dyDescent="0.25">
      <c r="A1257">
        <v>630</v>
      </c>
      <c r="B1257" s="9" t="s">
        <v>631</v>
      </c>
      <c r="C1257" s="3" t="s">
        <v>4740</v>
      </c>
      <c r="D1257" s="5">
        <v>11999</v>
      </c>
      <c r="E1257" s="7">
        <v>4343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">
        <f t="shared" si="77"/>
        <v>37</v>
      </c>
      <c r="P1257" t="s">
        <v>8314</v>
      </c>
      <c r="Q1257" t="s">
        <v>8318</v>
      </c>
      <c r="R1257" s="13">
        <f t="shared" si="80"/>
        <v>42223.619456018518</v>
      </c>
      <c r="S1257" s="13">
        <f t="shared" si="78"/>
        <v>42253.215277777781</v>
      </c>
      <c r="T1257">
        <f t="shared" si="79"/>
        <v>2015</v>
      </c>
    </row>
    <row r="1258" spans="1:20" ht="75" x14ac:dyDescent="0.25">
      <c r="A1258">
        <v>3316</v>
      </c>
      <c r="B1258" s="9" t="s">
        <v>3316</v>
      </c>
      <c r="C1258" s="3" t="s">
        <v>7426</v>
      </c>
      <c r="D1258" s="5">
        <v>11737</v>
      </c>
      <c r="E1258" s="7">
        <v>4340.7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">
        <f t="shared" si="77"/>
        <v>38</v>
      </c>
      <c r="P1258" t="s">
        <v>8309</v>
      </c>
      <c r="Q1258" t="s">
        <v>8333</v>
      </c>
      <c r="R1258" s="13">
        <f t="shared" si="80"/>
        <v>41826.871238425927</v>
      </c>
      <c r="S1258" s="13">
        <f t="shared" si="78"/>
        <v>41859.57916666667</v>
      </c>
      <c r="T1258">
        <f t="shared" si="79"/>
        <v>2014</v>
      </c>
    </row>
    <row r="1259" spans="1:20" ht="45" x14ac:dyDescent="0.25">
      <c r="A1259">
        <v>1309</v>
      </c>
      <c r="B1259" s="9" t="s">
        <v>1310</v>
      </c>
      <c r="C1259" s="3" t="s">
        <v>5419</v>
      </c>
      <c r="D1259" s="5">
        <v>11500</v>
      </c>
      <c r="E1259" s="7">
        <v>4340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">
        <f t="shared" si="77"/>
        <v>38</v>
      </c>
      <c r="P1259" t="s">
        <v>8314</v>
      </c>
      <c r="Q1259" t="s">
        <v>8322</v>
      </c>
      <c r="R1259" s="13">
        <f t="shared" si="80"/>
        <v>42257.882731481484</v>
      </c>
      <c r="S1259" s="13">
        <f t="shared" si="78"/>
        <v>42292.882731481484</v>
      </c>
      <c r="T1259">
        <f t="shared" si="79"/>
        <v>2015</v>
      </c>
    </row>
    <row r="1260" spans="1:20" ht="60" x14ac:dyDescent="0.25">
      <c r="A1260">
        <v>2635</v>
      </c>
      <c r="B1260" s="9" t="s">
        <v>2635</v>
      </c>
      <c r="C1260" s="3" t="s">
        <v>6745</v>
      </c>
      <c r="D1260" s="5">
        <v>11500</v>
      </c>
      <c r="E1260" s="7">
        <v>4320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">
        <f t="shared" si="77"/>
        <v>38</v>
      </c>
      <c r="P1260" t="s">
        <v>8314</v>
      </c>
      <c r="Q1260" t="s">
        <v>8319</v>
      </c>
      <c r="R1260" s="13">
        <f t="shared" si="80"/>
        <v>42037.950937500005</v>
      </c>
      <c r="S1260" s="13">
        <f t="shared" si="78"/>
        <v>42072.909270833334</v>
      </c>
      <c r="T1260">
        <f t="shared" si="79"/>
        <v>2015</v>
      </c>
    </row>
    <row r="1261" spans="1:20" ht="60" x14ac:dyDescent="0.25">
      <c r="A1261">
        <v>3923</v>
      </c>
      <c r="B1261" s="9" t="s">
        <v>3920</v>
      </c>
      <c r="C1261" s="3" t="s">
        <v>8031</v>
      </c>
      <c r="D1261" s="5">
        <v>11500</v>
      </c>
      <c r="E1261" s="7">
        <v>4315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">
        <f t="shared" si="77"/>
        <v>38</v>
      </c>
      <c r="P1261" t="s">
        <v>8309</v>
      </c>
      <c r="Q1261" t="s">
        <v>8333</v>
      </c>
      <c r="R1261" s="13">
        <f t="shared" si="80"/>
        <v>42075.979988425926</v>
      </c>
      <c r="S1261" s="13">
        <f t="shared" si="78"/>
        <v>42103.979988425926</v>
      </c>
      <c r="T1261">
        <f t="shared" si="79"/>
        <v>2015</v>
      </c>
    </row>
    <row r="1262" spans="1:20" ht="45" x14ac:dyDescent="0.25">
      <c r="A1262">
        <v>349</v>
      </c>
      <c r="B1262" s="9" t="s">
        <v>350</v>
      </c>
      <c r="C1262" s="3" t="s">
        <v>4459</v>
      </c>
      <c r="D1262" s="5">
        <v>11260</v>
      </c>
      <c r="E1262" s="7">
        <v>4313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">
        <f t="shared" si="77"/>
        <v>38</v>
      </c>
      <c r="P1262" t="s">
        <v>8307</v>
      </c>
      <c r="Q1262" t="s">
        <v>8336</v>
      </c>
      <c r="R1262" s="13">
        <f t="shared" si="80"/>
        <v>42760.498935185184</v>
      </c>
      <c r="S1262" s="13">
        <f t="shared" si="78"/>
        <v>42790.498935185184</v>
      </c>
      <c r="T1262">
        <f t="shared" si="79"/>
        <v>2017</v>
      </c>
    </row>
    <row r="1263" spans="1:20" ht="45" x14ac:dyDescent="0.25">
      <c r="A1263">
        <v>2879</v>
      </c>
      <c r="B1263" s="9" t="s">
        <v>2879</v>
      </c>
      <c r="C1263" s="3" t="s">
        <v>6989</v>
      </c>
      <c r="D1263" s="5">
        <v>11200</v>
      </c>
      <c r="E1263" s="7">
        <v>4310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">
        <f t="shared" si="77"/>
        <v>39</v>
      </c>
      <c r="P1263" t="s">
        <v>8309</v>
      </c>
      <c r="Q1263" t="s">
        <v>8333</v>
      </c>
      <c r="R1263" s="13">
        <f t="shared" si="80"/>
        <v>42359.725243055553</v>
      </c>
      <c r="S1263" s="13">
        <f t="shared" si="78"/>
        <v>42389.725243055553</v>
      </c>
      <c r="T1263">
        <f t="shared" si="79"/>
        <v>2015</v>
      </c>
    </row>
    <row r="1264" spans="1:20" ht="60" x14ac:dyDescent="0.25">
      <c r="A1264">
        <v>574</v>
      </c>
      <c r="B1264" s="9" t="s">
        <v>575</v>
      </c>
      <c r="C1264" s="3" t="s">
        <v>4684</v>
      </c>
      <c r="D1264" s="5">
        <v>11180</v>
      </c>
      <c r="E1264" s="7">
        <v>4308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">
        <f t="shared" si="77"/>
        <v>39</v>
      </c>
      <c r="P1264" t="s">
        <v>8314</v>
      </c>
      <c r="Q1264" t="s">
        <v>8318</v>
      </c>
      <c r="R1264" s="13">
        <f t="shared" si="80"/>
        <v>42632.443368055552</v>
      </c>
      <c r="S1264" s="13">
        <f t="shared" si="78"/>
        <v>42662.443368055552</v>
      </c>
      <c r="T1264">
        <f t="shared" si="79"/>
        <v>2016</v>
      </c>
    </row>
    <row r="1265" spans="1:20" ht="60" x14ac:dyDescent="0.25">
      <c r="A1265">
        <v>3983</v>
      </c>
      <c r="B1265" s="9" t="s">
        <v>3979</v>
      </c>
      <c r="C1265" s="3" t="s">
        <v>8089</v>
      </c>
      <c r="D1265" s="5">
        <v>11140</v>
      </c>
      <c r="E1265" s="7">
        <v>4306.1099999999997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">
        <f t="shared" si="77"/>
        <v>39</v>
      </c>
      <c r="P1265" t="s">
        <v>8309</v>
      </c>
      <c r="Q1265" t="s">
        <v>8333</v>
      </c>
      <c r="R1265" s="13">
        <f t="shared" si="80"/>
        <v>41747.86986111111</v>
      </c>
      <c r="S1265" s="13">
        <f t="shared" si="78"/>
        <v>41779.290972222225</v>
      </c>
      <c r="T1265">
        <f t="shared" si="79"/>
        <v>2014</v>
      </c>
    </row>
    <row r="1266" spans="1:20" ht="60" x14ac:dyDescent="0.25">
      <c r="A1266">
        <v>51</v>
      </c>
      <c r="B1266" s="9" t="s">
        <v>53</v>
      </c>
      <c r="C1266" s="3" t="s">
        <v>4162</v>
      </c>
      <c r="D1266" s="5">
        <v>11000</v>
      </c>
      <c r="E1266" s="7">
        <v>4303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">
        <f t="shared" si="77"/>
        <v>39</v>
      </c>
      <c r="P1266" t="s">
        <v>8307</v>
      </c>
      <c r="Q1266" t="s">
        <v>8346</v>
      </c>
      <c r="R1266" s="13">
        <f t="shared" si="80"/>
        <v>42196.928668981483</v>
      </c>
      <c r="S1266" s="13">
        <f t="shared" si="78"/>
        <v>42226.928668981483</v>
      </c>
      <c r="T1266">
        <f t="shared" si="79"/>
        <v>2015</v>
      </c>
    </row>
    <row r="1267" spans="1:20" ht="60" x14ac:dyDescent="0.25">
      <c r="A1267">
        <v>1764</v>
      </c>
      <c r="B1267" s="9" t="s">
        <v>1765</v>
      </c>
      <c r="C1267" s="3" t="s">
        <v>5874</v>
      </c>
      <c r="D1267" s="5">
        <v>11000</v>
      </c>
      <c r="E1267" s="7">
        <v>4296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">
        <f t="shared" si="77"/>
        <v>39</v>
      </c>
      <c r="P1267" t="s">
        <v>8327</v>
      </c>
      <c r="Q1267" t="s">
        <v>8328</v>
      </c>
      <c r="R1267" s="13">
        <f t="shared" si="80"/>
        <v>41825.485868055555</v>
      </c>
      <c r="S1267" s="13">
        <f t="shared" si="78"/>
        <v>41854.485868055555</v>
      </c>
      <c r="T1267">
        <f t="shared" si="79"/>
        <v>2014</v>
      </c>
    </row>
    <row r="1268" spans="1:20" ht="60" x14ac:dyDescent="0.25">
      <c r="A1268">
        <v>1779</v>
      </c>
      <c r="B1268" s="9" t="s">
        <v>1780</v>
      </c>
      <c r="C1268" s="3" t="s">
        <v>5889</v>
      </c>
      <c r="D1268" s="5">
        <v>11000</v>
      </c>
      <c r="E1268" s="7">
        <v>4289.99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">
        <f t="shared" si="77"/>
        <v>39</v>
      </c>
      <c r="P1268" t="s">
        <v>8327</v>
      </c>
      <c r="Q1268" t="s">
        <v>8328</v>
      </c>
      <c r="R1268" s="13">
        <f t="shared" si="80"/>
        <v>42585.691898148143</v>
      </c>
      <c r="S1268" s="13">
        <f t="shared" si="78"/>
        <v>42615.691898148143</v>
      </c>
      <c r="T1268">
        <f t="shared" si="79"/>
        <v>2016</v>
      </c>
    </row>
    <row r="1269" spans="1:20" ht="60" x14ac:dyDescent="0.25">
      <c r="A1269">
        <v>2501</v>
      </c>
      <c r="B1269" s="9" t="s">
        <v>2501</v>
      </c>
      <c r="C1269" s="3" t="s">
        <v>6611</v>
      </c>
      <c r="D1269" s="5">
        <v>11000</v>
      </c>
      <c r="E1269" s="7">
        <v>4280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">
        <f t="shared" si="77"/>
        <v>39</v>
      </c>
      <c r="P1269" t="s">
        <v>8331</v>
      </c>
      <c r="Q1269" t="s">
        <v>8335</v>
      </c>
      <c r="R1269" s="13">
        <f t="shared" si="80"/>
        <v>42244.776666666665</v>
      </c>
      <c r="S1269" s="13">
        <f t="shared" si="78"/>
        <v>42274.776666666665</v>
      </c>
      <c r="T1269">
        <f t="shared" si="79"/>
        <v>2015</v>
      </c>
    </row>
    <row r="1270" spans="1:20" ht="75" x14ac:dyDescent="0.25">
      <c r="A1270">
        <v>2606</v>
      </c>
      <c r="B1270" s="9" t="s">
        <v>2606</v>
      </c>
      <c r="C1270" s="3" t="s">
        <v>6716</v>
      </c>
      <c r="D1270" s="5">
        <v>11000</v>
      </c>
      <c r="E1270" s="7">
        <v>4280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">
        <f t="shared" si="77"/>
        <v>39</v>
      </c>
      <c r="P1270" t="s">
        <v>8314</v>
      </c>
      <c r="Q1270" t="s">
        <v>8319</v>
      </c>
      <c r="R1270" s="13">
        <f t="shared" si="80"/>
        <v>41726.712754629632</v>
      </c>
      <c r="S1270" s="13">
        <f t="shared" si="78"/>
        <v>41758.712754629632</v>
      </c>
      <c r="T1270">
        <f t="shared" si="79"/>
        <v>2014</v>
      </c>
    </row>
    <row r="1271" spans="1:20" ht="60" x14ac:dyDescent="0.25">
      <c r="A1271">
        <v>2611</v>
      </c>
      <c r="B1271" s="9" t="s">
        <v>2611</v>
      </c>
      <c r="C1271" s="3" t="s">
        <v>6721</v>
      </c>
      <c r="D1271" s="5">
        <v>11000</v>
      </c>
      <c r="E1271" s="7">
        <v>4275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">
        <f t="shared" si="77"/>
        <v>39</v>
      </c>
      <c r="P1271" t="s">
        <v>8314</v>
      </c>
      <c r="Q1271" t="s">
        <v>8319</v>
      </c>
      <c r="R1271" s="13">
        <f t="shared" si="80"/>
        <v>42704.335810185185</v>
      </c>
      <c r="S1271" s="13">
        <f t="shared" si="78"/>
        <v>42737.957638888889</v>
      </c>
      <c r="T1271">
        <f t="shared" si="79"/>
        <v>2016</v>
      </c>
    </row>
    <row r="1272" spans="1:20" ht="60" x14ac:dyDescent="0.25">
      <c r="A1272">
        <v>3112</v>
      </c>
      <c r="B1272" s="9" t="s">
        <v>3112</v>
      </c>
      <c r="C1272" s="3" t="s">
        <v>7222</v>
      </c>
      <c r="D1272" s="5">
        <v>11000</v>
      </c>
      <c r="E1272" s="7">
        <v>4261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">
        <f t="shared" si="77"/>
        <v>39</v>
      </c>
      <c r="P1272" t="s">
        <v>8309</v>
      </c>
      <c r="Q1272" t="s">
        <v>8310</v>
      </c>
      <c r="R1272" s="13">
        <f t="shared" si="80"/>
        <v>42615.121921296297</v>
      </c>
      <c r="S1272" s="13">
        <f t="shared" si="78"/>
        <v>42675.121921296297</v>
      </c>
      <c r="T1272">
        <f t="shared" si="79"/>
        <v>2016</v>
      </c>
    </row>
    <row r="1273" spans="1:20" ht="60" x14ac:dyDescent="0.25">
      <c r="A1273">
        <v>3194</v>
      </c>
      <c r="B1273" s="9" t="s">
        <v>3194</v>
      </c>
      <c r="C1273" s="3" t="s">
        <v>7304</v>
      </c>
      <c r="D1273" s="5">
        <v>11000</v>
      </c>
      <c r="E1273" s="7">
        <v>4250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">
        <f t="shared" si="77"/>
        <v>39</v>
      </c>
      <c r="P1273" t="s">
        <v>8309</v>
      </c>
      <c r="Q1273" t="s">
        <v>8317</v>
      </c>
      <c r="R1273" s="13">
        <f t="shared" si="80"/>
        <v>42182.062476851846</v>
      </c>
      <c r="S1273" s="13">
        <f t="shared" si="78"/>
        <v>42212.062476851846</v>
      </c>
      <c r="T1273">
        <f t="shared" si="79"/>
        <v>2015</v>
      </c>
    </row>
    <row r="1274" spans="1:20" ht="30" x14ac:dyDescent="0.25">
      <c r="A1274">
        <v>3854</v>
      </c>
      <c r="B1274" s="9" t="s">
        <v>3851</v>
      </c>
      <c r="C1274" s="3" t="s">
        <v>7963</v>
      </c>
      <c r="D1274" s="5">
        <v>11000</v>
      </c>
      <c r="E1274" s="7">
        <v>4247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1">
        <f t="shared" si="77"/>
        <v>40</v>
      </c>
      <c r="P1274" t="s">
        <v>8309</v>
      </c>
      <c r="Q1274" t="s">
        <v>8333</v>
      </c>
      <c r="R1274" s="13">
        <f t="shared" si="80"/>
        <v>42103.884930555556</v>
      </c>
      <c r="S1274" s="13">
        <f t="shared" si="78"/>
        <v>42133.884930555556</v>
      </c>
      <c r="T1274">
        <f t="shared" si="79"/>
        <v>2015</v>
      </c>
    </row>
    <row r="1275" spans="1:20" ht="60" x14ac:dyDescent="0.25">
      <c r="A1275">
        <v>3005</v>
      </c>
      <c r="B1275" s="9" t="s">
        <v>3005</v>
      </c>
      <c r="C1275" s="3" t="s">
        <v>7115</v>
      </c>
      <c r="D1275" s="5">
        <v>10600</v>
      </c>
      <c r="E1275" s="7">
        <v>4243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">
        <f t="shared" si="77"/>
        <v>40</v>
      </c>
      <c r="P1275" t="s">
        <v>8309</v>
      </c>
      <c r="Q1275" t="s">
        <v>8310</v>
      </c>
      <c r="R1275" s="13">
        <f t="shared" si="80"/>
        <v>41888.674826388888</v>
      </c>
      <c r="S1275" s="13">
        <f t="shared" si="78"/>
        <v>41918.674826388888</v>
      </c>
      <c r="T1275">
        <f t="shared" si="79"/>
        <v>2014</v>
      </c>
    </row>
    <row r="1276" spans="1:20" ht="45" x14ac:dyDescent="0.25">
      <c r="A1276">
        <v>2321</v>
      </c>
      <c r="B1276" s="9" t="s">
        <v>2322</v>
      </c>
      <c r="C1276" s="3" t="s">
        <v>6431</v>
      </c>
      <c r="D1276" s="5">
        <v>10557</v>
      </c>
      <c r="E1276" s="7">
        <v>4230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">
        <f t="shared" si="77"/>
        <v>40</v>
      </c>
      <c r="P1276" t="s">
        <v>8331</v>
      </c>
      <c r="Q1276" t="s">
        <v>8349</v>
      </c>
      <c r="R1276" s="13">
        <f t="shared" si="80"/>
        <v>42799.260428240741</v>
      </c>
      <c r="S1276" s="13">
        <f t="shared" si="78"/>
        <v>42829.21876157407</v>
      </c>
      <c r="T1276">
        <f t="shared" si="79"/>
        <v>2017</v>
      </c>
    </row>
    <row r="1277" spans="1:20" ht="60" x14ac:dyDescent="0.25">
      <c r="A1277">
        <v>417</v>
      </c>
      <c r="B1277" s="9" t="s">
        <v>418</v>
      </c>
      <c r="C1277" s="3" t="s">
        <v>4527</v>
      </c>
      <c r="D1277" s="5">
        <v>10500</v>
      </c>
      <c r="E1277" s="7">
        <v>4225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">
        <f t="shared" si="77"/>
        <v>40</v>
      </c>
      <c r="P1277" t="s">
        <v>8307</v>
      </c>
      <c r="Q1277" t="s">
        <v>8336</v>
      </c>
      <c r="R1277" s="13">
        <f t="shared" si="80"/>
        <v>41360.970601851855</v>
      </c>
      <c r="S1277" s="13">
        <f t="shared" si="78"/>
        <v>41372.189583333333</v>
      </c>
      <c r="T1277">
        <f t="shared" si="79"/>
        <v>2013</v>
      </c>
    </row>
    <row r="1278" spans="1:20" ht="60" x14ac:dyDescent="0.25">
      <c r="A1278">
        <v>446</v>
      </c>
      <c r="B1278" s="9" t="s">
        <v>447</v>
      </c>
      <c r="C1278" s="3" t="s">
        <v>4556</v>
      </c>
      <c r="D1278" s="5">
        <v>10500</v>
      </c>
      <c r="E1278" s="7">
        <v>4219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">
        <f t="shared" si="77"/>
        <v>40</v>
      </c>
      <c r="P1278" t="s">
        <v>8307</v>
      </c>
      <c r="Q1278" t="s">
        <v>8313</v>
      </c>
      <c r="R1278" s="13">
        <f t="shared" si="80"/>
        <v>42037.083564814813</v>
      </c>
      <c r="S1278" s="13">
        <f t="shared" si="78"/>
        <v>42067.083564814813</v>
      </c>
      <c r="T1278">
        <f t="shared" si="79"/>
        <v>2015</v>
      </c>
    </row>
    <row r="1279" spans="1:20" ht="60" x14ac:dyDescent="0.25">
      <c r="A1279">
        <v>2142</v>
      </c>
      <c r="B1279" s="9" t="s">
        <v>2143</v>
      </c>
      <c r="C1279" s="3" t="s">
        <v>6252</v>
      </c>
      <c r="D1279" s="5">
        <v>10500</v>
      </c>
      <c r="E1279" s="7">
        <v>4216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">
        <f t="shared" si="77"/>
        <v>40</v>
      </c>
      <c r="P1279" t="s">
        <v>8320</v>
      </c>
      <c r="Q1279" t="s">
        <v>8321</v>
      </c>
      <c r="R1279" s="13">
        <f t="shared" si="80"/>
        <v>42340.701504629629</v>
      </c>
      <c r="S1279" s="13">
        <f t="shared" si="78"/>
        <v>42368.701504629629</v>
      </c>
      <c r="T1279">
        <f t="shared" si="79"/>
        <v>2015</v>
      </c>
    </row>
    <row r="1280" spans="1:20" ht="60" x14ac:dyDescent="0.25">
      <c r="A1280">
        <v>2614</v>
      </c>
      <c r="B1280" s="9" t="s">
        <v>2614</v>
      </c>
      <c r="C1280" s="3" t="s">
        <v>6724</v>
      </c>
      <c r="D1280" s="5">
        <v>10500</v>
      </c>
      <c r="E1280" s="7">
        <v>4205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">
        <f t="shared" si="77"/>
        <v>40</v>
      </c>
      <c r="P1280" t="s">
        <v>8314</v>
      </c>
      <c r="Q1280" t="s">
        <v>8319</v>
      </c>
      <c r="R1280" s="13">
        <f t="shared" si="80"/>
        <v>41730.708472222221</v>
      </c>
      <c r="S1280" s="13">
        <f t="shared" si="78"/>
        <v>41759.208333333336</v>
      </c>
      <c r="T1280">
        <f t="shared" si="79"/>
        <v>2014</v>
      </c>
    </row>
    <row r="1281" spans="1:20" ht="60" x14ac:dyDescent="0.25">
      <c r="A1281">
        <v>3620</v>
      </c>
      <c r="B1281" s="9" t="s">
        <v>3618</v>
      </c>
      <c r="C1281" s="3" t="s">
        <v>7730</v>
      </c>
      <c r="D1281" s="5">
        <v>10500</v>
      </c>
      <c r="E1281" s="7">
        <v>4190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1">
        <f t="shared" si="77"/>
        <v>40</v>
      </c>
      <c r="P1281" t="s">
        <v>8309</v>
      </c>
      <c r="Q1281" t="s">
        <v>8333</v>
      </c>
      <c r="R1281" s="13">
        <f t="shared" si="80"/>
        <v>42037.938206018516</v>
      </c>
      <c r="S1281" s="13">
        <f t="shared" si="78"/>
        <v>42068.166666666672</v>
      </c>
      <c r="T1281">
        <f t="shared" si="79"/>
        <v>2015</v>
      </c>
    </row>
    <row r="1282" spans="1:20" ht="45" x14ac:dyDescent="0.25">
      <c r="A1282">
        <v>3847</v>
      </c>
      <c r="B1282" s="9" t="s">
        <v>3844</v>
      </c>
      <c r="C1282" s="3" t="s">
        <v>7956</v>
      </c>
      <c r="D1282" s="5">
        <v>10500</v>
      </c>
      <c r="E1282" s="7">
        <v>4187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1">
        <f t="shared" ref="O1282:O1345" si="81">ROUND(E1283/D1283*100,0)</f>
        <v>41</v>
      </c>
      <c r="P1282" t="s">
        <v>8309</v>
      </c>
      <c r="Q1282" t="s">
        <v>8333</v>
      </c>
      <c r="R1282" s="13">
        <f t="shared" si="80"/>
        <v>42159.224432870367</v>
      </c>
      <c r="S1282" s="13">
        <f t="shared" si="78"/>
        <v>42204.224432870367</v>
      </c>
      <c r="T1282">
        <f t="shared" si="79"/>
        <v>2015</v>
      </c>
    </row>
    <row r="1283" spans="1:20" ht="30" x14ac:dyDescent="0.25">
      <c r="A1283">
        <v>1</v>
      </c>
      <c r="B1283" s="9" t="s">
        <v>3</v>
      </c>
      <c r="C1283" s="3" t="s">
        <v>4112</v>
      </c>
      <c r="D1283" s="5">
        <v>10275</v>
      </c>
      <c r="E1283" s="7">
        <v>4181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">
        <f t="shared" si="81"/>
        <v>41</v>
      </c>
      <c r="P1283" t="s">
        <v>8307</v>
      </c>
      <c r="Q1283" t="s">
        <v>8346</v>
      </c>
      <c r="R1283" s="13">
        <f t="shared" si="80"/>
        <v>42766.600497685184</v>
      </c>
      <c r="S1283" s="13">
        <f t="shared" ref="S1283:S1346" si="82">(((I1283/60)/60/24+DATE(1970,1,1)))</f>
        <v>42796.600497685184</v>
      </c>
      <c r="T1283">
        <f t="shared" ref="T1283:T1346" si="83">YEAR(R1283)</f>
        <v>2017</v>
      </c>
    </row>
    <row r="1284" spans="1:20" ht="60" x14ac:dyDescent="0.25">
      <c r="A1284">
        <v>1332</v>
      </c>
      <c r="B1284" s="9" t="s">
        <v>1333</v>
      </c>
      <c r="C1284" s="3" t="s">
        <v>5442</v>
      </c>
      <c r="D1284" s="5">
        <v>10115</v>
      </c>
      <c r="E1284" s="7">
        <v>4176.1099999999997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">
        <f t="shared" si="81"/>
        <v>42</v>
      </c>
      <c r="P1284" t="s">
        <v>8314</v>
      </c>
      <c r="Q1284" t="s">
        <v>8322</v>
      </c>
      <c r="R1284" s="13">
        <f t="shared" si="80"/>
        <v>42732.060277777782</v>
      </c>
      <c r="S1284" s="13">
        <f t="shared" si="82"/>
        <v>42762.060277777782</v>
      </c>
      <c r="T1284">
        <f t="shared" si="83"/>
        <v>2016</v>
      </c>
    </row>
    <row r="1285" spans="1:20" ht="45" x14ac:dyDescent="0.25">
      <c r="A1285">
        <v>1749</v>
      </c>
      <c r="B1285" s="9" t="s">
        <v>1750</v>
      </c>
      <c r="C1285" s="3" t="s">
        <v>5859</v>
      </c>
      <c r="D1285" s="5">
        <v>10050</v>
      </c>
      <c r="E1285" s="7">
        <v>4176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">
        <f t="shared" si="81"/>
        <v>42</v>
      </c>
      <c r="P1285" t="s">
        <v>8327</v>
      </c>
      <c r="Q1285" t="s">
        <v>8328</v>
      </c>
      <c r="R1285" s="13">
        <f t="shared" si="80"/>
        <v>42758.975937499999</v>
      </c>
      <c r="S1285" s="13">
        <f t="shared" si="82"/>
        <v>42795.791666666672</v>
      </c>
      <c r="T1285">
        <f t="shared" si="83"/>
        <v>2017</v>
      </c>
    </row>
    <row r="1286" spans="1:20" ht="30" x14ac:dyDescent="0.25">
      <c r="A1286">
        <v>3</v>
      </c>
      <c r="B1286" s="9" t="s">
        <v>5</v>
      </c>
      <c r="C1286" s="3" t="s">
        <v>4114</v>
      </c>
      <c r="D1286" s="5">
        <v>10000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">
        <f t="shared" si="81"/>
        <v>42</v>
      </c>
      <c r="P1286" t="s">
        <v>8307</v>
      </c>
      <c r="Q1286" t="s">
        <v>8346</v>
      </c>
      <c r="R1286" s="13">
        <f t="shared" si="80"/>
        <v>41828.515127314815</v>
      </c>
      <c r="S1286" s="13">
        <f t="shared" si="82"/>
        <v>41858.515127314815</v>
      </c>
      <c r="T1286">
        <f t="shared" si="83"/>
        <v>2014</v>
      </c>
    </row>
    <row r="1287" spans="1:20" ht="60" x14ac:dyDescent="0.25">
      <c r="A1287">
        <v>43</v>
      </c>
      <c r="B1287" s="9" t="s">
        <v>45</v>
      </c>
      <c r="C1287" s="3" t="s">
        <v>4154</v>
      </c>
      <c r="D1287" s="5">
        <v>10000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">
        <f t="shared" si="81"/>
        <v>42</v>
      </c>
      <c r="P1287" t="s">
        <v>8307</v>
      </c>
      <c r="Q1287" t="s">
        <v>8346</v>
      </c>
      <c r="R1287" s="13">
        <f t="shared" si="80"/>
        <v>41802.790347222224</v>
      </c>
      <c r="S1287" s="13">
        <f t="shared" si="82"/>
        <v>41833</v>
      </c>
      <c r="T1287">
        <f t="shared" si="83"/>
        <v>2014</v>
      </c>
    </row>
    <row r="1288" spans="1:20" ht="45" x14ac:dyDescent="0.25">
      <c r="A1288">
        <v>52</v>
      </c>
      <c r="B1288" s="9" t="s">
        <v>54</v>
      </c>
      <c r="C1288" s="3" t="s">
        <v>4163</v>
      </c>
      <c r="D1288" s="5">
        <v>10000</v>
      </c>
      <c r="E1288" s="7">
        <v>4152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">
        <f t="shared" si="81"/>
        <v>42</v>
      </c>
      <c r="P1288" t="s">
        <v>8307</v>
      </c>
      <c r="Q1288" t="s">
        <v>8346</v>
      </c>
      <c r="R1288" s="13">
        <f t="shared" si="80"/>
        <v>41807.701921296299</v>
      </c>
      <c r="S1288" s="13">
        <f t="shared" si="82"/>
        <v>41837.701921296299</v>
      </c>
      <c r="T1288">
        <f t="shared" si="83"/>
        <v>2014</v>
      </c>
    </row>
    <row r="1289" spans="1:20" ht="60" x14ac:dyDescent="0.25">
      <c r="A1289">
        <v>54</v>
      </c>
      <c r="B1289" s="9" t="s">
        <v>56</v>
      </c>
      <c r="C1289" s="3" t="s">
        <v>4165</v>
      </c>
      <c r="D1289" s="5">
        <v>10000</v>
      </c>
      <c r="E1289" s="7">
        <v>4151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">
        <f t="shared" si="81"/>
        <v>42</v>
      </c>
      <c r="P1289" t="s">
        <v>8307</v>
      </c>
      <c r="Q1289" t="s">
        <v>8346</v>
      </c>
      <c r="R1289" s="13">
        <f t="shared" si="80"/>
        <v>42333.713206018518</v>
      </c>
      <c r="S1289" s="13">
        <f t="shared" si="82"/>
        <v>42363.713206018518</v>
      </c>
      <c r="T1289">
        <f t="shared" si="83"/>
        <v>2015</v>
      </c>
    </row>
    <row r="1290" spans="1:20" ht="45" x14ac:dyDescent="0.25">
      <c r="A1290">
        <v>58</v>
      </c>
      <c r="B1290" s="9" t="s">
        <v>60</v>
      </c>
      <c r="C1290" s="3" t="s">
        <v>4169</v>
      </c>
      <c r="D1290" s="5">
        <v>10000</v>
      </c>
      <c r="E1290" s="7">
        <v>4150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">
        <f t="shared" si="81"/>
        <v>41</v>
      </c>
      <c r="P1290" t="s">
        <v>8307</v>
      </c>
      <c r="Q1290" t="s">
        <v>8346</v>
      </c>
      <c r="R1290" s="13">
        <f t="shared" si="80"/>
        <v>41932.745046296295</v>
      </c>
      <c r="S1290" s="13">
        <f t="shared" si="82"/>
        <v>41962.786712962959</v>
      </c>
      <c r="T1290">
        <f t="shared" si="83"/>
        <v>2014</v>
      </c>
    </row>
    <row r="1291" spans="1:20" ht="60" x14ac:dyDescent="0.25">
      <c r="A1291">
        <v>69</v>
      </c>
      <c r="B1291" s="9" t="s">
        <v>71</v>
      </c>
      <c r="C1291" s="3" t="s">
        <v>4180</v>
      </c>
      <c r="D1291" s="5">
        <v>10000</v>
      </c>
      <c r="E1291" s="7">
        <v>4145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">
        <f t="shared" si="81"/>
        <v>41</v>
      </c>
      <c r="P1291" t="s">
        <v>8307</v>
      </c>
      <c r="Q1291" t="s">
        <v>8356</v>
      </c>
      <c r="R1291" s="13">
        <f t="shared" si="80"/>
        <v>40786.187789351854</v>
      </c>
      <c r="S1291" s="13">
        <f t="shared" si="82"/>
        <v>40818.290972222225</v>
      </c>
      <c r="T1291">
        <f t="shared" si="83"/>
        <v>2011</v>
      </c>
    </row>
    <row r="1292" spans="1:20" ht="60" x14ac:dyDescent="0.25">
      <c r="A1292">
        <v>149</v>
      </c>
      <c r="B1292" s="9" t="s">
        <v>151</v>
      </c>
      <c r="C1292" s="3" t="s">
        <v>4259</v>
      </c>
      <c r="D1292" s="5">
        <v>10000</v>
      </c>
      <c r="E1292" s="7">
        <v>4140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">
        <f t="shared" si="81"/>
        <v>41</v>
      </c>
      <c r="P1292" t="s">
        <v>8307</v>
      </c>
      <c r="Q1292" t="s">
        <v>8308</v>
      </c>
      <c r="R1292" s="13">
        <f t="shared" si="80"/>
        <v>41968.172106481477</v>
      </c>
      <c r="S1292" s="13">
        <f t="shared" si="82"/>
        <v>41998.333333333328</v>
      </c>
      <c r="T1292">
        <f t="shared" si="83"/>
        <v>2014</v>
      </c>
    </row>
    <row r="1293" spans="1:20" ht="60" x14ac:dyDescent="0.25">
      <c r="A1293">
        <v>170</v>
      </c>
      <c r="B1293" s="9" t="s">
        <v>172</v>
      </c>
      <c r="C1293" s="3" t="s">
        <v>4280</v>
      </c>
      <c r="D1293" s="5">
        <v>10000</v>
      </c>
      <c r="E1293" s="7">
        <v>4137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">
        <f t="shared" si="81"/>
        <v>41</v>
      </c>
      <c r="P1293" t="s">
        <v>8307</v>
      </c>
      <c r="Q1293" t="s">
        <v>8316</v>
      </c>
      <c r="R1293" s="13">
        <f t="shared" si="80"/>
        <v>42216.977812500001</v>
      </c>
      <c r="S1293" s="13">
        <f t="shared" si="82"/>
        <v>42246.227777777778</v>
      </c>
      <c r="T1293">
        <f t="shared" si="83"/>
        <v>2015</v>
      </c>
    </row>
    <row r="1294" spans="1:20" ht="60" x14ac:dyDescent="0.25">
      <c r="A1294">
        <v>199</v>
      </c>
      <c r="B1294" s="9" t="s">
        <v>201</v>
      </c>
      <c r="C1294" s="3" t="s">
        <v>4309</v>
      </c>
      <c r="D1294" s="5">
        <v>10000</v>
      </c>
      <c r="E1294" s="7">
        <v>4135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">
        <f t="shared" si="81"/>
        <v>41</v>
      </c>
      <c r="P1294" t="s">
        <v>8307</v>
      </c>
      <c r="Q1294" t="s">
        <v>8316</v>
      </c>
      <c r="R1294" s="13">
        <f t="shared" si="80"/>
        <v>42584.123865740738</v>
      </c>
      <c r="S1294" s="13">
        <f t="shared" si="82"/>
        <v>42614.123865740738</v>
      </c>
      <c r="T1294">
        <f t="shared" si="83"/>
        <v>2016</v>
      </c>
    </row>
    <row r="1295" spans="1:20" ht="45" x14ac:dyDescent="0.25">
      <c r="A1295">
        <v>235</v>
      </c>
      <c r="B1295" s="9" t="s">
        <v>237</v>
      </c>
      <c r="C1295" s="3" t="s">
        <v>4345</v>
      </c>
      <c r="D1295" s="5">
        <v>10000</v>
      </c>
      <c r="E1295" s="7">
        <v>4130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">
        <f t="shared" si="81"/>
        <v>41</v>
      </c>
      <c r="P1295" t="s">
        <v>8307</v>
      </c>
      <c r="Q1295" t="s">
        <v>8316</v>
      </c>
      <c r="R1295" s="13">
        <f t="shared" si="80"/>
        <v>42164.908530092594</v>
      </c>
      <c r="S1295" s="13">
        <f t="shared" si="82"/>
        <v>42194.908530092594</v>
      </c>
      <c r="T1295">
        <f t="shared" si="83"/>
        <v>2015</v>
      </c>
    </row>
    <row r="1296" spans="1:20" ht="60" x14ac:dyDescent="0.25">
      <c r="A1296">
        <v>249</v>
      </c>
      <c r="B1296" s="9" t="s">
        <v>250</v>
      </c>
      <c r="C1296" s="3" t="s">
        <v>4359</v>
      </c>
      <c r="D1296" s="5">
        <v>10000</v>
      </c>
      <c r="E1296" s="7">
        <v>4124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">
        <f t="shared" si="81"/>
        <v>41</v>
      </c>
      <c r="P1296" t="s">
        <v>8307</v>
      </c>
      <c r="Q1296" t="s">
        <v>8336</v>
      </c>
      <c r="R1296" s="13">
        <f t="shared" si="80"/>
        <v>40332.923842592594</v>
      </c>
      <c r="S1296" s="13">
        <f t="shared" si="82"/>
        <v>40412.736111111109</v>
      </c>
      <c r="T1296">
        <f t="shared" si="83"/>
        <v>2010</v>
      </c>
    </row>
    <row r="1297" spans="1:20" ht="45" x14ac:dyDescent="0.25">
      <c r="A1297">
        <v>260</v>
      </c>
      <c r="B1297" s="9" t="s">
        <v>261</v>
      </c>
      <c r="C1297" s="3" t="s">
        <v>4370</v>
      </c>
      <c r="D1297" s="5">
        <v>10000</v>
      </c>
      <c r="E1297" s="7">
        <v>4119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">
        <f t="shared" si="81"/>
        <v>41</v>
      </c>
      <c r="P1297" t="s">
        <v>8307</v>
      </c>
      <c r="Q1297" t="s">
        <v>8336</v>
      </c>
      <c r="R1297" s="13">
        <f t="shared" si="80"/>
        <v>40330.755543981482</v>
      </c>
      <c r="S1297" s="13">
        <f t="shared" si="82"/>
        <v>40376.415972222225</v>
      </c>
      <c r="T1297">
        <f t="shared" si="83"/>
        <v>2010</v>
      </c>
    </row>
    <row r="1298" spans="1:20" ht="60" x14ac:dyDescent="0.25">
      <c r="A1298">
        <v>299</v>
      </c>
      <c r="B1298" s="9" t="s">
        <v>300</v>
      </c>
      <c r="C1298" s="3" t="s">
        <v>4409</v>
      </c>
      <c r="D1298" s="5">
        <v>10000</v>
      </c>
      <c r="E1298" s="7">
        <v>4103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">
        <f t="shared" si="81"/>
        <v>41</v>
      </c>
      <c r="P1298" t="s">
        <v>8307</v>
      </c>
      <c r="Q1298" t="s">
        <v>8336</v>
      </c>
      <c r="R1298" s="13">
        <f t="shared" si="80"/>
        <v>40469.225231481483</v>
      </c>
      <c r="S1298" s="13">
        <f t="shared" si="82"/>
        <v>40499.266898148147</v>
      </c>
      <c r="T1298">
        <f t="shared" si="83"/>
        <v>2010</v>
      </c>
    </row>
    <row r="1299" spans="1:20" ht="60" x14ac:dyDescent="0.25">
      <c r="A1299">
        <v>302</v>
      </c>
      <c r="B1299" s="9" t="s">
        <v>303</v>
      </c>
      <c r="C1299" s="3" t="s">
        <v>4412</v>
      </c>
      <c r="D1299" s="5">
        <v>10000</v>
      </c>
      <c r="E1299" s="7">
        <v>4092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">
        <f t="shared" si="81"/>
        <v>41</v>
      </c>
      <c r="P1299" t="s">
        <v>8307</v>
      </c>
      <c r="Q1299" t="s">
        <v>8336</v>
      </c>
      <c r="R1299" s="13">
        <f t="shared" si="80"/>
        <v>40933.856921296298</v>
      </c>
      <c r="S1299" s="13">
        <f t="shared" si="82"/>
        <v>40963.856921296298</v>
      </c>
      <c r="T1299">
        <f t="shared" si="83"/>
        <v>2012</v>
      </c>
    </row>
    <row r="1300" spans="1:20" ht="45" x14ac:dyDescent="0.25">
      <c r="A1300">
        <v>329</v>
      </c>
      <c r="B1300" s="9" t="s">
        <v>330</v>
      </c>
      <c r="C1300" s="3" t="s">
        <v>4439</v>
      </c>
      <c r="D1300" s="5">
        <v>10000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">
        <f t="shared" si="81"/>
        <v>41</v>
      </c>
      <c r="P1300" t="s">
        <v>8307</v>
      </c>
      <c r="Q1300" t="s">
        <v>8336</v>
      </c>
      <c r="R1300" s="13">
        <f t="shared" si="80"/>
        <v>42291.46674768519</v>
      </c>
      <c r="S1300" s="13">
        <f t="shared" si="82"/>
        <v>42315.166666666672</v>
      </c>
      <c r="T1300">
        <f t="shared" si="83"/>
        <v>2015</v>
      </c>
    </row>
    <row r="1301" spans="1:20" ht="60" x14ac:dyDescent="0.25">
      <c r="A1301">
        <v>334</v>
      </c>
      <c r="B1301" s="9" t="s">
        <v>335</v>
      </c>
      <c r="C1301" s="3" t="s">
        <v>4444</v>
      </c>
      <c r="D1301" s="5">
        <v>10000</v>
      </c>
      <c r="E1301" s="7">
        <v>4085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">
        <f t="shared" si="81"/>
        <v>41</v>
      </c>
      <c r="P1301" t="s">
        <v>8307</v>
      </c>
      <c r="Q1301" t="s">
        <v>8336</v>
      </c>
      <c r="R1301" s="13">
        <f t="shared" si="80"/>
        <v>42101.682372685187</v>
      </c>
      <c r="S1301" s="13">
        <f t="shared" si="82"/>
        <v>42139.791666666672</v>
      </c>
      <c r="T1301">
        <f t="shared" si="83"/>
        <v>2015</v>
      </c>
    </row>
    <row r="1302" spans="1:20" ht="60" x14ac:dyDescent="0.25">
      <c r="A1302">
        <v>346</v>
      </c>
      <c r="B1302" s="9" t="s">
        <v>347</v>
      </c>
      <c r="C1302" s="3" t="s">
        <v>4456</v>
      </c>
      <c r="D1302" s="5">
        <v>10000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">
        <f t="shared" si="81"/>
        <v>41</v>
      </c>
      <c r="P1302" t="s">
        <v>8307</v>
      </c>
      <c r="Q1302" t="s">
        <v>8336</v>
      </c>
      <c r="R1302" s="13">
        <f t="shared" si="80"/>
        <v>42261.500243055561</v>
      </c>
      <c r="S1302" s="13">
        <f t="shared" si="82"/>
        <v>42291.500243055561</v>
      </c>
      <c r="T1302">
        <f t="shared" si="83"/>
        <v>2015</v>
      </c>
    </row>
    <row r="1303" spans="1:20" ht="60" x14ac:dyDescent="0.25">
      <c r="A1303">
        <v>348</v>
      </c>
      <c r="B1303" s="9" t="s">
        <v>349</v>
      </c>
      <c r="C1303" s="3" t="s">
        <v>4458</v>
      </c>
      <c r="D1303" s="5">
        <v>10000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">
        <f t="shared" si="81"/>
        <v>41</v>
      </c>
      <c r="P1303" t="s">
        <v>8307</v>
      </c>
      <c r="Q1303" t="s">
        <v>8336</v>
      </c>
      <c r="R1303" s="13">
        <f t="shared" ref="R1303:R1366" si="84">((J1303/60)/60/24+DATE(1970,1,1))</f>
        <v>42207.58699074074</v>
      </c>
      <c r="S1303" s="13">
        <f t="shared" si="82"/>
        <v>42237.58699074074</v>
      </c>
      <c r="T1303">
        <f t="shared" si="83"/>
        <v>2015</v>
      </c>
    </row>
    <row r="1304" spans="1:20" ht="60" x14ac:dyDescent="0.25">
      <c r="A1304">
        <v>352</v>
      </c>
      <c r="B1304" s="9" t="s">
        <v>353</v>
      </c>
      <c r="C1304" s="3" t="s">
        <v>4462</v>
      </c>
      <c r="D1304" s="5">
        <v>10000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">
        <f t="shared" si="81"/>
        <v>41</v>
      </c>
      <c r="P1304" t="s">
        <v>8307</v>
      </c>
      <c r="Q1304" t="s">
        <v>8336</v>
      </c>
      <c r="R1304" s="13">
        <f t="shared" si="84"/>
        <v>41890.167453703703</v>
      </c>
      <c r="S1304" s="13">
        <f t="shared" si="82"/>
        <v>41920.167453703703</v>
      </c>
      <c r="T1304">
        <f t="shared" si="83"/>
        <v>2014</v>
      </c>
    </row>
    <row r="1305" spans="1:20" ht="60" x14ac:dyDescent="0.25">
      <c r="A1305">
        <v>367</v>
      </c>
      <c r="B1305" s="9" t="s">
        <v>368</v>
      </c>
      <c r="C1305" s="3" t="s">
        <v>4477</v>
      </c>
      <c r="D1305" s="5">
        <v>10000</v>
      </c>
      <c r="E1305" s="7">
        <v>4073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">
        <f t="shared" si="81"/>
        <v>41</v>
      </c>
      <c r="P1305" t="s">
        <v>8307</v>
      </c>
      <c r="Q1305" t="s">
        <v>8336</v>
      </c>
      <c r="R1305" s="13">
        <f t="shared" si="84"/>
        <v>41355.577291666668</v>
      </c>
      <c r="S1305" s="13">
        <f t="shared" si="82"/>
        <v>41395.207638888889</v>
      </c>
      <c r="T1305">
        <f t="shared" si="83"/>
        <v>2013</v>
      </c>
    </row>
    <row r="1306" spans="1:20" ht="45" x14ac:dyDescent="0.25">
      <c r="A1306">
        <v>395</v>
      </c>
      <c r="B1306" s="9" t="s">
        <v>396</v>
      </c>
      <c r="C1306" s="3" t="s">
        <v>4505</v>
      </c>
      <c r="D1306" s="5">
        <v>10000</v>
      </c>
      <c r="E1306" s="7">
        <v>4067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">
        <f t="shared" si="81"/>
        <v>41</v>
      </c>
      <c r="P1306" t="s">
        <v>8307</v>
      </c>
      <c r="Q1306" t="s">
        <v>8336</v>
      </c>
      <c r="R1306" s="13">
        <f t="shared" si="84"/>
        <v>40990.909259259257</v>
      </c>
      <c r="S1306" s="13">
        <f t="shared" si="82"/>
        <v>41026.897222222222</v>
      </c>
      <c r="T1306">
        <f t="shared" si="83"/>
        <v>2012</v>
      </c>
    </row>
    <row r="1307" spans="1:20" ht="45" x14ac:dyDescent="0.25">
      <c r="A1307">
        <v>400</v>
      </c>
      <c r="B1307" s="9" t="s">
        <v>401</v>
      </c>
      <c r="C1307" s="3" t="s">
        <v>4510</v>
      </c>
      <c r="D1307" s="5">
        <v>10000</v>
      </c>
      <c r="E1307" s="7">
        <v>4066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">
        <f t="shared" si="81"/>
        <v>41</v>
      </c>
      <c r="P1307" t="s">
        <v>8307</v>
      </c>
      <c r="Q1307" t="s">
        <v>8336</v>
      </c>
      <c r="R1307" s="13">
        <f t="shared" si="84"/>
        <v>41745.635960648149</v>
      </c>
      <c r="S1307" s="13">
        <f t="shared" si="82"/>
        <v>41776.145833333336</v>
      </c>
      <c r="T1307">
        <f t="shared" si="83"/>
        <v>2014</v>
      </c>
    </row>
    <row r="1308" spans="1:20" ht="60" x14ac:dyDescent="0.25">
      <c r="A1308">
        <v>426</v>
      </c>
      <c r="B1308" s="9" t="s">
        <v>427</v>
      </c>
      <c r="C1308" s="3" t="s">
        <v>4536</v>
      </c>
      <c r="D1308" s="5">
        <v>10000</v>
      </c>
      <c r="E1308" s="7">
        <v>4065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">
        <f t="shared" si="81"/>
        <v>41</v>
      </c>
      <c r="P1308" t="s">
        <v>8307</v>
      </c>
      <c r="Q1308" t="s">
        <v>8313</v>
      </c>
      <c r="R1308" s="13">
        <f t="shared" si="84"/>
        <v>42400.711967592593</v>
      </c>
      <c r="S1308" s="13">
        <f t="shared" si="82"/>
        <v>42430.711967592593</v>
      </c>
      <c r="T1308">
        <f t="shared" si="83"/>
        <v>2016</v>
      </c>
    </row>
    <row r="1309" spans="1:20" ht="45" x14ac:dyDescent="0.25">
      <c r="A1309">
        <v>443</v>
      </c>
      <c r="B1309" s="9" t="s">
        <v>444</v>
      </c>
      <c r="C1309" s="3" t="s">
        <v>4553</v>
      </c>
      <c r="D1309" s="5">
        <v>10000</v>
      </c>
      <c r="E1309" s="7">
        <v>4055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">
        <f t="shared" si="81"/>
        <v>41</v>
      </c>
      <c r="P1309" t="s">
        <v>8307</v>
      </c>
      <c r="Q1309" t="s">
        <v>8313</v>
      </c>
      <c r="R1309" s="13">
        <f t="shared" si="84"/>
        <v>41650.015057870369</v>
      </c>
      <c r="S1309" s="13">
        <f t="shared" si="82"/>
        <v>41680.015057870369</v>
      </c>
      <c r="T1309">
        <f t="shared" si="83"/>
        <v>2014</v>
      </c>
    </row>
    <row r="1310" spans="1:20" ht="45" x14ac:dyDescent="0.25">
      <c r="A1310">
        <v>454</v>
      </c>
      <c r="B1310" s="9" t="s">
        <v>455</v>
      </c>
      <c r="C1310" s="3" t="s">
        <v>4564</v>
      </c>
      <c r="D1310" s="5">
        <v>10000</v>
      </c>
      <c r="E1310" s="7">
        <v>4055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">
        <f t="shared" si="81"/>
        <v>41</v>
      </c>
      <c r="P1310" t="s">
        <v>8307</v>
      </c>
      <c r="Q1310" t="s">
        <v>8313</v>
      </c>
      <c r="R1310" s="13">
        <f t="shared" si="84"/>
        <v>41938.717256944445</v>
      </c>
      <c r="S1310" s="13">
        <f t="shared" si="82"/>
        <v>41969.551388888889</v>
      </c>
      <c r="T1310">
        <f t="shared" si="83"/>
        <v>2014</v>
      </c>
    </row>
    <row r="1311" spans="1:20" ht="45" x14ac:dyDescent="0.25">
      <c r="A1311">
        <v>458</v>
      </c>
      <c r="B1311" s="9" t="s">
        <v>459</v>
      </c>
      <c r="C1311" s="3" t="s">
        <v>4568</v>
      </c>
      <c r="D1311" s="5">
        <v>10000</v>
      </c>
      <c r="E1311" s="7">
        <v>4051.99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">
        <f t="shared" si="81"/>
        <v>41</v>
      </c>
      <c r="P1311" t="s">
        <v>8307</v>
      </c>
      <c r="Q1311" t="s">
        <v>8313</v>
      </c>
      <c r="R1311" s="13">
        <f t="shared" si="84"/>
        <v>41378.69976851852</v>
      </c>
      <c r="S1311" s="13">
        <f t="shared" si="82"/>
        <v>41408.69976851852</v>
      </c>
      <c r="T1311">
        <f t="shared" si="83"/>
        <v>2013</v>
      </c>
    </row>
    <row r="1312" spans="1:20" ht="45" x14ac:dyDescent="0.25">
      <c r="A1312">
        <v>466</v>
      </c>
      <c r="B1312" s="9" t="s">
        <v>467</v>
      </c>
      <c r="C1312" s="3" t="s">
        <v>4576</v>
      </c>
      <c r="D1312" s="5">
        <v>10000</v>
      </c>
      <c r="E1312" s="7">
        <v>4050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">
        <f t="shared" si="81"/>
        <v>41</v>
      </c>
      <c r="P1312" t="s">
        <v>8307</v>
      </c>
      <c r="Q1312" t="s">
        <v>8313</v>
      </c>
      <c r="R1312" s="13">
        <f t="shared" si="84"/>
        <v>41129.942870370374</v>
      </c>
      <c r="S1312" s="13">
        <f t="shared" si="82"/>
        <v>41159.942870370374</v>
      </c>
      <c r="T1312">
        <f t="shared" si="83"/>
        <v>2012</v>
      </c>
    </row>
    <row r="1313" spans="1:20" ht="45" x14ac:dyDescent="0.25">
      <c r="A1313">
        <v>478</v>
      </c>
      <c r="B1313" s="9" t="s">
        <v>479</v>
      </c>
      <c r="C1313" s="3" t="s">
        <v>4588</v>
      </c>
      <c r="D1313" s="5">
        <v>10000</v>
      </c>
      <c r="E1313" s="7">
        <v>4050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">
        <f t="shared" si="81"/>
        <v>40</v>
      </c>
      <c r="P1313" t="s">
        <v>8307</v>
      </c>
      <c r="Q1313" t="s">
        <v>8313</v>
      </c>
      <c r="R1313" s="13">
        <f t="shared" si="84"/>
        <v>42065.910983796297</v>
      </c>
      <c r="S1313" s="13">
        <f t="shared" si="82"/>
        <v>42095.869317129633</v>
      </c>
      <c r="T1313">
        <f t="shared" si="83"/>
        <v>2015</v>
      </c>
    </row>
    <row r="1314" spans="1:20" ht="45" x14ac:dyDescent="0.25">
      <c r="A1314">
        <v>482</v>
      </c>
      <c r="B1314" s="9" t="s">
        <v>483</v>
      </c>
      <c r="C1314" s="3" t="s">
        <v>4592</v>
      </c>
      <c r="D1314" s="5">
        <v>10000</v>
      </c>
      <c r="E1314" s="7">
        <v>4045.93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">
        <f t="shared" si="81"/>
        <v>40</v>
      </c>
      <c r="P1314" t="s">
        <v>8307</v>
      </c>
      <c r="Q1314" t="s">
        <v>8313</v>
      </c>
      <c r="R1314" s="13">
        <f t="shared" si="84"/>
        <v>42447.896875000006</v>
      </c>
      <c r="S1314" s="13">
        <f t="shared" si="82"/>
        <v>42474.606944444444</v>
      </c>
      <c r="T1314">
        <f t="shared" si="83"/>
        <v>2016</v>
      </c>
    </row>
    <row r="1315" spans="1:20" ht="45" x14ac:dyDescent="0.25">
      <c r="A1315">
        <v>491</v>
      </c>
      <c r="B1315" s="9" t="s">
        <v>492</v>
      </c>
      <c r="C1315" s="3" t="s">
        <v>4601</v>
      </c>
      <c r="D1315" s="5">
        <v>10000</v>
      </c>
      <c r="E1315" s="7">
        <v>4040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">
        <f t="shared" si="81"/>
        <v>40</v>
      </c>
      <c r="P1315" t="s">
        <v>8307</v>
      </c>
      <c r="Q1315" t="s">
        <v>8313</v>
      </c>
      <c r="R1315" s="13">
        <f t="shared" si="84"/>
        <v>42366.982627314821</v>
      </c>
      <c r="S1315" s="13">
        <f t="shared" si="82"/>
        <v>42396.982627314821</v>
      </c>
      <c r="T1315">
        <f t="shared" si="83"/>
        <v>2015</v>
      </c>
    </row>
    <row r="1316" spans="1:20" ht="60" x14ac:dyDescent="0.25">
      <c r="A1316">
        <v>501</v>
      </c>
      <c r="B1316" s="9" t="s">
        <v>502</v>
      </c>
      <c r="C1316" s="3" t="s">
        <v>4611</v>
      </c>
      <c r="D1316" s="5">
        <v>10000</v>
      </c>
      <c r="E1316" s="7">
        <v>4040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">
        <f t="shared" si="81"/>
        <v>40</v>
      </c>
      <c r="P1316" t="s">
        <v>8307</v>
      </c>
      <c r="Q1316" t="s">
        <v>8313</v>
      </c>
      <c r="R1316" s="13">
        <f t="shared" si="84"/>
        <v>40703.234386574077</v>
      </c>
      <c r="S1316" s="13">
        <f t="shared" si="82"/>
        <v>40733.234386574077</v>
      </c>
      <c r="T1316">
        <f t="shared" si="83"/>
        <v>2011</v>
      </c>
    </row>
    <row r="1317" spans="1:20" ht="60" x14ac:dyDescent="0.25">
      <c r="A1317">
        <v>527</v>
      </c>
      <c r="B1317" s="9" t="s">
        <v>528</v>
      </c>
      <c r="C1317" s="3" t="s">
        <v>4637</v>
      </c>
      <c r="D1317" s="5">
        <v>10000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1">
        <f t="shared" si="81"/>
        <v>40</v>
      </c>
      <c r="P1317" t="s">
        <v>8309</v>
      </c>
      <c r="Q1317" t="s">
        <v>8333</v>
      </c>
      <c r="R1317" s="13">
        <f t="shared" si="84"/>
        <v>42753.205625000002</v>
      </c>
      <c r="S1317" s="13">
        <f t="shared" si="82"/>
        <v>42783.670138888891</v>
      </c>
      <c r="T1317">
        <f t="shared" si="83"/>
        <v>2017</v>
      </c>
    </row>
    <row r="1318" spans="1:20" ht="60" x14ac:dyDescent="0.25">
      <c r="A1318">
        <v>532</v>
      </c>
      <c r="B1318" s="9" t="s">
        <v>533</v>
      </c>
      <c r="C1318" s="3" t="s">
        <v>4642</v>
      </c>
      <c r="D1318" s="5">
        <v>10000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1">
        <f t="shared" si="81"/>
        <v>40</v>
      </c>
      <c r="P1318" t="s">
        <v>8309</v>
      </c>
      <c r="Q1318" t="s">
        <v>8333</v>
      </c>
      <c r="R1318" s="13">
        <f t="shared" si="84"/>
        <v>42473.007037037038</v>
      </c>
      <c r="S1318" s="13">
        <f t="shared" si="82"/>
        <v>42503.007037037038</v>
      </c>
      <c r="T1318">
        <f t="shared" si="83"/>
        <v>2016</v>
      </c>
    </row>
    <row r="1319" spans="1:20" ht="45" x14ac:dyDescent="0.25">
      <c r="A1319">
        <v>548</v>
      </c>
      <c r="B1319" s="9" t="s">
        <v>549</v>
      </c>
      <c r="C1319" s="3" t="s">
        <v>4658</v>
      </c>
      <c r="D1319" s="5">
        <v>10000</v>
      </c>
      <c r="E1319" s="7">
        <v>4030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">
        <f t="shared" si="81"/>
        <v>40</v>
      </c>
      <c r="P1319" t="s">
        <v>8314</v>
      </c>
      <c r="Q1319" t="s">
        <v>8318</v>
      </c>
      <c r="R1319" s="13">
        <f t="shared" si="84"/>
        <v>42276.903333333335</v>
      </c>
      <c r="S1319" s="13">
        <f t="shared" si="82"/>
        <v>42306.903333333335</v>
      </c>
      <c r="T1319">
        <f t="shared" si="83"/>
        <v>2015</v>
      </c>
    </row>
    <row r="1320" spans="1:20" ht="60" x14ac:dyDescent="0.25">
      <c r="A1320">
        <v>567</v>
      </c>
      <c r="B1320" s="9" t="s">
        <v>568</v>
      </c>
      <c r="C1320" s="3" t="s">
        <v>4677</v>
      </c>
      <c r="D1320" s="5">
        <v>10000</v>
      </c>
      <c r="E1320" s="7">
        <v>4028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">
        <f t="shared" si="81"/>
        <v>40</v>
      </c>
      <c r="P1320" t="s">
        <v>8314</v>
      </c>
      <c r="Q1320" t="s">
        <v>8318</v>
      </c>
      <c r="R1320" s="13">
        <f t="shared" si="84"/>
        <v>41975.842523148152</v>
      </c>
      <c r="S1320" s="13">
        <f t="shared" si="82"/>
        <v>42005.842523148152</v>
      </c>
      <c r="T1320">
        <f t="shared" si="83"/>
        <v>2014</v>
      </c>
    </row>
    <row r="1321" spans="1:20" ht="45" x14ac:dyDescent="0.25">
      <c r="A1321">
        <v>586</v>
      </c>
      <c r="B1321" s="9" t="s">
        <v>587</v>
      </c>
      <c r="C1321" s="3" t="s">
        <v>4696</v>
      </c>
      <c r="D1321" s="5">
        <v>10000</v>
      </c>
      <c r="E1321" s="7">
        <v>4022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">
        <f t="shared" si="81"/>
        <v>40</v>
      </c>
      <c r="P1321" t="s">
        <v>8314</v>
      </c>
      <c r="Q1321" t="s">
        <v>8318</v>
      </c>
      <c r="R1321" s="13">
        <f t="shared" si="84"/>
        <v>42020.854247685187</v>
      </c>
      <c r="S1321" s="13">
        <f t="shared" si="82"/>
        <v>42050.854247685187</v>
      </c>
      <c r="T1321">
        <f t="shared" si="83"/>
        <v>2015</v>
      </c>
    </row>
    <row r="1322" spans="1:20" ht="60" x14ac:dyDescent="0.25">
      <c r="A1322">
        <v>601</v>
      </c>
      <c r="B1322" s="9" t="s">
        <v>602</v>
      </c>
      <c r="C1322" s="3" t="s">
        <v>4711</v>
      </c>
      <c r="D1322" s="5">
        <v>10000</v>
      </c>
      <c r="E1322" s="7">
        <v>4021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">
        <f t="shared" si="81"/>
        <v>40</v>
      </c>
      <c r="P1322" t="s">
        <v>8314</v>
      </c>
      <c r="Q1322" t="s">
        <v>8318</v>
      </c>
      <c r="R1322" s="13">
        <f t="shared" si="84"/>
        <v>41969.858090277776</v>
      </c>
      <c r="S1322" s="13">
        <f t="shared" si="82"/>
        <v>41999.858090277776</v>
      </c>
      <c r="T1322">
        <f t="shared" si="83"/>
        <v>2014</v>
      </c>
    </row>
    <row r="1323" spans="1:20" ht="30" x14ac:dyDescent="0.25">
      <c r="A1323">
        <v>612</v>
      </c>
      <c r="B1323" s="9" t="s">
        <v>613</v>
      </c>
      <c r="C1323" s="3" t="s">
        <v>4722</v>
      </c>
      <c r="D1323" s="5">
        <v>10000</v>
      </c>
      <c r="E1323" s="7">
        <v>4018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">
        <f t="shared" si="81"/>
        <v>40</v>
      </c>
      <c r="P1323" t="s">
        <v>8314</v>
      </c>
      <c r="Q1323" t="s">
        <v>8318</v>
      </c>
      <c r="R1323" s="13">
        <f t="shared" si="84"/>
        <v>42585.031782407401</v>
      </c>
      <c r="S1323" s="13">
        <f t="shared" si="82"/>
        <v>42615.031782407401</v>
      </c>
      <c r="T1323">
        <f t="shared" si="83"/>
        <v>2016</v>
      </c>
    </row>
    <row r="1324" spans="1:20" ht="45" x14ac:dyDescent="0.25">
      <c r="A1324">
        <v>614</v>
      </c>
      <c r="B1324" s="9" t="s">
        <v>615</v>
      </c>
      <c r="C1324" s="3" t="s">
        <v>4724</v>
      </c>
      <c r="D1324" s="5">
        <v>10000</v>
      </c>
      <c r="E1324" s="7">
        <v>4015.71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">
        <f t="shared" si="81"/>
        <v>40</v>
      </c>
      <c r="P1324" t="s">
        <v>8314</v>
      </c>
      <c r="Q1324" t="s">
        <v>8318</v>
      </c>
      <c r="R1324" s="13">
        <f t="shared" si="84"/>
        <v>42515.061805555553</v>
      </c>
      <c r="S1324" s="13">
        <f t="shared" si="82"/>
        <v>42545.061805555553</v>
      </c>
      <c r="T1324">
        <f t="shared" si="83"/>
        <v>2016</v>
      </c>
    </row>
    <row r="1325" spans="1:20" ht="45" x14ac:dyDescent="0.25">
      <c r="A1325">
        <v>633</v>
      </c>
      <c r="B1325" s="9" t="s">
        <v>634</v>
      </c>
      <c r="C1325" s="3" t="s">
        <v>4743</v>
      </c>
      <c r="D1325" s="5">
        <v>10000</v>
      </c>
      <c r="E1325" s="7">
        <v>4010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">
        <f t="shared" si="81"/>
        <v>40</v>
      </c>
      <c r="P1325" t="s">
        <v>8314</v>
      </c>
      <c r="Q1325" t="s">
        <v>8318</v>
      </c>
      <c r="R1325" s="13">
        <f t="shared" si="84"/>
        <v>42507.29932870371</v>
      </c>
      <c r="S1325" s="13">
        <f t="shared" si="82"/>
        <v>42538.958333333328</v>
      </c>
      <c r="T1325">
        <f t="shared" si="83"/>
        <v>2016</v>
      </c>
    </row>
    <row r="1326" spans="1:20" ht="45" x14ac:dyDescent="0.25">
      <c r="A1326">
        <v>661</v>
      </c>
      <c r="B1326" s="9" t="s">
        <v>662</v>
      </c>
      <c r="C1326" s="3" t="s">
        <v>4771</v>
      </c>
      <c r="D1326" s="5">
        <v>10000</v>
      </c>
      <c r="E1326" s="7">
        <v>4005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">
        <f t="shared" si="81"/>
        <v>40</v>
      </c>
      <c r="P1326" t="s">
        <v>8314</v>
      </c>
      <c r="Q1326" t="s">
        <v>8322</v>
      </c>
      <c r="R1326" s="13">
        <f t="shared" si="84"/>
        <v>42636.645358796297</v>
      </c>
      <c r="S1326" s="13">
        <f t="shared" si="82"/>
        <v>42666.645358796297</v>
      </c>
      <c r="T1326">
        <f t="shared" si="83"/>
        <v>2016</v>
      </c>
    </row>
    <row r="1327" spans="1:20" ht="60" x14ac:dyDescent="0.25">
      <c r="A1327">
        <v>665</v>
      </c>
      <c r="B1327" s="9" t="s">
        <v>666</v>
      </c>
      <c r="C1327" s="3" t="s">
        <v>4775</v>
      </c>
      <c r="D1327" s="5">
        <v>10000</v>
      </c>
      <c r="E1327" s="7">
        <v>4004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">
        <f t="shared" si="81"/>
        <v>40</v>
      </c>
      <c r="P1327" t="s">
        <v>8314</v>
      </c>
      <c r="Q1327" t="s">
        <v>8322</v>
      </c>
      <c r="R1327" s="13">
        <f t="shared" si="84"/>
        <v>42688.711354166662</v>
      </c>
      <c r="S1327" s="13">
        <f t="shared" si="82"/>
        <v>42748.711354166662</v>
      </c>
      <c r="T1327">
        <f t="shared" si="83"/>
        <v>2016</v>
      </c>
    </row>
    <row r="1328" spans="1:20" ht="60" x14ac:dyDescent="0.25">
      <c r="A1328">
        <v>749</v>
      </c>
      <c r="B1328" s="9" t="s">
        <v>750</v>
      </c>
      <c r="C1328" s="3" t="s">
        <v>4859</v>
      </c>
      <c r="D1328" s="5">
        <v>10000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">
        <f t="shared" si="81"/>
        <v>40</v>
      </c>
      <c r="P1328" t="s">
        <v>8311</v>
      </c>
      <c r="Q1328" t="s">
        <v>8345</v>
      </c>
      <c r="R1328" s="13">
        <f t="shared" si="84"/>
        <v>42733.94131944445</v>
      </c>
      <c r="S1328" s="13">
        <f t="shared" si="82"/>
        <v>42763.94131944445</v>
      </c>
      <c r="T1328">
        <f t="shared" si="83"/>
        <v>2016</v>
      </c>
    </row>
    <row r="1329" spans="1:20" ht="60" x14ac:dyDescent="0.25">
      <c r="A1329">
        <v>753</v>
      </c>
      <c r="B1329" s="9" t="s">
        <v>754</v>
      </c>
      <c r="C1329" s="3" t="s">
        <v>4863</v>
      </c>
      <c r="D1329" s="5">
        <v>10000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">
        <f t="shared" si="81"/>
        <v>40</v>
      </c>
      <c r="P1329" t="s">
        <v>8311</v>
      </c>
      <c r="Q1329" t="s">
        <v>8345</v>
      </c>
      <c r="R1329" s="13">
        <f t="shared" si="84"/>
        <v>42019.590173611112</v>
      </c>
      <c r="S1329" s="13">
        <f t="shared" si="82"/>
        <v>42049.590173611112</v>
      </c>
      <c r="T1329">
        <f t="shared" si="83"/>
        <v>2015</v>
      </c>
    </row>
    <row r="1330" spans="1:20" ht="45" x14ac:dyDescent="0.25">
      <c r="A1330">
        <v>775</v>
      </c>
      <c r="B1330" s="9" t="s">
        <v>776</v>
      </c>
      <c r="C1330" s="3" t="s">
        <v>4885</v>
      </c>
      <c r="D1330" s="5">
        <v>10000</v>
      </c>
      <c r="E1330" s="7">
        <v>4000.22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">
        <f t="shared" si="81"/>
        <v>40</v>
      </c>
      <c r="P1330" t="s">
        <v>8311</v>
      </c>
      <c r="Q1330" t="s">
        <v>8350</v>
      </c>
      <c r="R1330" s="13">
        <f t="shared" si="84"/>
        <v>40863.060127314813</v>
      </c>
      <c r="S1330" s="13">
        <f t="shared" si="82"/>
        <v>40893.060127314813</v>
      </c>
      <c r="T1330">
        <f t="shared" si="83"/>
        <v>2011</v>
      </c>
    </row>
    <row r="1331" spans="1:20" ht="60" x14ac:dyDescent="0.25">
      <c r="A1331">
        <v>790</v>
      </c>
      <c r="B1331" s="9" t="s">
        <v>791</v>
      </c>
      <c r="C1331" s="3" t="s">
        <v>4900</v>
      </c>
      <c r="D1331" s="5">
        <v>10000</v>
      </c>
      <c r="E1331" s="7">
        <v>4000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">
        <f t="shared" si="81"/>
        <v>40</v>
      </c>
      <c r="P1331" t="s">
        <v>8323</v>
      </c>
      <c r="Q1331" t="s">
        <v>8347</v>
      </c>
      <c r="R1331" s="13">
        <f t="shared" si="84"/>
        <v>41276.047905092593</v>
      </c>
      <c r="S1331" s="13">
        <f t="shared" si="82"/>
        <v>41306.047905092593</v>
      </c>
      <c r="T1331">
        <f t="shared" si="83"/>
        <v>2013</v>
      </c>
    </row>
    <row r="1332" spans="1:20" ht="60" x14ac:dyDescent="0.25">
      <c r="A1332">
        <v>796</v>
      </c>
      <c r="B1332" s="9" t="s">
        <v>797</v>
      </c>
      <c r="C1332" s="3" t="s">
        <v>4906</v>
      </c>
      <c r="D1332" s="5">
        <v>10000</v>
      </c>
      <c r="E1332" s="7">
        <v>4000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">
        <f t="shared" si="81"/>
        <v>40</v>
      </c>
      <c r="P1332" t="s">
        <v>8323</v>
      </c>
      <c r="Q1332" t="s">
        <v>8347</v>
      </c>
      <c r="R1332" s="13">
        <f t="shared" si="84"/>
        <v>41502.882928240739</v>
      </c>
      <c r="S1332" s="13">
        <f t="shared" si="82"/>
        <v>41532.881944444445</v>
      </c>
      <c r="T1332">
        <f t="shared" si="83"/>
        <v>2013</v>
      </c>
    </row>
    <row r="1333" spans="1:20" ht="45" x14ac:dyDescent="0.25">
      <c r="A1333">
        <v>840</v>
      </c>
      <c r="B1333" s="9" t="s">
        <v>841</v>
      </c>
      <c r="C1333" s="3" t="s">
        <v>4950</v>
      </c>
      <c r="D1333" s="5">
        <v>10000</v>
      </c>
      <c r="E1333" s="7">
        <v>4000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">
        <f t="shared" si="81"/>
        <v>40</v>
      </c>
      <c r="P1333" t="s">
        <v>8323</v>
      </c>
      <c r="Q1333" t="s">
        <v>8352</v>
      </c>
      <c r="R1333" s="13">
        <f t="shared" si="84"/>
        <v>42607.226701388892</v>
      </c>
      <c r="S1333" s="13">
        <f t="shared" si="82"/>
        <v>42637.226701388892</v>
      </c>
      <c r="T1333">
        <f t="shared" si="83"/>
        <v>2016</v>
      </c>
    </row>
    <row r="1334" spans="1:20" ht="60" x14ac:dyDescent="0.25">
      <c r="A1334">
        <v>980</v>
      </c>
      <c r="B1334" s="9" t="s">
        <v>981</v>
      </c>
      <c r="C1334" s="3" t="s">
        <v>5090</v>
      </c>
      <c r="D1334" s="5">
        <v>10000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">
        <f t="shared" si="81"/>
        <v>40</v>
      </c>
      <c r="P1334" t="s">
        <v>8314</v>
      </c>
      <c r="Q1334" t="s">
        <v>8322</v>
      </c>
      <c r="R1334" s="13">
        <f t="shared" si="84"/>
        <v>41928.904189814813</v>
      </c>
      <c r="S1334" s="13">
        <f t="shared" si="82"/>
        <v>41973.945856481485</v>
      </c>
      <c r="T1334">
        <f t="shared" si="83"/>
        <v>2014</v>
      </c>
    </row>
    <row r="1335" spans="1:20" ht="90" x14ac:dyDescent="0.25">
      <c r="A1335">
        <v>984</v>
      </c>
      <c r="B1335" s="9" t="s">
        <v>985</v>
      </c>
      <c r="C1335" s="3" t="s">
        <v>5094</v>
      </c>
      <c r="D1335" s="5">
        <v>10000</v>
      </c>
      <c r="E1335" s="7">
        <v>3981.5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">
        <f t="shared" si="81"/>
        <v>40</v>
      </c>
      <c r="P1335" t="s">
        <v>8314</v>
      </c>
      <c r="Q1335" t="s">
        <v>8322</v>
      </c>
      <c r="R1335" s="13">
        <f t="shared" si="84"/>
        <v>42061.11583333333</v>
      </c>
      <c r="S1335" s="13">
        <f t="shared" si="82"/>
        <v>42091.074166666673</v>
      </c>
      <c r="T1335">
        <f t="shared" si="83"/>
        <v>2015</v>
      </c>
    </row>
    <row r="1336" spans="1:20" ht="30" x14ac:dyDescent="0.25">
      <c r="A1336">
        <v>989</v>
      </c>
      <c r="B1336" s="9" t="s">
        <v>990</v>
      </c>
      <c r="C1336" s="3" t="s">
        <v>5099</v>
      </c>
      <c r="D1336" s="5">
        <v>10000</v>
      </c>
      <c r="E1336" s="7">
        <v>3978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">
        <f t="shared" si="81"/>
        <v>40</v>
      </c>
      <c r="P1336" t="s">
        <v>8314</v>
      </c>
      <c r="Q1336" t="s">
        <v>8322</v>
      </c>
      <c r="R1336" s="13">
        <f t="shared" si="84"/>
        <v>42611.933969907404</v>
      </c>
      <c r="S1336" s="13">
        <f t="shared" si="82"/>
        <v>42641.933969907404</v>
      </c>
      <c r="T1336">
        <f t="shared" si="83"/>
        <v>2016</v>
      </c>
    </row>
    <row r="1337" spans="1:20" ht="60" x14ac:dyDescent="0.25">
      <c r="A1337">
        <v>995</v>
      </c>
      <c r="B1337" s="9" t="s">
        <v>996</v>
      </c>
      <c r="C1337" s="3" t="s">
        <v>5105</v>
      </c>
      <c r="D1337" s="5">
        <v>10000</v>
      </c>
      <c r="E1337" s="7">
        <v>3976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">
        <f t="shared" si="81"/>
        <v>40</v>
      </c>
      <c r="P1337" t="s">
        <v>8314</v>
      </c>
      <c r="Q1337" t="s">
        <v>8322</v>
      </c>
      <c r="R1337" s="13">
        <f t="shared" si="84"/>
        <v>41947.940740740742</v>
      </c>
      <c r="S1337" s="13">
        <f t="shared" si="82"/>
        <v>41972.666666666672</v>
      </c>
      <c r="T1337">
        <f t="shared" si="83"/>
        <v>2014</v>
      </c>
    </row>
    <row r="1338" spans="1:20" ht="30" x14ac:dyDescent="0.25">
      <c r="A1338">
        <v>1014</v>
      </c>
      <c r="B1338" s="9" t="s">
        <v>1015</v>
      </c>
      <c r="C1338" s="3" t="s">
        <v>5124</v>
      </c>
      <c r="D1338" s="5">
        <v>10000</v>
      </c>
      <c r="E1338" s="7">
        <v>3971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">
        <f t="shared" si="81"/>
        <v>40</v>
      </c>
      <c r="P1338" t="s">
        <v>8314</v>
      </c>
      <c r="Q1338" t="s">
        <v>8322</v>
      </c>
      <c r="R1338" s="13">
        <f t="shared" si="84"/>
        <v>41955.002488425926</v>
      </c>
      <c r="S1338" s="13">
        <f t="shared" si="82"/>
        <v>42005.002488425926</v>
      </c>
      <c r="T1338">
        <f t="shared" si="83"/>
        <v>2014</v>
      </c>
    </row>
    <row r="1339" spans="1:20" ht="45" x14ac:dyDescent="0.25">
      <c r="A1339">
        <v>1028</v>
      </c>
      <c r="B1339" s="9" t="s">
        <v>1029</v>
      </c>
      <c r="C1339" s="3" t="s">
        <v>5138</v>
      </c>
      <c r="D1339" s="5">
        <v>10000</v>
      </c>
      <c r="E1339" s="7">
        <v>3955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">
        <f t="shared" si="81"/>
        <v>39</v>
      </c>
      <c r="P1339" t="s">
        <v>8323</v>
      </c>
      <c r="Q1339" t="s">
        <v>8342</v>
      </c>
      <c r="R1339" s="13">
        <f t="shared" si="84"/>
        <v>42755.627372685187</v>
      </c>
      <c r="S1339" s="13">
        <f t="shared" si="82"/>
        <v>42800.833333333328</v>
      </c>
      <c r="T1339">
        <f t="shared" si="83"/>
        <v>2017</v>
      </c>
    </row>
    <row r="1340" spans="1:20" ht="45" x14ac:dyDescent="0.25">
      <c r="A1340">
        <v>1029</v>
      </c>
      <c r="B1340" s="9" t="s">
        <v>1030</v>
      </c>
      <c r="C1340" s="3" t="s">
        <v>5139</v>
      </c>
      <c r="D1340" s="5">
        <v>10000</v>
      </c>
      <c r="E1340" s="7">
        <v>3938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">
        <f t="shared" si="81"/>
        <v>39</v>
      </c>
      <c r="P1340" t="s">
        <v>8323</v>
      </c>
      <c r="Q1340" t="s">
        <v>8342</v>
      </c>
      <c r="R1340" s="13">
        <f t="shared" si="84"/>
        <v>42044.711886574078</v>
      </c>
      <c r="S1340" s="13">
        <f t="shared" si="82"/>
        <v>42098.915972222225</v>
      </c>
      <c r="T1340">
        <f t="shared" si="83"/>
        <v>2015</v>
      </c>
    </row>
    <row r="1341" spans="1:20" ht="60" x14ac:dyDescent="0.25">
      <c r="A1341">
        <v>1031</v>
      </c>
      <c r="B1341" s="9" t="s">
        <v>1032</v>
      </c>
      <c r="C1341" s="3" t="s">
        <v>5141</v>
      </c>
      <c r="D1341" s="5">
        <v>10000</v>
      </c>
      <c r="E1341" s="7">
        <v>3925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">
        <f t="shared" si="81"/>
        <v>39</v>
      </c>
      <c r="P1341" t="s">
        <v>8323</v>
      </c>
      <c r="Q1341" t="s">
        <v>8342</v>
      </c>
      <c r="R1341" s="13">
        <f t="shared" si="84"/>
        <v>42324.764004629629</v>
      </c>
      <c r="S1341" s="13">
        <f t="shared" si="82"/>
        <v>42354.764004629629</v>
      </c>
      <c r="T1341">
        <f t="shared" si="83"/>
        <v>2015</v>
      </c>
    </row>
    <row r="1342" spans="1:20" ht="45" x14ac:dyDescent="0.25">
      <c r="A1342">
        <v>1045</v>
      </c>
      <c r="B1342" s="9" t="s">
        <v>1046</v>
      </c>
      <c r="C1342" s="3" t="s">
        <v>5155</v>
      </c>
      <c r="D1342" s="5">
        <v>10000</v>
      </c>
      <c r="E1342" s="7">
        <v>3916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">
        <f t="shared" si="81"/>
        <v>39</v>
      </c>
      <c r="P1342" t="s">
        <v>8338</v>
      </c>
      <c r="Q1342" t="s">
        <v>8339</v>
      </c>
      <c r="R1342" s="13">
        <f t="shared" si="84"/>
        <v>41844.874421296299</v>
      </c>
      <c r="S1342" s="13">
        <f t="shared" si="82"/>
        <v>41874.874421296299</v>
      </c>
      <c r="T1342">
        <f t="shared" si="83"/>
        <v>2014</v>
      </c>
    </row>
    <row r="1343" spans="1:20" ht="60" x14ac:dyDescent="0.25">
      <c r="A1343">
        <v>1056</v>
      </c>
      <c r="B1343" s="9" t="s">
        <v>1057</v>
      </c>
      <c r="C1343" s="3" t="s">
        <v>5166</v>
      </c>
      <c r="D1343" s="5">
        <v>10000</v>
      </c>
      <c r="E1343" s="7">
        <v>3910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">
        <f t="shared" si="81"/>
        <v>39</v>
      </c>
      <c r="P1343" t="s">
        <v>8338</v>
      </c>
      <c r="Q1343" t="s">
        <v>8339</v>
      </c>
      <c r="R1343" s="13">
        <f t="shared" si="84"/>
        <v>42058.719641203701</v>
      </c>
      <c r="S1343" s="13">
        <f t="shared" si="82"/>
        <v>42118.677974537044</v>
      </c>
      <c r="T1343">
        <f t="shared" si="83"/>
        <v>2015</v>
      </c>
    </row>
    <row r="1344" spans="1:20" ht="45" x14ac:dyDescent="0.25">
      <c r="A1344">
        <v>1057</v>
      </c>
      <c r="B1344" s="9" t="s">
        <v>1058</v>
      </c>
      <c r="C1344" s="3" t="s">
        <v>5167</v>
      </c>
      <c r="D1344" s="5">
        <v>10000</v>
      </c>
      <c r="E1344" s="7">
        <v>3908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">
        <f t="shared" si="81"/>
        <v>39</v>
      </c>
      <c r="P1344" t="s">
        <v>8338</v>
      </c>
      <c r="Q1344" t="s">
        <v>8339</v>
      </c>
      <c r="R1344" s="13">
        <f t="shared" si="84"/>
        <v>42678.871331018512</v>
      </c>
      <c r="S1344" s="13">
        <f t="shared" si="82"/>
        <v>42708.912997685184</v>
      </c>
      <c r="T1344">
        <f t="shared" si="83"/>
        <v>2016</v>
      </c>
    </row>
    <row r="1345" spans="1:20" ht="45" x14ac:dyDescent="0.25">
      <c r="A1345">
        <v>1070</v>
      </c>
      <c r="B1345" s="9" t="s">
        <v>1071</v>
      </c>
      <c r="C1345" s="3" t="s">
        <v>5180</v>
      </c>
      <c r="D1345" s="5">
        <v>10000</v>
      </c>
      <c r="E1345" s="7">
        <v>3906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">
        <f t="shared" si="81"/>
        <v>39</v>
      </c>
      <c r="P1345" t="s">
        <v>8320</v>
      </c>
      <c r="Q1345" t="s">
        <v>8321</v>
      </c>
      <c r="R1345" s="13">
        <f t="shared" si="84"/>
        <v>41163.011828703704</v>
      </c>
      <c r="S1345" s="13">
        <f t="shared" si="82"/>
        <v>41183.011828703704</v>
      </c>
      <c r="T1345">
        <f t="shared" si="83"/>
        <v>2012</v>
      </c>
    </row>
    <row r="1346" spans="1:20" ht="45" x14ac:dyDescent="0.25">
      <c r="A1346">
        <v>1082</v>
      </c>
      <c r="B1346" s="9" t="s">
        <v>1083</v>
      </c>
      <c r="C1346" s="3" t="s">
        <v>5192</v>
      </c>
      <c r="D1346" s="5">
        <v>10000</v>
      </c>
      <c r="E1346" s="7">
        <v>3905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">
        <f t="shared" ref="O1346:O1409" si="85">ROUND(E1347/D1347*100,0)</f>
        <v>39</v>
      </c>
      <c r="P1346" t="s">
        <v>8320</v>
      </c>
      <c r="Q1346" t="s">
        <v>8321</v>
      </c>
      <c r="R1346" s="13">
        <f t="shared" si="84"/>
        <v>41101.906111111115</v>
      </c>
      <c r="S1346" s="13">
        <f t="shared" si="82"/>
        <v>41131.906111111115</v>
      </c>
      <c r="T1346">
        <f t="shared" si="83"/>
        <v>2012</v>
      </c>
    </row>
    <row r="1347" spans="1:20" ht="60" x14ac:dyDescent="0.25">
      <c r="A1347">
        <v>1107</v>
      </c>
      <c r="B1347" s="9" t="s">
        <v>1108</v>
      </c>
      <c r="C1347" s="3" t="s">
        <v>5217</v>
      </c>
      <c r="D1347" s="5">
        <v>10000</v>
      </c>
      <c r="E1347" s="7">
        <v>3902.5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">
        <f t="shared" si="85"/>
        <v>39</v>
      </c>
      <c r="P1347" t="s">
        <v>8320</v>
      </c>
      <c r="Q1347" t="s">
        <v>8321</v>
      </c>
      <c r="R1347" s="13">
        <f t="shared" si="84"/>
        <v>41813.861388888887</v>
      </c>
      <c r="S1347" s="13">
        <f t="shared" ref="S1347:S1410" si="86">(((I1347/60)/60/24+DATE(1970,1,1)))</f>
        <v>41843.861388888887</v>
      </c>
      <c r="T1347">
        <f t="shared" ref="T1347:T1410" si="87">YEAR(R1347)</f>
        <v>2014</v>
      </c>
    </row>
    <row r="1348" spans="1:20" ht="60" x14ac:dyDescent="0.25">
      <c r="A1348">
        <v>1109</v>
      </c>
      <c r="B1348" s="9" t="s">
        <v>1110</v>
      </c>
      <c r="C1348" s="3" t="s">
        <v>5219</v>
      </c>
      <c r="D1348" s="5">
        <v>10000</v>
      </c>
      <c r="E1348" s="7">
        <v>3900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">
        <f t="shared" si="85"/>
        <v>39</v>
      </c>
      <c r="P1348" t="s">
        <v>8320</v>
      </c>
      <c r="Q1348" t="s">
        <v>8321</v>
      </c>
      <c r="R1348" s="13">
        <f t="shared" si="84"/>
        <v>42662.752199074079</v>
      </c>
      <c r="S1348" s="13">
        <f t="shared" si="86"/>
        <v>42692.793865740736</v>
      </c>
      <c r="T1348">
        <f t="shared" si="87"/>
        <v>2016</v>
      </c>
    </row>
    <row r="1349" spans="1:20" ht="45" x14ac:dyDescent="0.25">
      <c r="A1349">
        <v>1132</v>
      </c>
      <c r="B1349" s="9" t="s">
        <v>1133</v>
      </c>
      <c r="C1349" s="3" t="s">
        <v>5242</v>
      </c>
      <c r="D1349" s="5">
        <v>10000</v>
      </c>
      <c r="E1349" s="7">
        <v>3880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">
        <f t="shared" si="85"/>
        <v>39</v>
      </c>
      <c r="P1349" t="s">
        <v>8320</v>
      </c>
      <c r="Q1349" t="s">
        <v>8330</v>
      </c>
      <c r="R1349" s="13">
        <f t="shared" si="84"/>
        <v>42706.115405092598</v>
      </c>
      <c r="S1349" s="13">
        <f t="shared" si="86"/>
        <v>42736.115405092598</v>
      </c>
      <c r="T1349">
        <f t="shared" si="87"/>
        <v>2016</v>
      </c>
    </row>
    <row r="1350" spans="1:20" ht="60" x14ac:dyDescent="0.25">
      <c r="A1350">
        <v>1157</v>
      </c>
      <c r="B1350" s="9" t="s">
        <v>1158</v>
      </c>
      <c r="C1350" s="3" t="s">
        <v>5267</v>
      </c>
      <c r="D1350" s="5">
        <v>10000</v>
      </c>
      <c r="E1350" s="7">
        <v>3877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">
        <f t="shared" si="85"/>
        <v>39</v>
      </c>
      <c r="P1350" t="s">
        <v>8331</v>
      </c>
      <c r="Q1350" t="s">
        <v>8332</v>
      </c>
      <c r="R1350" s="13">
        <f t="shared" si="84"/>
        <v>41918.628240740742</v>
      </c>
      <c r="S1350" s="13">
        <f t="shared" si="86"/>
        <v>41978.669907407413</v>
      </c>
      <c r="T1350">
        <f t="shared" si="87"/>
        <v>2014</v>
      </c>
    </row>
    <row r="1351" spans="1:20" ht="60" x14ac:dyDescent="0.25">
      <c r="A1351">
        <v>1164</v>
      </c>
      <c r="B1351" s="9" t="s">
        <v>1165</v>
      </c>
      <c r="C1351" s="3" t="s">
        <v>5274</v>
      </c>
      <c r="D1351" s="5">
        <v>10000</v>
      </c>
      <c r="E1351" s="7">
        <v>3865.55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">
        <f t="shared" si="85"/>
        <v>39</v>
      </c>
      <c r="P1351" t="s">
        <v>8331</v>
      </c>
      <c r="Q1351" t="s">
        <v>8332</v>
      </c>
      <c r="R1351" s="13">
        <f t="shared" si="84"/>
        <v>42509.724328703705</v>
      </c>
      <c r="S1351" s="13">
        <f t="shared" si="86"/>
        <v>42539.724328703705</v>
      </c>
      <c r="T1351">
        <f t="shared" si="87"/>
        <v>2016</v>
      </c>
    </row>
    <row r="1352" spans="1:20" ht="60" x14ac:dyDescent="0.25">
      <c r="A1352">
        <v>1165</v>
      </c>
      <c r="B1352" s="9" t="s">
        <v>1166</v>
      </c>
      <c r="C1352" s="3" t="s">
        <v>5275</v>
      </c>
      <c r="D1352" s="5">
        <v>10000</v>
      </c>
      <c r="E1352" s="7">
        <v>3851.5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">
        <f t="shared" si="85"/>
        <v>38</v>
      </c>
      <c r="P1352" t="s">
        <v>8331</v>
      </c>
      <c r="Q1352" t="s">
        <v>8332</v>
      </c>
      <c r="R1352" s="13">
        <f t="shared" si="84"/>
        <v>41792.214467592588</v>
      </c>
      <c r="S1352" s="13">
        <f t="shared" si="86"/>
        <v>41826.214467592588</v>
      </c>
      <c r="T1352">
        <f t="shared" si="87"/>
        <v>2014</v>
      </c>
    </row>
    <row r="1353" spans="1:20" ht="45" x14ac:dyDescent="0.25">
      <c r="A1353">
        <v>1169</v>
      </c>
      <c r="B1353" s="9" t="s">
        <v>1170</v>
      </c>
      <c r="C1353" s="3" t="s">
        <v>5279</v>
      </c>
      <c r="D1353" s="5">
        <v>10000</v>
      </c>
      <c r="E1353" s="7">
        <v>3822.33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">
        <f t="shared" si="85"/>
        <v>38</v>
      </c>
      <c r="P1353" t="s">
        <v>8331</v>
      </c>
      <c r="Q1353" t="s">
        <v>8332</v>
      </c>
      <c r="R1353" s="13">
        <f t="shared" si="84"/>
        <v>42027.353738425925</v>
      </c>
      <c r="S1353" s="13">
        <f t="shared" si="86"/>
        <v>42057.353738425925</v>
      </c>
      <c r="T1353">
        <f t="shared" si="87"/>
        <v>2015</v>
      </c>
    </row>
    <row r="1354" spans="1:20" ht="60" x14ac:dyDescent="0.25">
      <c r="A1354">
        <v>1195</v>
      </c>
      <c r="B1354" s="9" t="s">
        <v>1196</v>
      </c>
      <c r="C1354" s="3" t="s">
        <v>5305</v>
      </c>
      <c r="D1354" s="5">
        <v>10000</v>
      </c>
      <c r="E1354" s="7">
        <v>3803.55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">
        <f t="shared" si="85"/>
        <v>38</v>
      </c>
      <c r="P1354" t="s">
        <v>8327</v>
      </c>
      <c r="Q1354" t="s">
        <v>8328</v>
      </c>
      <c r="R1354" s="13">
        <f t="shared" si="84"/>
        <v>42298.34783564815</v>
      </c>
      <c r="S1354" s="13">
        <f t="shared" si="86"/>
        <v>42358.375</v>
      </c>
      <c r="T1354">
        <f t="shared" si="87"/>
        <v>2015</v>
      </c>
    </row>
    <row r="1355" spans="1:20" ht="60" x14ac:dyDescent="0.25">
      <c r="A1355">
        <v>1208</v>
      </c>
      <c r="B1355" s="9" t="s">
        <v>1209</v>
      </c>
      <c r="C1355" s="3" t="s">
        <v>5318</v>
      </c>
      <c r="D1355" s="5">
        <v>10000</v>
      </c>
      <c r="E1355" s="7">
        <v>3800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">
        <f t="shared" si="85"/>
        <v>38</v>
      </c>
      <c r="P1355" t="s">
        <v>8327</v>
      </c>
      <c r="Q1355" t="s">
        <v>8328</v>
      </c>
      <c r="R1355" s="13">
        <f t="shared" si="84"/>
        <v>42423.709074074075</v>
      </c>
      <c r="S1355" s="13">
        <f t="shared" si="86"/>
        <v>42453.667407407411</v>
      </c>
      <c r="T1355">
        <f t="shared" si="87"/>
        <v>2016</v>
      </c>
    </row>
    <row r="1356" spans="1:20" ht="45" x14ac:dyDescent="0.25">
      <c r="A1356">
        <v>1270</v>
      </c>
      <c r="B1356" s="9" t="s">
        <v>1271</v>
      </c>
      <c r="C1356" s="3" t="s">
        <v>5380</v>
      </c>
      <c r="D1356" s="5">
        <v>10000</v>
      </c>
      <c r="E1356" s="7">
        <v>3798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">
        <f t="shared" si="85"/>
        <v>38</v>
      </c>
      <c r="P1356" t="s">
        <v>8323</v>
      </c>
      <c r="Q1356" t="s">
        <v>8347</v>
      </c>
      <c r="R1356" s="13">
        <f t="shared" si="84"/>
        <v>40933.856967592597</v>
      </c>
      <c r="S1356" s="13">
        <f t="shared" si="86"/>
        <v>40993.815300925926</v>
      </c>
      <c r="T1356">
        <f t="shared" si="87"/>
        <v>2012</v>
      </c>
    </row>
    <row r="1357" spans="1:20" ht="30" x14ac:dyDescent="0.25">
      <c r="A1357">
        <v>1308</v>
      </c>
      <c r="B1357" s="9" t="s">
        <v>1309</v>
      </c>
      <c r="C1357" s="3" t="s">
        <v>5418</v>
      </c>
      <c r="D1357" s="5">
        <v>10000</v>
      </c>
      <c r="E1357" s="7">
        <v>3791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">
        <f t="shared" si="85"/>
        <v>38</v>
      </c>
      <c r="P1357" t="s">
        <v>8314</v>
      </c>
      <c r="Q1357" t="s">
        <v>8322</v>
      </c>
      <c r="R1357" s="13">
        <f t="shared" si="84"/>
        <v>42611.613564814819</v>
      </c>
      <c r="S1357" s="13">
        <f t="shared" si="86"/>
        <v>42651.613564814819</v>
      </c>
      <c r="T1357">
        <f t="shared" si="87"/>
        <v>2016</v>
      </c>
    </row>
    <row r="1358" spans="1:20" ht="60" x14ac:dyDescent="0.25">
      <c r="A1358">
        <v>1352</v>
      </c>
      <c r="B1358" s="9" t="s">
        <v>1353</v>
      </c>
      <c r="C1358" s="3" t="s">
        <v>5462</v>
      </c>
      <c r="D1358" s="5">
        <v>10000</v>
      </c>
      <c r="E1358" s="7">
        <v>3785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">
        <f t="shared" si="85"/>
        <v>38</v>
      </c>
      <c r="P1358" t="s">
        <v>8311</v>
      </c>
      <c r="Q1358" t="s">
        <v>8345</v>
      </c>
      <c r="R1358" s="13">
        <f t="shared" si="84"/>
        <v>42200.578310185185</v>
      </c>
      <c r="S1358" s="13">
        <f t="shared" si="86"/>
        <v>42252.165972222225</v>
      </c>
      <c r="T1358">
        <f t="shared" si="87"/>
        <v>2015</v>
      </c>
    </row>
    <row r="1359" spans="1:20" ht="45" x14ac:dyDescent="0.25">
      <c r="A1359">
        <v>1373</v>
      </c>
      <c r="B1359" s="9" t="s">
        <v>1374</v>
      </c>
      <c r="C1359" s="3" t="s">
        <v>5483</v>
      </c>
      <c r="D1359" s="5">
        <v>10000</v>
      </c>
      <c r="E1359" s="7">
        <v>3781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">
        <f t="shared" si="85"/>
        <v>38</v>
      </c>
      <c r="P1359" t="s">
        <v>8323</v>
      </c>
      <c r="Q1359" t="s">
        <v>8347</v>
      </c>
      <c r="R1359" s="13">
        <f t="shared" si="84"/>
        <v>42704.95177083333</v>
      </c>
      <c r="S1359" s="13">
        <f t="shared" si="86"/>
        <v>42734.95177083333</v>
      </c>
      <c r="T1359">
        <f t="shared" si="87"/>
        <v>2016</v>
      </c>
    </row>
    <row r="1360" spans="1:20" ht="30" x14ac:dyDescent="0.25">
      <c r="A1360">
        <v>1379</v>
      </c>
      <c r="B1360" s="9" t="s">
        <v>1380</v>
      </c>
      <c r="C1360" s="3" t="s">
        <v>5489</v>
      </c>
      <c r="D1360" s="5">
        <v>10000</v>
      </c>
      <c r="E1360" s="7">
        <v>3775.5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">
        <f t="shared" si="85"/>
        <v>38</v>
      </c>
      <c r="P1360" t="s">
        <v>8323</v>
      </c>
      <c r="Q1360" t="s">
        <v>8347</v>
      </c>
      <c r="R1360" s="13">
        <f t="shared" si="84"/>
        <v>42130.491620370376</v>
      </c>
      <c r="S1360" s="13">
        <f t="shared" si="86"/>
        <v>42160.491620370376</v>
      </c>
      <c r="T1360">
        <f t="shared" si="87"/>
        <v>2015</v>
      </c>
    </row>
    <row r="1361" spans="1:20" ht="30" x14ac:dyDescent="0.25">
      <c r="A1361">
        <v>1393</v>
      </c>
      <c r="B1361" s="9" t="s">
        <v>1394</v>
      </c>
      <c r="C1361" s="3" t="s">
        <v>5503</v>
      </c>
      <c r="D1361" s="5">
        <v>10000</v>
      </c>
      <c r="E1361" s="7">
        <v>3773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">
        <f t="shared" si="85"/>
        <v>38</v>
      </c>
      <c r="P1361" t="s">
        <v>8323</v>
      </c>
      <c r="Q1361" t="s">
        <v>8347</v>
      </c>
      <c r="R1361" s="13">
        <f t="shared" si="84"/>
        <v>42553.681979166664</v>
      </c>
      <c r="S1361" s="13">
        <f t="shared" si="86"/>
        <v>42583.681979166664</v>
      </c>
      <c r="T1361">
        <f t="shared" si="87"/>
        <v>2016</v>
      </c>
    </row>
    <row r="1362" spans="1:20" ht="45" x14ac:dyDescent="0.25">
      <c r="A1362">
        <v>1397</v>
      </c>
      <c r="B1362" s="9" t="s">
        <v>1398</v>
      </c>
      <c r="C1362" s="3" t="s">
        <v>5507</v>
      </c>
      <c r="D1362" s="5">
        <v>10000</v>
      </c>
      <c r="E1362" s="7">
        <v>3760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">
        <f t="shared" si="85"/>
        <v>38</v>
      </c>
      <c r="P1362" t="s">
        <v>8323</v>
      </c>
      <c r="Q1362" t="s">
        <v>8347</v>
      </c>
      <c r="R1362" s="13">
        <f t="shared" si="84"/>
        <v>42640.917939814812</v>
      </c>
      <c r="S1362" s="13">
        <f t="shared" si="86"/>
        <v>42670.888194444444</v>
      </c>
      <c r="T1362">
        <f t="shared" si="87"/>
        <v>2016</v>
      </c>
    </row>
    <row r="1363" spans="1:20" ht="45" x14ac:dyDescent="0.25">
      <c r="A1363">
        <v>1429</v>
      </c>
      <c r="B1363" s="9" t="s">
        <v>1430</v>
      </c>
      <c r="C1363" s="3" t="s">
        <v>5539</v>
      </c>
      <c r="D1363" s="5">
        <v>10000</v>
      </c>
      <c r="E1363" s="7">
        <v>3751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">
        <f t="shared" si="85"/>
        <v>38</v>
      </c>
      <c r="P1363" t="s">
        <v>8311</v>
      </c>
      <c r="Q1363" t="s">
        <v>8312</v>
      </c>
      <c r="R1363" s="13">
        <f t="shared" si="84"/>
        <v>42074.060671296291</v>
      </c>
      <c r="S1363" s="13">
        <f t="shared" si="86"/>
        <v>42104.060671296291</v>
      </c>
      <c r="T1363">
        <f t="shared" si="87"/>
        <v>2015</v>
      </c>
    </row>
    <row r="1364" spans="1:20" ht="60" x14ac:dyDescent="0.25">
      <c r="A1364">
        <v>1436</v>
      </c>
      <c r="B1364" s="9" t="s">
        <v>1437</v>
      </c>
      <c r="C1364" s="3" t="s">
        <v>5546</v>
      </c>
      <c r="D1364" s="5">
        <v>10000</v>
      </c>
      <c r="E1364" s="7">
        <v>3750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">
        <f t="shared" si="85"/>
        <v>37</v>
      </c>
      <c r="P1364" t="s">
        <v>8311</v>
      </c>
      <c r="Q1364" t="s">
        <v>8312</v>
      </c>
      <c r="R1364" s="13">
        <f t="shared" si="84"/>
        <v>42391.35019675926</v>
      </c>
      <c r="S1364" s="13">
        <f t="shared" si="86"/>
        <v>42421.35019675926</v>
      </c>
      <c r="T1364">
        <f t="shared" si="87"/>
        <v>2016</v>
      </c>
    </row>
    <row r="1365" spans="1:20" ht="45" x14ac:dyDescent="0.25">
      <c r="A1365">
        <v>1487</v>
      </c>
      <c r="B1365" s="9" t="s">
        <v>1488</v>
      </c>
      <c r="C1365" s="3" t="s">
        <v>5597</v>
      </c>
      <c r="D1365" s="5">
        <v>10000</v>
      </c>
      <c r="E1365" s="7">
        <v>3746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">
        <f t="shared" si="85"/>
        <v>37</v>
      </c>
      <c r="P1365" t="s">
        <v>8311</v>
      </c>
      <c r="Q1365" t="s">
        <v>8350</v>
      </c>
      <c r="R1365" s="13">
        <f t="shared" si="84"/>
        <v>42554.917488425926</v>
      </c>
      <c r="S1365" s="13">
        <f t="shared" si="86"/>
        <v>42584.917488425926</v>
      </c>
      <c r="T1365">
        <f t="shared" si="87"/>
        <v>2016</v>
      </c>
    </row>
    <row r="1366" spans="1:20" ht="60" x14ac:dyDescent="0.25">
      <c r="A1366">
        <v>1561</v>
      </c>
      <c r="B1366" s="9" t="s">
        <v>1562</v>
      </c>
      <c r="C1366" s="3" t="s">
        <v>5671</v>
      </c>
      <c r="D1366" s="5">
        <v>10000</v>
      </c>
      <c r="E1366" s="7">
        <v>3736.55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">
        <f t="shared" si="85"/>
        <v>37</v>
      </c>
      <c r="P1366" t="s">
        <v>8311</v>
      </c>
      <c r="Q1366" t="s">
        <v>8351</v>
      </c>
      <c r="R1366" s="13">
        <f t="shared" si="84"/>
        <v>41555.041701388887</v>
      </c>
      <c r="S1366" s="13">
        <f t="shared" si="86"/>
        <v>41585.083368055559</v>
      </c>
      <c r="T1366">
        <f t="shared" si="87"/>
        <v>2013</v>
      </c>
    </row>
    <row r="1367" spans="1:20" ht="60" x14ac:dyDescent="0.25">
      <c r="A1367">
        <v>1564</v>
      </c>
      <c r="B1367" s="9" t="s">
        <v>1565</v>
      </c>
      <c r="C1367" s="3" t="s">
        <v>5674</v>
      </c>
      <c r="D1367" s="5">
        <v>10000</v>
      </c>
      <c r="E1367" s="7">
        <v>3735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">
        <f t="shared" si="85"/>
        <v>37</v>
      </c>
      <c r="P1367" t="s">
        <v>8311</v>
      </c>
      <c r="Q1367" t="s">
        <v>8351</v>
      </c>
      <c r="R1367" s="13">
        <f t="shared" ref="R1367:R1430" si="88">((J1367/60)/60/24+DATE(1970,1,1))</f>
        <v>42121.367002314815</v>
      </c>
      <c r="S1367" s="13">
        <f t="shared" si="86"/>
        <v>42152.836805555555</v>
      </c>
      <c r="T1367">
        <f t="shared" si="87"/>
        <v>2015</v>
      </c>
    </row>
    <row r="1368" spans="1:20" ht="60" x14ac:dyDescent="0.25">
      <c r="A1368">
        <v>1574</v>
      </c>
      <c r="B1368" s="9" t="s">
        <v>1575</v>
      </c>
      <c r="C1368" s="3" t="s">
        <v>5684</v>
      </c>
      <c r="D1368" s="5">
        <v>10000</v>
      </c>
      <c r="E1368" s="7">
        <v>3732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">
        <f t="shared" si="85"/>
        <v>37</v>
      </c>
      <c r="P1368" t="s">
        <v>8311</v>
      </c>
      <c r="Q1368" t="s">
        <v>8351</v>
      </c>
      <c r="R1368" s="13">
        <f t="shared" si="88"/>
        <v>42017.927418981482</v>
      </c>
      <c r="S1368" s="13">
        <f t="shared" si="86"/>
        <v>42052.927418981482</v>
      </c>
      <c r="T1368">
        <f t="shared" si="87"/>
        <v>2015</v>
      </c>
    </row>
    <row r="1369" spans="1:20" ht="60" x14ac:dyDescent="0.25">
      <c r="A1369">
        <v>1575</v>
      </c>
      <c r="B1369" s="9" t="s">
        <v>1576</v>
      </c>
      <c r="C1369" s="3" t="s">
        <v>5685</v>
      </c>
      <c r="D1369" s="5">
        <v>10000</v>
      </c>
      <c r="E1369" s="7">
        <v>3730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">
        <f t="shared" si="85"/>
        <v>37</v>
      </c>
      <c r="P1369" t="s">
        <v>8311</v>
      </c>
      <c r="Q1369" t="s">
        <v>8351</v>
      </c>
      <c r="R1369" s="13">
        <f t="shared" si="88"/>
        <v>41799.524259259262</v>
      </c>
      <c r="S1369" s="13">
        <f t="shared" si="86"/>
        <v>41829.524259259262</v>
      </c>
      <c r="T1369">
        <f t="shared" si="87"/>
        <v>2014</v>
      </c>
    </row>
    <row r="1370" spans="1:20" ht="60" x14ac:dyDescent="0.25">
      <c r="A1370">
        <v>1577</v>
      </c>
      <c r="B1370" s="9" t="s">
        <v>1578</v>
      </c>
      <c r="C1370" s="3" t="s">
        <v>5687</v>
      </c>
      <c r="D1370" s="5">
        <v>10000</v>
      </c>
      <c r="E1370" s="7">
        <v>3710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">
        <f t="shared" si="85"/>
        <v>37</v>
      </c>
      <c r="P1370" t="s">
        <v>8311</v>
      </c>
      <c r="Q1370" t="s">
        <v>8351</v>
      </c>
      <c r="R1370" s="13">
        <f t="shared" si="88"/>
        <v>41054.847777777781</v>
      </c>
      <c r="S1370" s="13">
        <f t="shared" si="86"/>
        <v>41114.847777777781</v>
      </c>
      <c r="T1370">
        <f t="shared" si="87"/>
        <v>2012</v>
      </c>
    </row>
    <row r="1371" spans="1:20" ht="45" x14ac:dyDescent="0.25">
      <c r="A1371">
        <v>1607</v>
      </c>
      <c r="B1371" s="9" t="s">
        <v>1608</v>
      </c>
      <c r="C1371" s="3" t="s">
        <v>5717</v>
      </c>
      <c r="D1371" s="5">
        <v>10000</v>
      </c>
      <c r="E1371" s="7">
        <v>3700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">
        <f t="shared" si="85"/>
        <v>37</v>
      </c>
      <c r="P1371" t="s">
        <v>8323</v>
      </c>
      <c r="Q1371" t="s">
        <v>8347</v>
      </c>
      <c r="R1371" s="13">
        <f t="shared" si="88"/>
        <v>41053.80846064815</v>
      </c>
      <c r="S1371" s="13">
        <f t="shared" si="86"/>
        <v>41074.80846064815</v>
      </c>
      <c r="T1371">
        <f t="shared" si="87"/>
        <v>2012</v>
      </c>
    </row>
    <row r="1372" spans="1:20" ht="45" x14ac:dyDescent="0.25">
      <c r="A1372">
        <v>1616</v>
      </c>
      <c r="B1372" s="9" t="s">
        <v>1617</v>
      </c>
      <c r="C1372" s="3" t="s">
        <v>5726</v>
      </c>
      <c r="D1372" s="5">
        <v>10000</v>
      </c>
      <c r="E1372" s="7">
        <v>3700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">
        <f t="shared" si="85"/>
        <v>37</v>
      </c>
      <c r="P1372" t="s">
        <v>8323</v>
      </c>
      <c r="Q1372" t="s">
        <v>8347</v>
      </c>
      <c r="R1372" s="13">
        <f t="shared" si="88"/>
        <v>41194.715520833335</v>
      </c>
      <c r="S1372" s="13">
        <f t="shared" si="86"/>
        <v>41235.916666666664</v>
      </c>
      <c r="T1372">
        <f t="shared" si="87"/>
        <v>2012</v>
      </c>
    </row>
    <row r="1373" spans="1:20" ht="60" x14ac:dyDescent="0.25">
      <c r="A1373">
        <v>1631</v>
      </c>
      <c r="B1373" s="9" t="s">
        <v>1632</v>
      </c>
      <c r="C1373" s="3" t="s">
        <v>5741</v>
      </c>
      <c r="D1373" s="5">
        <v>10000</v>
      </c>
      <c r="E1373" s="7">
        <v>3685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">
        <f t="shared" si="85"/>
        <v>37</v>
      </c>
      <c r="P1373" t="s">
        <v>8323</v>
      </c>
      <c r="Q1373" t="s">
        <v>8347</v>
      </c>
      <c r="R1373" s="13">
        <f t="shared" si="88"/>
        <v>41164.859502314815</v>
      </c>
      <c r="S1373" s="13">
        <f t="shared" si="86"/>
        <v>41194.859502314815</v>
      </c>
      <c r="T1373">
        <f t="shared" si="87"/>
        <v>2012</v>
      </c>
    </row>
    <row r="1374" spans="1:20" ht="60" x14ac:dyDescent="0.25">
      <c r="A1374">
        <v>1633</v>
      </c>
      <c r="B1374" s="9" t="s">
        <v>1634</v>
      </c>
      <c r="C1374" s="3" t="s">
        <v>5743</v>
      </c>
      <c r="D1374" s="5">
        <v>10000</v>
      </c>
      <c r="E1374" s="7">
        <v>3684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">
        <f t="shared" si="85"/>
        <v>37</v>
      </c>
      <c r="P1374" t="s">
        <v>8323</v>
      </c>
      <c r="Q1374" t="s">
        <v>8347</v>
      </c>
      <c r="R1374" s="13">
        <f t="shared" si="88"/>
        <v>40896.883750000001</v>
      </c>
      <c r="S1374" s="13">
        <f t="shared" si="86"/>
        <v>40924.208333333336</v>
      </c>
      <c r="T1374">
        <f t="shared" si="87"/>
        <v>2011</v>
      </c>
    </row>
    <row r="1375" spans="1:20" ht="60" x14ac:dyDescent="0.25">
      <c r="A1375">
        <v>1644</v>
      </c>
      <c r="B1375" s="9" t="s">
        <v>1645</v>
      </c>
      <c r="C1375" s="3" t="s">
        <v>5754</v>
      </c>
      <c r="D1375" s="5">
        <v>10000</v>
      </c>
      <c r="E1375" s="7">
        <v>3674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">
        <f t="shared" si="85"/>
        <v>37</v>
      </c>
      <c r="P1375" t="s">
        <v>8323</v>
      </c>
      <c r="Q1375" t="s">
        <v>8353</v>
      </c>
      <c r="R1375" s="13">
        <f t="shared" si="88"/>
        <v>41175.05972222222</v>
      </c>
      <c r="S1375" s="13">
        <f t="shared" si="86"/>
        <v>41235.101388888892</v>
      </c>
      <c r="T1375">
        <f t="shared" si="87"/>
        <v>2012</v>
      </c>
    </row>
    <row r="1376" spans="1:20" ht="60" x14ac:dyDescent="0.25">
      <c r="A1376">
        <v>1687</v>
      </c>
      <c r="B1376" s="9" t="s">
        <v>1688</v>
      </c>
      <c r="C1376" s="3" t="s">
        <v>5797</v>
      </c>
      <c r="D1376" s="5">
        <v>10000</v>
      </c>
      <c r="E1376" s="7">
        <v>3670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">
        <f t="shared" si="85"/>
        <v>37</v>
      </c>
      <c r="P1376" t="s">
        <v>8323</v>
      </c>
      <c r="Q1376" t="s">
        <v>8329</v>
      </c>
      <c r="R1376" s="13">
        <f t="shared" si="88"/>
        <v>42802.046817129631</v>
      </c>
      <c r="S1376" s="13">
        <f t="shared" si="86"/>
        <v>42835.84375</v>
      </c>
      <c r="T1376">
        <f t="shared" si="87"/>
        <v>2017</v>
      </c>
    </row>
    <row r="1377" spans="1:20" ht="60" x14ac:dyDescent="0.25">
      <c r="A1377">
        <v>1694</v>
      </c>
      <c r="B1377" s="9" t="s">
        <v>1695</v>
      </c>
      <c r="C1377" s="3" t="s">
        <v>5804</v>
      </c>
      <c r="D1377" s="5">
        <v>10000</v>
      </c>
      <c r="E1377" s="7">
        <v>3660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">
        <f t="shared" si="85"/>
        <v>37</v>
      </c>
      <c r="P1377" t="s">
        <v>8323</v>
      </c>
      <c r="Q1377" t="s">
        <v>8329</v>
      </c>
      <c r="R1377" s="13">
        <f t="shared" si="88"/>
        <v>42791.669837962967</v>
      </c>
      <c r="S1377" s="13">
        <f t="shared" si="86"/>
        <v>42821.191666666666</v>
      </c>
      <c r="T1377">
        <f t="shared" si="87"/>
        <v>2017</v>
      </c>
    </row>
    <row r="1378" spans="1:20" ht="60" x14ac:dyDescent="0.25">
      <c r="A1378">
        <v>1711</v>
      </c>
      <c r="B1378" s="9" t="s">
        <v>1712</v>
      </c>
      <c r="C1378" s="3" t="s">
        <v>5821</v>
      </c>
      <c r="D1378" s="5">
        <v>10000</v>
      </c>
      <c r="E1378" s="7">
        <v>3659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">
        <f t="shared" si="85"/>
        <v>37</v>
      </c>
      <c r="P1378" t="s">
        <v>8323</v>
      </c>
      <c r="Q1378" t="s">
        <v>8329</v>
      </c>
      <c r="R1378" s="13">
        <f t="shared" si="88"/>
        <v>41852.646226851852</v>
      </c>
      <c r="S1378" s="13">
        <f t="shared" si="86"/>
        <v>41883.646226851852</v>
      </c>
      <c r="T1378">
        <f t="shared" si="87"/>
        <v>2014</v>
      </c>
    </row>
    <row r="1379" spans="1:20" ht="60" x14ac:dyDescent="0.25">
      <c r="A1379">
        <v>1723</v>
      </c>
      <c r="B1379" s="9" t="s">
        <v>1724</v>
      </c>
      <c r="C1379" s="3" t="s">
        <v>5833</v>
      </c>
      <c r="D1379" s="5">
        <v>10000</v>
      </c>
      <c r="E1379" s="7">
        <v>3655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">
        <f t="shared" si="85"/>
        <v>36</v>
      </c>
      <c r="P1379" t="s">
        <v>8323</v>
      </c>
      <c r="Q1379" t="s">
        <v>8329</v>
      </c>
      <c r="R1379" s="13">
        <f t="shared" si="88"/>
        <v>42129.82540509259</v>
      </c>
      <c r="S1379" s="13">
        <f t="shared" si="86"/>
        <v>42186.25</v>
      </c>
      <c r="T1379">
        <f t="shared" si="87"/>
        <v>2015</v>
      </c>
    </row>
    <row r="1380" spans="1:20" ht="60" x14ac:dyDescent="0.25">
      <c r="A1380">
        <v>1729</v>
      </c>
      <c r="B1380" s="9" t="s">
        <v>1730</v>
      </c>
      <c r="C1380" s="3" t="s">
        <v>5839</v>
      </c>
      <c r="D1380" s="5">
        <v>10000</v>
      </c>
      <c r="E1380" s="7">
        <v>3641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">
        <f t="shared" si="85"/>
        <v>36</v>
      </c>
      <c r="P1380" t="s">
        <v>8323</v>
      </c>
      <c r="Q1380" t="s">
        <v>8329</v>
      </c>
      <c r="R1380" s="13">
        <f t="shared" si="88"/>
        <v>42471.052152777775</v>
      </c>
      <c r="S1380" s="13">
        <f t="shared" si="86"/>
        <v>42531.052152777775</v>
      </c>
      <c r="T1380">
        <f t="shared" si="87"/>
        <v>2016</v>
      </c>
    </row>
    <row r="1381" spans="1:20" ht="60" x14ac:dyDescent="0.25">
      <c r="A1381">
        <v>1733</v>
      </c>
      <c r="B1381" s="9" t="s">
        <v>1734</v>
      </c>
      <c r="C1381" s="3" t="s">
        <v>5843</v>
      </c>
      <c r="D1381" s="5">
        <v>10000</v>
      </c>
      <c r="E1381" s="7">
        <v>3638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">
        <f t="shared" si="85"/>
        <v>36</v>
      </c>
      <c r="P1381" t="s">
        <v>8323</v>
      </c>
      <c r="Q1381" t="s">
        <v>8329</v>
      </c>
      <c r="R1381" s="13">
        <f t="shared" si="88"/>
        <v>42614.675625000003</v>
      </c>
      <c r="S1381" s="13">
        <f t="shared" si="86"/>
        <v>42626.895833333328</v>
      </c>
      <c r="T1381">
        <f t="shared" si="87"/>
        <v>2016</v>
      </c>
    </row>
    <row r="1382" spans="1:20" ht="30" x14ac:dyDescent="0.25">
      <c r="A1382">
        <v>1751</v>
      </c>
      <c r="B1382" s="9" t="s">
        <v>1752</v>
      </c>
      <c r="C1382" s="3" t="s">
        <v>5861</v>
      </c>
      <c r="D1382" s="5">
        <v>10000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">
        <f t="shared" si="85"/>
        <v>36</v>
      </c>
      <c r="P1382" t="s">
        <v>8327</v>
      </c>
      <c r="Q1382" t="s">
        <v>8328</v>
      </c>
      <c r="R1382" s="13">
        <f t="shared" si="88"/>
        <v>42052.7815162037</v>
      </c>
      <c r="S1382" s="13">
        <f t="shared" si="86"/>
        <v>42082.739849537036</v>
      </c>
      <c r="T1382">
        <f t="shared" si="87"/>
        <v>2015</v>
      </c>
    </row>
    <row r="1383" spans="1:20" ht="45" x14ac:dyDescent="0.25">
      <c r="A1383">
        <v>1787</v>
      </c>
      <c r="B1383" s="9" t="s">
        <v>1788</v>
      </c>
      <c r="C1383" s="3" t="s">
        <v>5897</v>
      </c>
      <c r="D1383" s="5">
        <v>10000</v>
      </c>
      <c r="E1383" s="7">
        <v>3600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">
        <f t="shared" si="85"/>
        <v>36</v>
      </c>
      <c r="P1383" t="s">
        <v>8327</v>
      </c>
      <c r="Q1383" t="s">
        <v>8328</v>
      </c>
      <c r="R1383" s="13">
        <f t="shared" si="88"/>
        <v>42068.65552083333</v>
      </c>
      <c r="S1383" s="13">
        <f t="shared" si="86"/>
        <v>42098.613854166666</v>
      </c>
      <c r="T1383">
        <f t="shared" si="87"/>
        <v>2015</v>
      </c>
    </row>
    <row r="1384" spans="1:20" ht="45" x14ac:dyDescent="0.25">
      <c r="A1384">
        <v>1797</v>
      </c>
      <c r="B1384" s="9" t="s">
        <v>1798</v>
      </c>
      <c r="C1384" s="3" t="s">
        <v>5907</v>
      </c>
      <c r="D1384" s="5">
        <v>10000</v>
      </c>
      <c r="E1384" s="7">
        <v>3600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">
        <f t="shared" si="85"/>
        <v>36</v>
      </c>
      <c r="P1384" t="s">
        <v>8327</v>
      </c>
      <c r="Q1384" t="s">
        <v>8328</v>
      </c>
      <c r="R1384" s="13">
        <f t="shared" si="88"/>
        <v>42689.56931712963</v>
      </c>
      <c r="S1384" s="13">
        <f t="shared" si="86"/>
        <v>42719.56931712963</v>
      </c>
      <c r="T1384">
        <f t="shared" si="87"/>
        <v>2016</v>
      </c>
    </row>
    <row r="1385" spans="1:20" ht="30" x14ac:dyDescent="0.25">
      <c r="A1385">
        <v>1834</v>
      </c>
      <c r="B1385" s="9" t="s">
        <v>1835</v>
      </c>
      <c r="C1385" s="3" t="s">
        <v>5944</v>
      </c>
      <c r="D1385" s="5">
        <v>10000</v>
      </c>
      <c r="E1385" s="7">
        <v>3598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">
        <f t="shared" si="85"/>
        <v>36</v>
      </c>
      <c r="P1385" t="s">
        <v>8323</v>
      </c>
      <c r="Q1385" t="s">
        <v>8347</v>
      </c>
      <c r="R1385" s="13">
        <f t="shared" si="88"/>
        <v>41988.964062500003</v>
      </c>
      <c r="S1385" s="13">
        <f t="shared" si="86"/>
        <v>42028.964062500003</v>
      </c>
      <c r="T1385">
        <f t="shared" si="87"/>
        <v>2014</v>
      </c>
    </row>
    <row r="1386" spans="1:20" ht="60" x14ac:dyDescent="0.25">
      <c r="A1386">
        <v>1843</v>
      </c>
      <c r="B1386" s="9" t="s">
        <v>1844</v>
      </c>
      <c r="C1386" s="3" t="s">
        <v>5953</v>
      </c>
      <c r="D1386" s="5">
        <v>10000</v>
      </c>
      <c r="E1386" s="7">
        <v>3590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">
        <f t="shared" si="85"/>
        <v>36</v>
      </c>
      <c r="P1386" t="s">
        <v>8323</v>
      </c>
      <c r="Q1386" t="s">
        <v>8347</v>
      </c>
      <c r="R1386" s="13">
        <f t="shared" si="88"/>
        <v>40564.994837962964</v>
      </c>
      <c r="S1386" s="13">
        <f t="shared" si="86"/>
        <v>40594.994837962964</v>
      </c>
      <c r="T1386">
        <f t="shared" si="87"/>
        <v>2011</v>
      </c>
    </row>
    <row r="1387" spans="1:20" ht="60" x14ac:dyDescent="0.25">
      <c r="A1387">
        <v>1869</v>
      </c>
      <c r="B1387" s="9" t="s">
        <v>1870</v>
      </c>
      <c r="C1387" s="3" t="s">
        <v>5979</v>
      </c>
      <c r="D1387" s="5">
        <v>10000</v>
      </c>
      <c r="E1387" s="7">
        <v>3575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">
        <f t="shared" si="85"/>
        <v>36</v>
      </c>
      <c r="P1387" t="s">
        <v>8320</v>
      </c>
      <c r="Q1387" t="s">
        <v>8330</v>
      </c>
      <c r="R1387" s="13">
        <f t="shared" si="88"/>
        <v>42709.002881944441</v>
      </c>
      <c r="S1387" s="13">
        <f t="shared" si="86"/>
        <v>42739.002881944441</v>
      </c>
      <c r="T1387">
        <f t="shared" si="87"/>
        <v>2016</v>
      </c>
    </row>
    <row r="1388" spans="1:20" ht="45" x14ac:dyDescent="0.25">
      <c r="A1388">
        <v>1875</v>
      </c>
      <c r="B1388" s="9" t="s">
        <v>1876</v>
      </c>
      <c r="C1388" s="3" t="s">
        <v>5985</v>
      </c>
      <c r="D1388" s="5">
        <v>10000</v>
      </c>
      <c r="E1388" s="7">
        <v>3572.12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">
        <f t="shared" si="85"/>
        <v>36</v>
      </c>
      <c r="P1388" t="s">
        <v>8320</v>
      </c>
      <c r="Q1388" t="s">
        <v>8330</v>
      </c>
      <c r="R1388" s="13">
        <f t="shared" si="88"/>
        <v>42528.899398148147</v>
      </c>
      <c r="S1388" s="13">
        <f t="shared" si="86"/>
        <v>42588.899398148147</v>
      </c>
      <c r="T1388">
        <f t="shared" si="87"/>
        <v>2016</v>
      </c>
    </row>
    <row r="1389" spans="1:20" ht="60" x14ac:dyDescent="0.25">
      <c r="A1389">
        <v>1891</v>
      </c>
      <c r="B1389" s="9" t="s">
        <v>1892</v>
      </c>
      <c r="C1389" s="3" t="s">
        <v>6001</v>
      </c>
      <c r="D1389" s="5">
        <v>10000</v>
      </c>
      <c r="E1389" s="7">
        <v>3562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">
        <f t="shared" si="85"/>
        <v>36</v>
      </c>
      <c r="P1389" t="s">
        <v>8323</v>
      </c>
      <c r="Q1389" t="s">
        <v>8344</v>
      </c>
      <c r="R1389" s="13">
        <f t="shared" si="88"/>
        <v>40335.798078703701</v>
      </c>
      <c r="S1389" s="13">
        <f t="shared" si="86"/>
        <v>40381.25</v>
      </c>
      <c r="T1389">
        <f t="shared" si="87"/>
        <v>2010</v>
      </c>
    </row>
    <row r="1390" spans="1:20" ht="45" x14ac:dyDescent="0.25">
      <c r="A1390">
        <v>1920</v>
      </c>
      <c r="B1390" s="9" t="s">
        <v>1921</v>
      </c>
      <c r="C1390" s="3" t="s">
        <v>6030</v>
      </c>
      <c r="D1390" s="5">
        <v>10000</v>
      </c>
      <c r="E1390" s="7">
        <v>3555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">
        <f t="shared" si="85"/>
        <v>36</v>
      </c>
      <c r="P1390" t="s">
        <v>8314</v>
      </c>
      <c r="Q1390" t="s">
        <v>8326</v>
      </c>
      <c r="R1390" s="13">
        <f t="shared" si="88"/>
        <v>42270.875706018516</v>
      </c>
      <c r="S1390" s="13">
        <f t="shared" si="86"/>
        <v>42298.958333333328</v>
      </c>
      <c r="T1390">
        <f t="shared" si="87"/>
        <v>2015</v>
      </c>
    </row>
    <row r="1391" spans="1:20" ht="60" x14ac:dyDescent="0.25">
      <c r="A1391">
        <v>1939</v>
      </c>
      <c r="B1391" s="9" t="s">
        <v>1940</v>
      </c>
      <c r="C1391" s="3" t="s">
        <v>6049</v>
      </c>
      <c r="D1391" s="5">
        <v>10000</v>
      </c>
      <c r="E1391" s="7">
        <v>3550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">
        <f t="shared" si="85"/>
        <v>36</v>
      </c>
      <c r="P1391" t="s">
        <v>8323</v>
      </c>
      <c r="Q1391" t="s">
        <v>8344</v>
      </c>
      <c r="R1391" s="13">
        <f t="shared" si="88"/>
        <v>41313.985046296293</v>
      </c>
      <c r="S1391" s="13">
        <f t="shared" si="86"/>
        <v>41343.943379629629</v>
      </c>
      <c r="T1391">
        <f t="shared" si="87"/>
        <v>2013</v>
      </c>
    </row>
    <row r="1392" spans="1:20" ht="45" x14ac:dyDescent="0.25">
      <c r="A1392">
        <v>1943</v>
      </c>
      <c r="B1392" s="9" t="s">
        <v>1944</v>
      </c>
      <c r="C1392" s="3" t="s">
        <v>6053</v>
      </c>
      <c r="D1392" s="5">
        <v>10000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">
        <f t="shared" si="85"/>
        <v>35</v>
      </c>
      <c r="P1392" t="s">
        <v>8314</v>
      </c>
      <c r="Q1392" t="s">
        <v>8325</v>
      </c>
      <c r="R1392" s="13">
        <f t="shared" si="88"/>
        <v>42548.269861111112</v>
      </c>
      <c r="S1392" s="13">
        <f t="shared" si="86"/>
        <v>42593.269861111112</v>
      </c>
      <c r="T1392">
        <f t="shared" si="87"/>
        <v>2016</v>
      </c>
    </row>
    <row r="1393" spans="1:20" ht="60" x14ac:dyDescent="0.25">
      <c r="A1393">
        <v>1959</v>
      </c>
      <c r="B1393" s="9" t="s">
        <v>1960</v>
      </c>
      <c r="C1393" s="3" t="s">
        <v>6069</v>
      </c>
      <c r="D1393" s="5">
        <v>10000</v>
      </c>
      <c r="E1393" s="7">
        <v>3540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">
        <f t="shared" si="85"/>
        <v>35</v>
      </c>
      <c r="P1393" t="s">
        <v>8314</v>
      </c>
      <c r="Q1393" t="s">
        <v>8325</v>
      </c>
      <c r="R1393" s="13">
        <f t="shared" si="88"/>
        <v>41871.845601851855</v>
      </c>
      <c r="S1393" s="13">
        <f t="shared" si="86"/>
        <v>41913</v>
      </c>
      <c r="T1393">
        <f t="shared" si="87"/>
        <v>2014</v>
      </c>
    </row>
    <row r="1394" spans="1:20" ht="45" x14ac:dyDescent="0.25">
      <c r="A1394">
        <v>1961</v>
      </c>
      <c r="B1394" s="9" t="s">
        <v>1962</v>
      </c>
      <c r="C1394" s="3" t="s">
        <v>6071</v>
      </c>
      <c r="D1394" s="5">
        <v>10000</v>
      </c>
      <c r="E1394" s="7">
        <v>3535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">
        <f t="shared" si="85"/>
        <v>35</v>
      </c>
      <c r="P1394" t="s">
        <v>8314</v>
      </c>
      <c r="Q1394" t="s">
        <v>8325</v>
      </c>
      <c r="R1394" s="13">
        <f t="shared" si="88"/>
        <v>41148.194641203707</v>
      </c>
      <c r="S1394" s="13">
        <f t="shared" si="86"/>
        <v>41188.165972222225</v>
      </c>
      <c r="T1394">
        <f t="shared" si="87"/>
        <v>2012</v>
      </c>
    </row>
    <row r="1395" spans="1:20" ht="60" x14ac:dyDescent="0.25">
      <c r="A1395">
        <v>1962</v>
      </c>
      <c r="B1395" s="9" t="s">
        <v>1963</v>
      </c>
      <c r="C1395" s="3" t="s">
        <v>6072</v>
      </c>
      <c r="D1395" s="5">
        <v>10000</v>
      </c>
      <c r="E1395" s="7">
        <v>3531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">
        <f t="shared" si="85"/>
        <v>35</v>
      </c>
      <c r="P1395" t="s">
        <v>8314</v>
      </c>
      <c r="Q1395" t="s">
        <v>8325</v>
      </c>
      <c r="R1395" s="13">
        <f t="shared" si="88"/>
        <v>41742.780509259261</v>
      </c>
      <c r="S1395" s="13">
        <f t="shared" si="86"/>
        <v>41772.780509259261</v>
      </c>
      <c r="T1395">
        <f t="shared" si="87"/>
        <v>2014</v>
      </c>
    </row>
    <row r="1396" spans="1:20" ht="60" x14ac:dyDescent="0.25">
      <c r="A1396">
        <v>2007</v>
      </c>
      <c r="B1396" s="9" t="s">
        <v>2008</v>
      </c>
      <c r="C1396" s="3" t="s">
        <v>6117</v>
      </c>
      <c r="D1396" s="5">
        <v>10000</v>
      </c>
      <c r="E1396" s="7">
        <v>3530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">
        <f t="shared" si="85"/>
        <v>35</v>
      </c>
      <c r="P1396" t="s">
        <v>8314</v>
      </c>
      <c r="Q1396" t="s">
        <v>8325</v>
      </c>
      <c r="R1396" s="13">
        <f t="shared" si="88"/>
        <v>40347.837800925925</v>
      </c>
      <c r="S1396" s="13">
        <f t="shared" si="86"/>
        <v>40414.166666666664</v>
      </c>
      <c r="T1396">
        <f t="shared" si="87"/>
        <v>2010</v>
      </c>
    </row>
    <row r="1397" spans="1:20" ht="30" x14ac:dyDescent="0.25">
      <c r="A1397">
        <v>2016</v>
      </c>
      <c r="B1397" s="9" t="s">
        <v>2017</v>
      </c>
      <c r="C1397" s="3" t="s">
        <v>6126</v>
      </c>
      <c r="D1397" s="5">
        <v>10000</v>
      </c>
      <c r="E1397" s="7">
        <v>3530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">
        <f t="shared" si="85"/>
        <v>35</v>
      </c>
      <c r="P1397" t="s">
        <v>8314</v>
      </c>
      <c r="Q1397" t="s">
        <v>8325</v>
      </c>
      <c r="R1397" s="13">
        <f t="shared" si="88"/>
        <v>41312.88077546296</v>
      </c>
      <c r="S1397" s="13">
        <f t="shared" si="86"/>
        <v>41342.88077546296</v>
      </c>
      <c r="T1397">
        <f t="shared" si="87"/>
        <v>2013</v>
      </c>
    </row>
    <row r="1398" spans="1:20" ht="45" x14ac:dyDescent="0.25">
      <c r="A1398">
        <v>2037</v>
      </c>
      <c r="B1398" s="9" t="s">
        <v>2038</v>
      </c>
      <c r="C1398" s="3" t="s">
        <v>6147</v>
      </c>
      <c r="D1398" s="5">
        <v>10000</v>
      </c>
      <c r="E1398" s="7">
        <v>3526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">
        <f t="shared" si="85"/>
        <v>35</v>
      </c>
      <c r="P1398" t="s">
        <v>8314</v>
      </c>
      <c r="Q1398" t="s">
        <v>8325</v>
      </c>
      <c r="R1398" s="13">
        <f t="shared" si="88"/>
        <v>41578.210104166668</v>
      </c>
      <c r="S1398" s="13">
        <f t="shared" si="86"/>
        <v>41638.251770833333</v>
      </c>
      <c r="T1398">
        <f t="shared" si="87"/>
        <v>2013</v>
      </c>
    </row>
    <row r="1399" spans="1:20" ht="45" x14ac:dyDescent="0.25">
      <c r="A1399">
        <v>2042</v>
      </c>
      <c r="B1399" s="9" t="s">
        <v>2043</v>
      </c>
      <c r="C1399" s="3" t="s">
        <v>6152</v>
      </c>
      <c r="D1399" s="5">
        <v>10000</v>
      </c>
      <c r="E1399" s="7">
        <v>3514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">
        <f t="shared" si="85"/>
        <v>35</v>
      </c>
      <c r="P1399" t="s">
        <v>8314</v>
      </c>
      <c r="Q1399" t="s">
        <v>8325</v>
      </c>
      <c r="R1399" s="13">
        <f t="shared" si="88"/>
        <v>42331.708032407405</v>
      </c>
      <c r="S1399" s="13">
        <f t="shared" si="86"/>
        <v>42391.708032407405</v>
      </c>
      <c r="T1399">
        <f t="shared" si="87"/>
        <v>2015</v>
      </c>
    </row>
    <row r="1400" spans="1:20" ht="60" x14ac:dyDescent="0.25">
      <c r="A1400">
        <v>2046</v>
      </c>
      <c r="B1400" s="9" t="s">
        <v>2047</v>
      </c>
      <c r="C1400" s="3" t="s">
        <v>6156</v>
      </c>
      <c r="D1400" s="5">
        <v>10000</v>
      </c>
      <c r="E1400" s="7">
        <v>3510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">
        <f t="shared" si="85"/>
        <v>35</v>
      </c>
      <c r="P1400" t="s">
        <v>8314</v>
      </c>
      <c r="Q1400" t="s">
        <v>8325</v>
      </c>
      <c r="R1400" s="13">
        <f t="shared" si="88"/>
        <v>41387.171805555554</v>
      </c>
      <c r="S1400" s="13">
        <f t="shared" si="86"/>
        <v>41417.171805555554</v>
      </c>
      <c r="T1400">
        <f t="shared" si="87"/>
        <v>2013</v>
      </c>
    </row>
    <row r="1401" spans="1:20" ht="60" x14ac:dyDescent="0.25">
      <c r="A1401">
        <v>2050</v>
      </c>
      <c r="B1401" s="9" t="s">
        <v>2051</v>
      </c>
      <c r="C1401" s="3" t="s">
        <v>6160</v>
      </c>
      <c r="D1401" s="5">
        <v>10000</v>
      </c>
      <c r="E1401" s="7">
        <v>3508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">
        <f t="shared" si="85"/>
        <v>35</v>
      </c>
      <c r="P1401" t="s">
        <v>8314</v>
      </c>
      <c r="Q1401" t="s">
        <v>8325</v>
      </c>
      <c r="R1401" s="13">
        <f t="shared" si="88"/>
        <v>42115.071504629625</v>
      </c>
      <c r="S1401" s="13">
        <f t="shared" si="86"/>
        <v>42155.071504629625</v>
      </c>
      <c r="T1401">
        <f t="shared" si="87"/>
        <v>2015</v>
      </c>
    </row>
    <row r="1402" spans="1:20" ht="60" x14ac:dyDescent="0.25">
      <c r="A1402">
        <v>2079</v>
      </c>
      <c r="B1402" s="9" t="s">
        <v>2080</v>
      </c>
      <c r="C1402" s="3" t="s">
        <v>6189</v>
      </c>
      <c r="D1402" s="5">
        <v>10000</v>
      </c>
      <c r="E1402" s="7">
        <v>3506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">
        <f t="shared" si="85"/>
        <v>35</v>
      </c>
      <c r="P1402" t="s">
        <v>8314</v>
      </c>
      <c r="Q1402" t="s">
        <v>8325</v>
      </c>
      <c r="R1402" s="13">
        <f t="shared" si="88"/>
        <v>42150.71056712963</v>
      </c>
      <c r="S1402" s="13">
        <f t="shared" si="86"/>
        <v>42180.791666666672</v>
      </c>
      <c r="T1402">
        <f t="shared" si="87"/>
        <v>2015</v>
      </c>
    </row>
    <row r="1403" spans="1:20" ht="45" x14ac:dyDescent="0.25">
      <c r="A1403">
        <v>2160</v>
      </c>
      <c r="B1403" s="9" t="s">
        <v>2161</v>
      </c>
      <c r="C1403" s="3" t="s">
        <v>6270</v>
      </c>
      <c r="D1403" s="5">
        <v>10000</v>
      </c>
      <c r="E1403" s="7">
        <v>3501.52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">
        <f t="shared" si="85"/>
        <v>35</v>
      </c>
      <c r="P1403" t="s">
        <v>8320</v>
      </c>
      <c r="Q1403" t="s">
        <v>8321</v>
      </c>
      <c r="R1403" s="13">
        <f t="shared" si="88"/>
        <v>41018.711863425924</v>
      </c>
      <c r="S1403" s="13">
        <f t="shared" si="86"/>
        <v>41048.711863425924</v>
      </c>
      <c r="T1403">
        <f t="shared" si="87"/>
        <v>2012</v>
      </c>
    </row>
    <row r="1404" spans="1:20" ht="60" x14ac:dyDescent="0.25">
      <c r="A1404">
        <v>2184</v>
      </c>
      <c r="B1404" s="9" t="s">
        <v>2185</v>
      </c>
      <c r="C1404" s="3" t="s">
        <v>6294</v>
      </c>
      <c r="D1404" s="5">
        <v>10000</v>
      </c>
      <c r="E1404" s="7">
        <v>3500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">
        <f t="shared" si="85"/>
        <v>35</v>
      </c>
      <c r="P1404" t="s">
        <v>8320</v>
      </c>
      <c r="Q1404" t="s">
        <v>8348</v>
      </c>
      <c r="R1404" s="13">
        <f t="shared" si="88"/>
        <v>42380.690289351856</v>
      </c>
      <c r="S1404" s="13">
        <f t="shared" si="86"/>
        <v>42394.666666666672</v>
      </c>
      <c r="T1404">
        <f t="shared" si="87"/>
        <v>2016</v>
      </c>
    </row>
    <row r="1405" spans="1:20" ht="60" x14ac:dyDescent="0.25">
      <c r="A1405">
        <v>2194</v>
      </c>
      <c r="B1405" s="9" t="s">
        <v>2195</v>
      </c>
      <c r="C1405" s="3" t="s">
        <v>6304</v>
      </c>
      <c r="D1405" s="5">
        <v>10000</v>
      </c>
      <c r="E1405" s="7">
        <v>3500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">
        <f t="shared" si="85"/>
        <v>35</v>
      </c>
      <c r="P1405" t="s">
        <v>8320</v>
      </c>
      <c r="Q1405" t="s">
        <v>8348</v>
      </c>
      <c r="R1405" s="13">
        <f t="shared" si="88"/>
        <v>42425.757986111115</v>
      </c>
      <c r="S1405" s="13">
        <f t="shared" si="86"/>
        <v>42455.716319444444</v>
      </c>
      <c r="T1405">
        <f t="shared" si="87"/>
        <v>2016</v>
      </c>
    </row>
    <row r="1406" spans="1:20" ht="60" x14ac:dyDescent="0.25">
      <c r="A1406">
        <v>2224</v>
      </c>
      <c r="B1406" s="9" t="s">
        <v>2225</v>
      </c>
      <c r="C1406" s="3" t="s">
        <v>6334</v>
      </c>
      <c r="D1406" s="5">
        <v>10000</v>
      </c>
      <c r="E1406" s="7">
        <v>3500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">
        <f t="shared" si="85"/>
        <v>35</v>
      </c>
      <c r="P1406" t="s">
        <v>8320</v>
      </c>
      <c r="Q1406" t="s">
        <v>8348</v>
      </c>
      <c r="R1406" s="13">
        <f t="shared" si="88"/>
        <v>42644.667534722219</v>
      </c>
      <c r="S1406" s="13">
        <f t="shared" si="86"/>
        <v>42672.791666666672</v>
      </c>
      <c r="T1406">
        <f t="shared" si="87"/>
        <v>2016</v>
      </c>
    </row>
    <row r="1407" spans="1:20" ht="30" x14ac:dyDescent="0.25">
      <c r="A1407">
        <v>2242</v>
      </c>
      <c r="B1407" s="9" t="s">
        <v>2243</v>
      </c>
      <c r="C1407" s="3" t="s">
        <v>6352</v>
      </c>
      <c r="D1407" s="5">
        <v>10000</v>
      </c>
      <c r="E1407" s="7">
        <v>3499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">
        <f t="shared" si="85"/>
        <v>35</v>
      </c>
      <c r="P1407" t="s">
        <v>8320</v>
      </c>
      <c r="Q1407" t="s">
        <v>8348</v>
      </c>
      <c r="R1407" s="13">
        <f t="shared" si="88"/>
        <v>41569.575613425928</v>
      </c>
      <c r="S1407" s="13">
        <f t="shared" si="86"/>
        <v>41605.126388888886</v>
      </c>
      <c r="T1407">
        <f t="shared" si="87"/>
        <v>2013</v>
      </c>
    </row>
    <row r="1408" spans="1:20" ht="60" x14ac:dyDescent="0.25">
      <c r="A1408">
        <v>2328</v>
      </c>
      <c r="B1408" s="9" t="s">
        <v>2329</v>
      </c>
      <c r="C1408" s="3" t="s">
        <v>6438</v>
      </c>
      <c r="D1408" s="5">
        <v>10000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">
        <f t="shared" si="85"/>
        <v>35</v>
      </c>
      <c r="P1408" t="s">
        <v>8331</v>
      </c>
      <c r="Q1408" t="s">
        <v>8349</v>
      </c>
      <c r="R1408" s="13">
        <f t="shared" si="88"/>
        <v>42139.781678240746</v>
      </c>
      <c r="S1408" s="13">
        <f t="shared" si="86"/>
        <v>42169.781678240746</v>
      </c>
      <c r="T1408">
        <f t="shared" si="87"/>
        <v>2015</v>
      </c>
    </row>
    <row r="1409" spans="1:20" ht="60" x14ac:dyDescent="0.25">
      <c r="A1409">
        <v>2343</v>
      </c>
      <c r="B1409" s="9" t="s">
        <v>2344</v>
      </c>
      <c r="C1409" s="3" t="s">
        <v>6453</v>
      </c>
      <c r="D1409" s="5">
        <v>10000</v>
      </c>
      <c r="E1409" s="7">
        <v>3485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">
        <f t="shared" si="85"/>
        <v>35</v>
      </c>
      <c r="P1409" t="s">
        <v>8314</v>
      </c>
      <c r="Q1409" t="s">
        <v>8318</v>
      </c>
      <c r="R1409" s="13">
        <f t="shared" si="88"/>
        <v>42327.825289351851</v>
      </c>
      <c r="S1409" s="13">
        <f t="shared" si="86"/>
        <v>42377.82430555555</v>
      </c>
      <c r="T1409">
        <f t="shared" si="87"/>
        <v>2015</v>
      </c>
    </row>
    <row r="1410" spans="1:20" ht="30" x14ac:dyDescent="0.25">
      <c r="A1410">
        <v>2356</v>
      </c>
      <c r="B1410" s="9" t="s">
        <v>2357</v>
      </c>
      <c r="C1410" s="3" t="s">
        <v>6466</v>
      </c>
      <c r="D1410" s="5">
        <v>10000</v>
      </c>
      <c r="E1410" s="7">
        <v>3470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">
        <f t="shared" ref="O1410:O1473" si="89">ROUND(E1411/D1411*100,0)</f>
        <v>35</v>
      </c>
      <c r="P1410" t="s">
        <v>8314</v>
      </c>
      <c r="Q1410" t="s">
        <v>8318</v>
      </c>
      <c r="R1410" s="13">
        <f t="shared" si="88"/>
        <v>42130.78361111111</v>
      </c>
      <c r="S1410" s="13">
        <f t="shared" si="86"/>
        <v>42160.78361111111</v>
      </c>
      <c r="T1410">
        <f t="shared" si="87"/>
        <v>2015</v>
      </c>
    </row>
    <row r="1411" spans="1:20" ht="60" x14ac:dyDescent="0.25">
      <c r="A1411">
        <v>2375</v>
      </c>
      <c r="B1411" s="9" t="s">
        <v>2376</v>
      </c>
      <c r="C1411" s="3" t="s">
        <v>6485</v>
      </c>
      <c r="D1411" s="5">
        <v>10000</v>
      </c>
      <c r="E1411" s="7">
        <v>3466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">
        <f t="shared" si="89"/>
        <v>35</v>
      </c>
      <c r="P1411" t="s">
        <v>8314</v>
      </c>
      <c r="Q1411" t="s">
        <v>8318</v>
      </c>
      <c r="R1411" s="13">
        <f t="shared" si="88"/>
        <v>42592.836076388892</v>
      </c>
      <c r="S1411" s="13">
        <f t="shared" ref="S1411:S1474" si="90">(((I1411/60)/60/24+DATE(1970,1,1)))</f>
        <v>42622.836076388892</v>
      </c>
      <c r="T1411">
        <f t="shared" ref="T1411:T1474" si="91">YEAR(R1411)</f>
        <v>2016</v>
      </c>
    </row>
    <row r="1412" spans="1:20" ht="60" x14ac:dyDescent="0.25">
      <c r="A1412">
        <v>2383</v>
      </c>
      <c r="B1412" s="9" t="s">
        <v>2384</v>
      </c>
      <c r="C1412" s="3" t="s">
        <v>6493</v>
      </c>
      <c r="D1412" s="5">
        <v>10000</v>
      </c>
      <c r="E1412" s="7">
        <v>3466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">
        <f t="shared" si="89"/>
        <v>35</v>
      </c>
      <c r="P1412" t="s">
        <v>8314</v>
      </c>
      <c r="Q1412" t="s">
        <v>8318</v>
      </c>
      <c r="R1412" s="13">
        <f t="shared" si="88"/>
        <v>42027.056793981479</v>
      </c>
      <c r="S1412" s="13">
        <f t="shared" si="90"/>
        <v>42057.056793981479</v>
      </c>
      <c r="T1412">
        <f t="shared" si="91"/>
        <v>2015</v>
      </c>
    </row>
    <row r="1413" spans="1:20" ht="60" x14ac:dyDescent="0.25">
      <c r="A1413">
        <v>2433</v>
      </c>
      <c r="B1413" s="9" t="s">
        <v>2434</v>
      </c>
      <c r="C1413" s="3" t="s">
        <v>6543</v>
      </c>
      <c r="D1413" s="5">
        <v>10000</v>
      </c>
      <c r="E1413" s="7">
        <v>3465.32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">
        <f t="shared" si="89"/>
        <v>35</v>
      </c>
      <c r="P1413" t="s">
        <v>8331</v>
      </c>
      <c r="Q1413" t="s">
        <v>8332</v>
      </c>
      <c r="R1413" s="13">
        <f t="shared" si="88"/>
        <v>42397.89980324074</v>
      </c>
      <c r="S1413" s="13">
        <f t="shared" si="90"/>
        <v>42427.89980324074</v>
      </c>
      <c r="T1413">
        <f t="shared" si="91"/>
        <v>2016</v>
      </c>
    </row>
    <row r="1414" spans="1:20" ht="60" x14ac:dyDescent="0.25">
      <c r="A1414">
        <v>2439</v>
      </c>
      <c r="B1414" s="9" t="s">
        <v>2440</v>
      </c>
      <c r="C1414" s="3" t="s">
        <v>6549</v>
      </c>
      <c r="D1414" s="5">
        <v>10000</v>
      </c>
      <c r="E1414" s="7">
        <v>3465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">
        <f t="shared" si="89"/>
        <v>35</v>
      </c>
      <c r="P1414" t="s">
        <v>8331</v>
      </c>
      <c r="Q1414" t="s">
        <v>8332</v>
      </c>
      <c r="R1414" s="13">
        <f t="shared" si="88"/>
        <v>42265.818622685183</v>
      </c>
      <c r="S1414" s="13">
        <f t="shared" si="90"/>
        <v>42295.818622685183</v>
      </c>
      <c r="T1414">
        <f t="shared" si="91"/>
        <v>2015</v>
      </c>
    </row>
    <row r="1415" spans="1:20" ht="45" x14ac:dyDescent="0.25">
      <c r="A1415">
        <v>2449</v>
      </c>
      <c r="B1415" s="9" t="s">
        <v>2450</v>
      </c>
      <c r="C1415" s="3" t="s">
        <v>6559</v>
      </c>
      <c r="D1415" s="5">
        <v>10000</v>
      </c>
      <c r="E1415" s="7">
        <v>3460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">
        <f t="shared" si="89"/>
        <v>35</v>
      </c>
      <c r="P1415" t="s">
        <v>8331</v>
      </c>
      <c r="Q1415" t="s">
        <v>8349</v>
      </c>
      <c r="R1415" s="13">
        <f t="shared" si="88"/>
        <v>41943.142534722225</v>
      </c>
      <c r="S1415" s="13">
        <f t="shared" si="90"/>
        <v>41973.184201388889</v>
      </c>
      <c r="T1415">
        <f t="shared" si="91"/>
        <v>2014</v>
      </c>
    </row>
    <row r="1416" spans="1:20" ht="60" x14ac:dyDescent="0.25">
      <c r="A1416">
        <v>2451</v>
      </c>
      <c r="B1416" s="9" t="s">
        <v>2452</v>
      </c>
      <c r="C1416" s="3" t="s">
        <v>6561</v>
      </c>
      <c r="D1416" s="5">
        <v>10000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">
        <f t="shared" si="89"/>
        <v>34</v>
      </c>
      <c r="P1416" t="s">
        <v>8331</v>
      </c>
      <c r="Q1416" t="s">
        <v>8349</v>
      </c>
      <c r="R1416" s="13">
        <f t="shared" si="88"/>
        <v>42779.908449074079</v>
      </c>
      <c r="S1416" s="13">
        <f t="shared" si="90"/>
        <v>42799.908449074079</v>
      </c>
      <c r="T1416">
        <f t="shared" si="91"/>
        <v>2017</v>
      </c>
    </row>
    <row r="1417" spans="1:20" ht="60" x14ac:dyDescent="0.25">
      <c r="A1417">
        <v>2503</v>
      </c>
      <c r="B1417" s="9" t="s">
        <v>2503</v>
      </c>
      <c r="C1417" s="3" t="s">
        <v>6613</v>
      </c>
      <c r="D1417" s="5">
        <v>10000</v>
      </c>
      <c r="E1417" s="7">
        <v>3449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">
        <f t="shared" si="89"/>
        <v>34</v>
      </c>
      <c r="P1417" t="s">
        <v>8331</v>
      </c>
      <c r="Q1417" t="s">
        <v>8335</v>
      </c>
      <c r="R1417" s="13">
        <f t="shared" si="88"/>
        <v>42498.899398148147</v>
      </c>
      <c r="S1417" s="13">
        <f t="shared" si="90"/>
        <v>42528.879166666666</v>
      </c>
      <c r="T1417">
        <f t="shared" si="91"/>
        <v>2016</v>
      </c>
    </row>
    <row r="1418" spans="1:20" ht="60" x14ac:dyDescent="0.25">
      <c r="A1418">
        <v>2539</v>
      </c>
      <c r="B1418" s="9" t="s">
        <v>2539</v>
      </c>
      <c r="C1418" s="3" t="s">
        <v>6649</v>
      </c>
      <c r="D1418" s="5">
        <v>10000</v>
      </c>
      <c r="E1418" s="7">
        <v>3441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">
        <f t="shared" si="89"/>
        <v>34</v>
      </c>
      <c r="P1418" t="s">
        <v>8323</v>
      </c>
      <c r="Q1418" t="s">
        <v>8355</v>
      </c>
      <c r="R1418" s="13">
        <f t="shared" si="88"/>
        <v>41977.902222222227</v>
      </c>
      <c r="S1418" s="13">
        <f t="shared" si="90"/>
        <v>42037.902222222227</v>
      </c>
      <c r="T1418">
        <f t="shared" si="91"/>
        <v>2014</v>
      </c>
    </row>
    <row r="1419" spans="1:20" ht="60" x14ac:dyDescent="0.25">
      <c r="A1419">
        <v>2562</v>
      </c>
      <c r="B1419" s="9" t="s">
        <v>2562</v>
      </c>
      <c r="C1419" s="3" t="s">
        <v>6672</v>
      </c>
      <c r="D1419" s="5">
        <v>10000</v>
      </c>
      <c r="E1419" s="7">
        <v>3440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">
        <f t="shared" si="89"/>
        <v>34</v>
      </c>
      <c r="P1419" t="s">
        <v>8331</v>
      </c>
      <c r="Q1419" t="s">
        <v>8332</v>
      </c>
      <c r="R1419" s="13">
        <f t="shared" si="88"/>
        <v>42594.524756944447</v>
      </c>
      <c r="S1419" s="13">
        <f t="shared" si="90"/>
        <v>42654.524756944447</v>
      </c>
      <c r="T1419">
        <f t="shared" si="91"/>
        <v>2016</v>
      </c>
    </row>
    <row r="1420" spans="1:20" ht="45" x14ac:dyDescent="0.25">
      <c r="A1420">
        <v>2565</v>
      </c>
      <c r="B1420" s="9" t="s">
        <v>2565</v>
      </c>
      <c r="C1420" s="3" t="s">
        <v>6675</v>
      </c>
      <c r="D1420" s="5">
        <v>10000</v>
      </c>
      <c r="E1420" s="7">
        <v>3432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">
        <f t="shared" si="89"/>
        <v>34</v>
      </c>
      <c r="P1420" t="s">
        <v>8331</v>
      </c>
      <c r="Q1420" t="s">
        <v>8332</v>
      </c>
      <c r="R1420" s="13">
        <f t="shared" si="88"/>
        <v>42440.650335648148</v>
      </c>
      <c r="S1420" s="13">
        <f t="shared" si="90"/>
        <v>42499.868055555555</v>
      </c>
      <c r="T1420">
        <f t="shared" si="91"/>
        <v>2016</v>
      </c>
    </row>
    <row r="1421" spans="1:20" ht="60" x14ac:dyDescent="0.25">
      <c r="A1421">
        <v>2568</v>
      </c>
      <c r="B1421" s="9" t="s">
        <v>2568</v>
      </c>
      <c r="C1421" s="3" t="s">
        <v>6678</v>
      </c>
      <c r="D1421" s="5">
        <v>10000</v>
      </c>
      <c r="E1421" s="7">
        <v>3419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">
        <f t="shared" si="89"/>
        <v>34</v>
      </c>
      <c r="P1421" t="s">
        <v>8331</v>
      </c>
      <c r="Q1421" t="s">
        <v>8332</v>
      </c>
      <c r="R1421" s="13">
        <f t="shared" si="88"/>
        <v>42584.666597222225</v>
      </c>
      <c r="S1421" s="13">
        <f t="shared" si="90"/>
        <v>42614.666597222225</v>
      </c>
      <c r="T1421">
        <f t="shared" si="91"/>
        <v>2016</v>
      </c>
    </row>
    <row r="1422" spans="1:20" ht="60" x14ac:dyDescent="0.25">
      <c r="A1422">
        <v>2574</v>
      </c>
      <c r="B1422" s="9" t="s">
        <v>2574</v>
      </c>
      <c r="C1422" s="3" t="s">
        <v>6684</v>
      </c>
      <c r="D1422" s="5">
        <v>10000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">
        <f t="shared" si="89"/>
        <v>34</v>
      </c>
      <c r="P1422" t="s">
        <v>8331</v>
      </c>
      <c r="Q1422" t="s">
        <v>8332</v>
      </c>
      <c r="R1422" s="13">
        <f t="shared" si="88"/>
        <v>42487.825752314813</v>
      </c>
      <c r="S1422" s="13">
        <f t="shared" si="90"/>
        <v>42508.825752314813</v>
      </c>
      <c r="T1422">
        <f t="shared" si="91"/>
        <v>2016</v>
      </c>
    </row>
    <row r="1423" spans="1:20" ht="30" x14ac:dyDescent="0.25">
      <c r="A1423">
        <v>2576</v>
      </c>
      <c r="B1423" s="9" t="s">
        <v>2576</v>
      </c>
      <c r="C1423" s="3" t="s">
        <v>6686</v>
      </c>
      <c r="D1423" s="5">
        <v>10000</v>
      </c>
      <c r="E1423" s="7">
        <v>3415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">
        <f t="shared" si="89"/>
        <v>34</v>
      </c>
      <c r="P1423" t="s">
        <v>8331</v>
      </c>
      <c r="Q1423" t="s">
        <v>8332</v>
      </c>
      <c r="R1423" s="13">
        <f t="shared" si="88"/>
        <v>42060.00980324074</v>
      </c>
      <c r="S1423" s="13">
        <f t="shared" si="90"/>
        <v>42104.968136574069</v>
      </c>
      <c r="T1423">
        <f t="shared" si="91"/>
        <v>2015</v>
      </c>
    </row>
    <row r="1424" spans="1:20" ht="45" x14ac:dyDescent="0.25">
      <c r="A1424">
        <v>2584</v>
      </c>
      <c r="B1424" s="9" t="s">
        <v>2584</v>
      </c>
      <c r="C1424" s="3" t="s">
        <v>6694</v>
      </c>
      <c r="D1424" s="5">
        <v>10000</v>
      </c>
      <c r="E1424" s="7">
        <v>3410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">
        <f t="shared" si="89"/>
        <v>34</v>
      </c>
      <c r="P1424" t="s">
        <v>8331</v>
      </c>
      <c r="Q1424" t="s">
        <v>8332</v>
      </c>
      <c r="R1424" s="13">
        <f t="shared" si="88"/>
        <v>42140.173252314817</v>
      </c>
      <c r="S1424" s="13">
        <f t="shared" si="90"/>
        <v>42170.173252314817</v>
      </c>
      <c r="T1424">
        <f t="shared" si="91"/>
        <v>2015</v>
      </c>
    </row>
    <row r="1425" spans="1:20" ht="45" x14ac:dyDescent="0.25">
      <c r="A1425">
        <v>2593</v>
      </c>
      <c r="B1425" s="9" t="s">
        <v>2593</v>
      </c>
      <c r="C1425" s="3" t="s">
        <v>6703</v>
      </c>
      <c r="D1425" s="5">
        <v>10000</v>
      </c>
      <c r="E1425" s="7">
        <v>3407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">
        <f t="shared" si="89"/>
        <v>34</v>
      </c>
      <c r="P1425" t="s">
        <v>8331</v>
      </c>
      <c r="Q1425" t="s">
        <v>8332</v>
      </c>
      <c r="R1425" s="13">
        <f t="shared" si="88"/>
        <v>42089.84520833334</v>
      </c>
      <c r="S1425" s="13">
        <f t="shared" si="90"/>
        <v>42119.84520833334</v>
      </c>
      <c r="T1425">
        <f t="shared" si="91"/>
        <v>2015</v>
      </c>
    </row>
    <row r="1426" spans="1:20" ht="45" x14ac:dyDescent="0.25">
      <c r="A1426">
        <v>2612</v>
      </c>
      <c r="B1426" s="9" t="s">
        <v>2612</v>
      </c>
      <c r="C1426" s="3" t="s">
        <v>6722</v>
      </c>
      <c r="D1426" s="5">
        <v>10000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">
        <f t="shared" si="89"/>
        <v>34</v>
      </c>
      <c r="P1426" t="s">
        <v>8314</v>
      </c>
      <c r="Q1426" t="s">
        <v>8319</v>
      </c>
      <c r="R1426" s="13">
        <f t="shared" si="88"/>
        <v>41982.143171296295</v>
      </c>
      <c r="S1426" s="13">
        <f t="shared" si="90"/>
        <v>42013.143171296295</v>
      </c>
      <c r="T1426">
        <f t="shared" si="91"/>
        <v>2014</v>
      </c>
    </row>
    <row r="1427" spans="1:20" ht="60" x14ac:dyDescent="0.25">
      <c r="A1427">
        <v>2666</v>
      </c>
      <c r="B1427" s="9" t="s">
        <v>2666</v>
      </c>
      <c r="C1427" s="3" t="s">
        <v>6776</v>
      </c>
      <c r="D1427" s="5">
        <v>10000</v>
      </c>
      <c r="E1427" s="7">
        <v>3405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">
        <f t="shared" si="89"/>
        <v>34</v>
      </c>
      <c r="P1427" t="s">
        <v>8314</v>
      </c>
      <c r="Q1427" t="s">
        <v>8315</v>
      </c>
      <c r="R1427" s="13">
        <f t="shared" si="88"/>
        <v>42235.764340277776</v>
      </c>
      <c r="S1427" s="13">
        <f t="shared" si="90"/>
        <v>42272.875</v>
      </c>
      <c r="T1427">
        <f t="shared" si="91"/>
        <v>2015</v>
      </c>
    </row>
    <row r="1428" spans="1:20" ht="60" x14ac:dyDescent="0.25">
      <c r="A1428">
        <v>2672</v>
      </c>
      <c r="B1428" s="9" t="s">
        <v>2672</v>
      </c>
      <c r="C1428" s="3" t="s">
        <v>6782</v>
      </c>
      <c r="D1428" s="5">
        <v>10000</v>
      </c>
      <c r="E1428" s="7">
        <v>3400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">
        <f t="shared" si="89"/>
        <v>34</v>
      </c>
      <c r="P1428" t="s">
        <v>8314</v>
      </c>
      <c r="Q1428" t="s">
        <v>8315</v>
      </c>
      <c r="R1428" s="13">
        <f t="shared" si="88"/>
        <v>42344.884143518517</v>
      </c>
      <c r="S1428" s="13">
        <f t="shared" si="90"/>
        <v>42366.25</v>
      </c>
      <c r="T1428">
        <f t="shared" si="91"/>
        <v>2015</v>
      </c>
    </row>
    <row r="1429" spans="1:20" ht="60" x14ac:dyDescent="0.25">
      <c r="A1429">
        <v>2702</v>
      </c>
      <c r="B1429" s="9" t="s">
        <v>2702</v>
      </c>
      <c r="C1429" s="3" t="s">
        <v>6812</v>
      </c>
      <c r="D1429" s="5">
        <v>10000</v>
      </c>
      <c r="E1429" s="7">
        <v>3400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">
        <f t="shared" si="89"/>
        <v>34</v>
      </c>
      <c r="P1429" t="s">
        <v>8309</v>
      </c>
      <c r="Q1429" t="s">
        <v>8310</v>
      </c>
      <c r="R1429" s="13">
        <f t="shared" si="88"/>
        <v>42800.801817129628</v>
      </c>
      <c r="S1429" s="13">
        <f t="shared" si="90"/>
        <v>42830.760150462964</v>
      </c>
      <c r="T1429">
        <f t="shared" si="91"/>
        <v>2017</v>
      </c>
    </row>
    <row r="1430" spans="1:20" ht="75" x14ac:dyDescent="0.25">
      <c r="A1430">
        <v>2716</v>
      </c>
      <c r="B1430" s="9" t="s">
        <v>2716</v>
      </c>
      <c r="C1430" s="3" t="s">
        <v>6826</v>
      </c>
      <c r="D1430" s="5">
        <v>10000</v>
      </c>
      <c r="E1430" s="7">
        <v>3398.1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">
        <f t="shared" si="89"/>
        <v>34</v>
      </c>
      <c r="P1430" t="s">
        <v>8309</v>
      </c>
      <c r="Q1430" t="s">
        <v>8310</v>
      </c>
      <c r="R1430" s="13">
        <f t="shared" si="88"/>
        <v>42255.333252314813</v>
      </c>
      <c r="S1430" s="13">
        <f t="shared" si="90"/>
        <v>42285.333252314813</v>
      </c>
      <c r="T1430">
        <f t="shared" si="91"/>
        <v>2015</v>
      </c>
    </row>
    <row r="1431" spans="1:20" ht="45" x14ac:dyDescent="0.25">
      <c r="A1431">
        <v>2727</v>
      </c>
      <c r="B1431" s="9" t="s">
        <v>2727</v>
      </c>
      <c r="C1431" s="3" t="s">
        <v>6837</v>
      </c>
      <c r="D1431" s="5">
        <v>10000</v>
      </c>
      <c r="E1431" s="7">
        <v>3397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">
        <f t="shared" si="89"/>
        <v>34</v>
      </c>
      <c r="P1431" t="s">
        <v>8314</v>
      </c>
      <c r="Q1431" t="s">
        <v>8325</v>
      </c>
      <c r="R1431" s="13">
        <f t="shared" ref="R1431:R1494" si="92">((J1431/60)/60/24+DATE(1970,1,1))</f>
        <v>42198.676655092597</v>
      </c>
      <c r="S1431" s="13">
        <f t="shared" si="90"/>
        <v>42223.676655092597</v>
      </c>
      <c r="T1431">
        <f t="shared" si="91"/>
        <v>2015</v>
      </c>
    </row>
    <row r="1432" spans="1:20" ht="30" x14ac:dyDescent="0.25">
      <c r="A1432">
        <v>2749</v>
      </c>
      <c r="B1432" s="9" t="s">
        <v>2749</v>
      </c>
      <c r="C1432" s="3" t="s">
        <v>6859</v>
      </c>
      <c r="D1432" s="5">
        <v>10000</v>
      </c>
      <c r="E1432" s="7">
        <v>3395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">
        <f t="shared" si="89"/>
        <v>34</v>
      </c>
      <c r="P1432" t="s">
        <v>8311</v>
      </c>
      <c r="Q1432" t="s">
        <v>8341</v>
      </c>
      <c r="R1432" s="13">
        <f t="shared" si="92"/>
        <v>42068.799039351856</v>
      </c>
      <c r="S1432" s="13">
        <f t="shared" si="90"/>
        <v>42098.757372685184</v>
      </c>
      <c r="T1432">
        <f t="shared" si="91"/>
        <v>2015</v>
      </c>
    </row>
    <row r="1433" spans="1:20" ht="45" x14ac:dyDescent="0.25">
      <c r="A1433">
        <v>2754</v>
      </c>
      <c r="B1433" s="9" t="s">
        <v>2754</v>
      </c>
      <c r="C1433" s="3" t="s">
        <v>6864</v>
      </c>
      <c r="D1433" s="5">
        <v>10000</v>
      </c>
      <c r="E1433" s="7">
        <v>3392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">
        <f t="shared" si="89"/>
        <v>34</v>
      </c>
      <c r="P1433" t="s">
        <v>8311</v>
      </c>
      <c r="Q1433" t="s">
        <v>8341</v>
      </c>
      <c r="R1433" s="13">
        <f t="shared" si="92"/>
        <v>41863.636006944449</v>
      </c>
      <c r="S1433" s="13">
        <f t="shared" si="90"/>
        <v>41893.636006944449</v>
      </c>
      <c r="T1433">
        <f t="shared" si="91"/>
        <v>2014</v>
      </c>
    </row>
    <row r="1434" spans="1:20" ht="45" x14ac:dyDescent="0.25">
      <c r="A1434">
        <v>2756</v>
      </c>
      <c r="B1434" s="9" t="s">
        <v>2756</v>
      </c>
      <c r="C1434" s="3" t="s">
        <v>6866</v>
      </c>
      <c r="D1434" s="5">
        <v>10000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">
        <f t="shared" si="89"/>
        <v>34</v>
      </c>
      <c r="P1434" t="s">
        <v>8311</v>
      </c>
      <c r="Q1434" t="s">
        <v>8341</v>
      </c>
      <c r="R1434" s="13">
        <f t="shared" si="92"/>
        <v>41620.90047453704</v>
      </c>
      <c r="S1434" s="13">
        <f t="shared" si="90"/>
        <v>41650.90047453704</v>
      </c>
      <c r="T1434">
        <f t="shared" si="91"/>
        <v>2013</v>
      </c>
    </row>
    <row r="1435" spans="1:20" ht="60" x14ac:dyDescent="0.25">
      <c r="A1435">
        <v>2793</v>
      </c>
      <c r="B1435" s="9" t="s">
        <v>2793</v>
      </c>
      <c r="C1435" s="3" t="s">
        <v>6903</v>
      </c>
      <c r="D1435" s="5">
        <v>10000</v>
      </c>
      <c r="E1435" s="7">
        <v>3385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1">
        <f t="shared" si="89"/>
        <v>34</v>
      </c>
      <c r="P1435" t="s">
        <v>8309</v>
      </c>
      <c r="Q1435" t="s">
        <v>8333</v>
      </c>
      <c r="R1435" s="13">
        <f t="shared" si="92"/>
        <v>42176.419039351851</v>
      </c>
      <c r="S1435" s="13">
        <f t="shared" si="90"/>
        <v>42206.419039351851</v>
      </c>
      <c r="T1435">
        <f t="shared" si="91"/>
        <v>2015</v>
      </c>
    </row>
    <row r="1436" spans="1:20" ht="60" x14ac:dyDescent="0.25">
      <c r="A1436">
        <v>2803</v>
      </c>
      <c r="B1436" s="9" t="s">
        <v>2803</v>
      </c>
      <c r="C1436" s="3" t="s">
        <v>6913</v>
      </c>
      <c r="D1436" s="5">
        <v>10000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1">
        <f t="shared" si="89"/>
        <v>34</v>
      </c>
      <c r="P1436" t="s">
        <v>8309</v>
      </c>
      <c r="Q1436" t="s">
        <v>8333</v>
      </c>
      <c r="R1436" s="13">
        <f t="shared" si="92"/>
        <v>42158.065694444449</v>
      </c>
      <c r="S1436" s="13">
        <f t="shared" si="90"/>
        <v>42201</v>
      </c>
      <c r="T1436">
        <f t="shared" si="91"/>
        <v>2015</v>
      </c>
    </row>
    <row r="1437" spans="1:20" ht="45" x14ac:dyDescent="0.25">
      <c r="A1437">
        <v>2811</v>
      </c>
      <c r="B1437" s="9" t="s">
        <v>2811</v>
      </c>
      <c r="C1437" s="3" t="s">
        <v>6921</v>
      </c>
      <c r="D1437" s="5">
        <v>10000</v>
      </c>
      <c r="E1437" s="7">
        <v>3383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1">
        <f t="shared" si="89"/>
        <v>34</v>
      </c>
      <c r="P1437" t="s">
        <v>8309</v>
      </c>
      <c r="Q1437" t="s">
        <v>8333</v>
      </c>
      <c r="R1437" s="13">
        <f t="shared" si="92"/>
        <v>42028.496562500004</v>
      </c>
      <c r="S1437" s="13">
        <f t="shared" si="90"/>
        <v>42058.496562500004</v>
      </c>
      <c r="T1437">
        <f t="shared" si="91"/>
        <v>2015</v>
      </c>
    </row>
    <row r="1438" spans="1:20" ht="45" x14ac:dyDescent="0.25">
      <c r="A1438">
        <v>2818</v>
      </c>
      <c r="B1438" s="9" t="s">
        <v>2818</v>
      </c>
      <c r="C1438" s="3" t="s">
        <v>6928</v>
      </c>
      <c r="D1438" s="5">
        <v>10000</v>
      </c>
      <c r="E1438" s="7">
        <v>3380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1">
        <f t="shared" si="89"/>
        <v>34</v>
      </c>
      <c r="P1438" t="s">
        <v>8309</v>
      </c>
      <c r="Q1438" t="s">
        <v>8333</v>
      </c>
      <c r="R1438" s="13">
        <f t="shared" si="92"/>
        <v>42250.598217592589</v>
      </c>
      <c r="S1438" s="13">
        <f t="shared" si="90"/>
        <v>42270.598217592589</v>
      </c>
      <c r="T1438">
        <f t="shared" si="91"/>
        <v>2015</v>
      </c>
    </row>
    <row r="1439" spans="1:20" ht="45" x14ac:dyDescent="0.25">
      <c r="A1439">
        <v>2871</v>
      </c>
      <c r="B1439" s="9" t="s">
        <v>2871</v>
      </c>
      <c r="C1439" s="3" t="s">
        <v>6981</v>
      </c>
      <c r="D1439" s="5">
        <v>10000</v>
      </c>
      <c r="E1439" s="7">
        <v>3372.25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1">
        <f t="shared" si="89"/>
        <v>34</v>
      </c>
      <c r="P1439" t="s">
        <v>8309</v>
      </c>
      <c r="Q1439" t="s">
        <v>8333</v>
      </c>
      <c r="R1439" s="13">
        <f t="shared" si="92"/>
        <v>41974.738576388889</v>
      </c>
      <c r="S1439" s="13">
        <f t="shared" si="90"/>
        <v>41994.738576388889</v>
      </c>
      <c r="T1439">
        <f t="shared" si="91"/>
        <v>2014</v>
      </c>
    </row>
    <row r="1440" spans="1:20" ht="60" x14ac:dyDescent="0.25">
      <c r="A1440">
        <v>2883</v>
      </c>
      <c r="B1440" s="9" t="s">
        <v>2883</v>
      </c>
      <c r="C1440" s="3" t="s">
        <v>6993</v>
      </c>
      <c r="D1440" s="5">
        <v>10000</v>
      </c>
      <c r="E1440" s="7">
        <v>3368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1">
        <f t="shared" si="89"/>
        <v>34</v>
      </c>
      <c r="P1440" t="s">
        <v>8309</v>
      </c>
      <c r="Q1440" t="s">
        <v>8333</v>
      </c>
      <c r="R1440" s="13">
        <f t="shared" si="92"/>
        <v>42370.90320601852</v>
      </c>
      <c r="S1440" s="13">
        <f t="shared" si="90"/>
        <v>42406.207638888889</v>
      </c>
      <c r="T1440">
        <f t="shared" si="91"/>
        <v>2016</v>
      </c>
    </row>
    <row r="1441" spans="1:20" ht="60" x14ac:dyDescent="0.25">
      <c r="A1441">
        <v>2891</v>
      </c>
      <c r="B1441" s="9" t="s">
        <v>2891</v>
      </c>
      <c r="C1441" s="3" t="s">
        <v>7001</v>
      </c>
      <c r="D1441" s="5">
        <v>10000</v>
      </c>
      <c r="E1441" s="7">
        <v>3366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">
        <f t="shared" si="89"/>
        <v>34</v>
      </c>
      <c r="P1441" t="s">
        <v>8309</v>
      </c>
      <c r="Q1441" t="s">
        <v>8333</v>
      </c>
      <c r="R1441" s="13">
        <f t="shared" si="92"/>
        <v>42415.883425925931</v>
      </c>
      <c r="S1441" s="13">
        <f t="shared" si="90"/>
        <v>42475.84175925926</v>
      </c>
      <c r="T1441">
        <f t="shared" si="91"/>
        <v>2016</v>
      </c>
    </row>
    <row r="1442" spans="1:20" ht="60" x14ac:dyDescent="0.25">
      <c r="A1442">
        <v>2899</v>
      </c>
      <c r="B1442" s="9" t="s">
        <v>2899</v>
      </c>
      <c r="C1442" s="3" t="s">
        <v>7009</v>
      </c>
      <c r="D1442" s="5">
        <v>10000</v>
      </c>
      <c r="E1442" s="7">
        <v>3363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1">
        <f t="shared" si="89"/>
        <v>34</v>
      </c>
      <c r="P1442" t="s">
        <v>8309</v>
      </c>
      <c r="Q1442" t="s">
        <v>8333</v>
      </c>
      <c r="R1442" s="13">
        <f t="shared" si="92"/>
        <v>42515.078217592592</v>
      </c>
      <c r="S1442" s="13">
        <f t="shared" si="90"/>
        <v>42575.078217592592</v>
      </c>
      <c r="T1442">
        <f t="shared" si="91"/>
        <v>2016</v>
      </c>
    </row>
    <row r="1443" spans="1:20" ht="60" x14ac:dyDescent="0.25">
      <c r="A1443">
        <v>2913</v>
      </c>
      <c r="B1443" s="9" t="s">
        <v>2913</v>
      </c>
      <c r="C1443" s="3" t="s">
        <v>7023</v>
      </c>
      <c r="D1443" s="5">
        <v>10000</v>
      </c>
      <c r="E1443" s="7">
        <v>3360.72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1">
        <f t="shared" si="89"/>
        <v>34</v>
      </c>
      <c r="P1443" t="s">
        <v>8309</v>
      </c>
      <c r="Q1443" t="s">
        <v>8333</v>
      </c>
      <c r="R1443" s="13">
        <f t="shared" si="92"/>
        <v>41828.922905092593</v>
      </c>
      <c r="S1443" s="13">
        <f t="shared" si="90"/>
        <v>41888.922905092593</v>
      </c>
      <c r="T1443">
        <f t="shared" si="91"/>
        <v>2014</v>
      </c>
    </row>
    <row r="1444" spans="1:20" ht="60" x14ac:dyDescent="0.25">
      <c r="A1444">
        <v>2930</v>
      </c>
      <c r="B1444" s="9" t="s">
        <v>2930</v>
      </c>
      <c r="C1444" s="3" t="s">
        <v>7040</v>
      </c>
      <c r="D1444" s="5">
        <v>10000</v>
      </c>
      <c r="E1444" s="7">
        <v>3353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 s="1">
        <f t="shared" si="89"/>
        <v>34</v>
      </c>
      <c r="P1444" t="s">
        <v>8309</v>
      </c>
      <c r="Q1444" t="s">
        <v>8317</v>
      </c>
      <c r="R1444" s="13">
        <f t="shared" si="92"/>
        <v>42101.584074074075</v>
      </c>
      <c r="S1444" s="13">
        <f t="shared" si="90"/>
        <v>42131.584074074075</v>
      </c>
      <c r="T1444">
        <f t="shared" si="91"/>
        <v>2015</v>
      </c>
    </row>
    <row r="1445" spans="1:20" ht="45" x14ac:dyDescent="0.25">
      <c r="A1445">
        <v>2944</v>
      </c>
      <c r="B1445" s="9" t="s">
        <v>2944</v>
      </c>
      <c r="C1445" s="3" t="s">
        <v>7054</v>
      </c>
      <c r="D1445" s="5">
        <v>10000</v>
      </c>
      <c r="E1445" s="7">
        <v>3350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">
        <f t="shared" si="89"/>
        <v>34</v>
      </c>
      <c r="P1445" t="s">
        <v>8309</v>
      </c>
      <c r="Q1445" t="s">
        <v>8310</v>
      </c>
      <c r="R1445" s="13">
        <f t="shared" si="92"/>
        <v>42132.9143287037</v>
      </c>
      <c r="S1445" s="13">
        <f t="shared" si="90"/>
        <v>42162.9143287037</v>
      </c>
      <c r="T1445">
        <f t="shared" si="91"/>
        <v>2015</v>
      </c>
    </row>
    <row r="1446" spans="1:20" ht="60" x14ac:dyDescent="0.25">
      <c r="A1446">
        <v>2959</v>
      </c>
      <c r="B1446" s="9" t="s">
        <v>2959</v>
      </c>
      <c r="C1446" s="3" t="s">
        <v>7069</v>
      </c>
      <c r="D1446" s="5">
        <v>10000</v>
      </c>
      <c r="E1446" s="7">
        <v>3350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">
        <f t="shared" si="89"/>
        <v>34</v>
      </c>
      <c r="P1446" t="s">
        <v>8309</v>
      </c>
      <c r="Q1446" t="s">
        <v>8310</v>
      </c>
      <c r="R1446" s="13">
        <f t="shared" si="92"/>
        <v>42498.008391203708</v>
      </c>
      <c r="S1446" s="13">
        <f t="shared" si="90"/>
        <v>42528.008391203708</v>
      </c>
      <c r="T1446">
        <f t="shared" si="91"/>
        <v>2016</v>
      </c>
    </row>
    <row r="1447" spans="1:20" ht="60" x14ac:dyDescent="0.25">
      <c r="A1447">
        <v>2963</v>
      </c>
      <c r="B1447" s="9" t="s">
        <v>2963</v>
      </c>
      <c r="C1447" s="3" t="s">
        <v>7073</v>
      </c>
      <c r="D1447" s="5">
        <v>10000</v>
      </c>
      <c r="E1447" s="7">
        <v>3350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1">
        <f t="shared" si="89"/>
        <v>33</v>
      </c>
      <c r="P1447" t="s">
        <v>8309</v>
      </c>
      <c r="Q1447" t="s">
        <v>8333</v>
      </c>
      <c r="R1447" s="13">
        <f t="shared" si="92"/>
        <v>42157.470185185186</v>
      </c>
      <c r="S1447" s="13">
        <f t="shared" si="90"/>
        <v>42187.470185185186</v>
      </c>
      <c r="T1447">
        <f t="shared" si="91"/>
        <v>2015</v>
      </c>
    </row>
    <row r="1448" spans="1:20" ht="60" x14ac:dyDescent="0.25">
      <c r="A1448">
        <v>2966</v>
      </c>
      <c r="B1448" s="9" t="s">
        <v>2966</v>
      </c>
      <c r="C1448" s="3" t="s">
        <v>7076</v>
      </c>
      <c r="D1448" s="5">
        <v>10000</v>
      </c>
      <c r="E1448" s="7">
        <v>3335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1">
        <f t="shared" si="89"/>
        <v>33</v>
      </c>
      <c r="P1448" t="s">
        <v>8309</v>
      </c>
      <c r="Q1448" t="s">
        <v>8333</v>
      </c>
      <c r="R1448" s="13">
        <f t="shared" si="92"/>
        <v>42233.738564814819</v>
      </c>
      <c r="S1448" s="13">
        <f t="shared" si="90"/>
        <v>42263.738564814819</v>
      </c>
      <c r="T1448">
        <f t="shared" si="91"/>
        <v>2015</v>
      </c>
    </row>
    <row r="1449" spans="1:20" ht="60" x14ac:dyDescent="0.25">
      <c r="A1449">
        <v>2985</v>
      </c>
      <c r="B1449" s="9" t="s">
        <v>2985</v>
      </c>
      <c r="C1449" s="3" t="s">
        <v>7095</v>
      </c>
      <c r="D1449" s="5">
        <v>10000</v>
      </c>
      <c r="E1449" s="7">
        <v>3330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">
        <f t="shared" si="89"/>
        <v>33</v>
      </c>
      <c r="P1449" t="s">
        <v>8309</v>
      </c>
      <c r="Q1449" t="s">
        <v>8310</v>
      </c>
      <c r="R1449" s="13">
        <f t="shared" si="92"/>
        <v>42654.973703703698</v>
      </c>
      <c r="S1449" s="13">
        <f t="shared" si="90"/>
        <v>42674.166666666672</v>
      </c>
      <c r="T1449">
        <f t="shared" si="91"/>
        <v>2016</v>
      </c>
    </row>
    <row r="1450" spans="1:20" ht="60" x14ac:dyDescent="0.25">
      <c r="A1450">
        <v>2990</v>
      </c>
      <c r="B1450" s="9" t="s">
        <v>2990</v>
      </c>
      <c r="C1450" s="3" t="s">
        <v>7100</v>
      </c>
      <c r="D1450" s="5">
        <v>10000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">
        <f t="shared" si="89"/>
        <v>33</v>
      </c>
      <c r="P1450" t="s">
        <v>8309</v>
      </c>
      <c r="Q1450" t="s">
        <v>8310</v>
      </c>
      <c r="R1450" s="13">
        <f t="shared" si="92"/>
        <v>42341.57430555555</v>
      </c>
      <c r="S1450" s="13">
        <f t="shared" si="90"/>
        <v>42376.57430555555</v>
      </c>
      <c r="T1450">
        <f t="shared" si="91"/>
        <v>2015</v>
      </c>
    </row>
    <row r="1451" spans="1:20" ht="60" x14ac:dyDescent="0.25">
      <c r="A1451">
        <v>2997</v>
      </c>
      <c r="B1451" s="9" t="s">
        <v>2997</v>
      </c>
      <c r="C1451" s="3" t="s">
        <v>7107</v>
      </c>
      <c r="D1451" s="5">
        <v>10000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">
        <f t="shared" si="89"/>
        <v>33</v>
      </c>
      <c r="P1451" t="s">
        <v>8309</v>
      </c>
      <c r="Q1451" t="s">
        <v>8310</v>
      </c>
      <c r="R1451" s="13">
        <f t="shared" si="92"/>
        <v>42775.733715277776</v>
      </c>
      <c r="S1451" s="13">
        <f t="shared" si="90"/>
        <v>42793.207638888889</v>
      </c>
      <c r="T1451">
        <f t="shared" si="91"/>
        <v>2017</v>
      </c>
    </row>
    <row r="1452" spans="1:20" ht="45" x14ac:dyDescent="0.25">
      <c r="A1452">
        <v>3013</v>
      </c>
      <c r="B1452" s="9" t="s">
        <v>3013</v>
      </c>
      <c r="C1452" s="3" t="s">
        <v>7123</v>
      </c>
      <c r="D1452" s="5">
        <v>10000</v>
      </c>
      <c r="E1452" s="7">
        <v>3319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">
        <f t="shared" si="89"/>
        <v>33</v>
      </c>
      <c r="P1452" t="s">
        <v>8309</v>
      </c>
      <c r="Q1452" t="s">
        <v>8310</v>
      </c>
      <c r="R1452" s="13">
        <f t="shared" si="92"/>
        <v>42146.836215277777</v>
      </c>
      <c r="S1452" s="13">
        <f t="shared" si="90"/>
        <v>42176.836215277777</v>
      </c>
      <c r="T1452">
        <f t="shared" si="91"/>
        <v>2015</v>
      </c>
    </row>
    <row r="1453" spans="1:20" ht="60" x14ac:dyDescent="0.25">
      <c r="A1453">
        <v>3022</v>
      </c>
      <c r="B1453" s="9" t="s">
        <v>3022</v>
      </c>
      <c r="C1453" s="3" t="s">
        <v>7132</v>
      </c>
      <c r="D1453" s="5">
        <v>10000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">
        <f t="shared" si="89"/>
        <v>33</v>
      </c>
      <c r="P1453" t="s">
        <v>8309</v>
      </c>
      <c r="Q1453" t="s">
        <v>8310</v>
      </c>
      <c r="R1453" s="13">
        <f t="shared" si="92"/>
        <v>42564.95380787037</v>
      </c>
      <c r="S1453" s="13">
        <f t="shared" si="90"/>
        <v>42609.95380787037</v>
      </c>
      <c r="T1453">
        <f t="shared" si="91"/>
        <v>2016</v>
      </c>
    </row>
    <row r="1454" spans="1:20" ht="60" x14ac:dyDescent="0.25">
      <c r="A1454">
        <v>3053</v>
      </c>
      <c r="B1454" s="9" t="s">
        <v>3053</v>
      </c>
      <c r="C1454" s="3" t="s">
        <v>7163</v>
      </c>
      <c r="D1454" s="5">
        <v>10000</v>
      </c>
      <c r="E1454" s="7">
        <v>3318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">
        <f t="shared" si="89"/>
        <v>33</v>
      </c>
      <c r="P1454" t="s">
        <v>8309</v>
      </c>
      <c r="Q1454" t="s">
        <v>8310</v>
      </c>
      <c r="R1454" s="13">
        <f t="shared" si="92"/>
        <v>41862.761724537035</v>
      </c>
      <c r="S1454" s="13">
        <f t="shared" si="90"/>
        <v>41914.165972222225</v>
      </c>
      <c r="T1454">
        <f t="shared" si="91"/>
        <v>2014</v>
      </c>
    </row>
    <row r="1455" spans="1:20" ht="60" x14ac:dyDescent="0.25">
      <c r="A1455">
        <v>3062</v>
      </c>
      <c r="B1455" s="9" t="s">
        <v>3062</v>
      </c>
      <c r="C1455" s="3" t="s">
        <v>7172</v>
      </c>
      <c r="D1455" s="5">
        <v>10000</v>
      </c>
      <c r="E1455" s="7">
        <v>3317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">
        <f t="shared" si="89"/>
        <v>33</v>
      </c>
      <c r="P1455" t="s">
        <v>8309</v>
      </c>
      <c r="Q1455" t="s">
        <v>8310</v>
      </c>
      <c r="R1455" s="13">
        <f t="shared" si="92"/>
        <v>42248.535787037035</v>
      </c>
      <c r="S1455" s="13">
        <f t="shared" si="90"/>
        <v>42277.75</v>
      </c>
      <c r="T1455">
        <f t="shared" si="91"/>
        <v>2015</v>
      </c>
    </row>
    <row r="1456" spans="1:20" ht="45" x14ac:dyDescent="0.25">
      <c r="A1456">
        <v>3070</v>
      </c>
      <c r="B1456" s="9" t="s">
        <v>3070</v>
      </c>
      <c r="C1456" s="3" t="s">
        <v>7180</v>
      </c>
      <c r="D1456" s="5">
        <v>10000</v>
      </c>
      <c r="E1456" s="7">
        <v>3315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">
        <f t="shared" si="89"/>
        <v>33</v>
      </c>
      <c r="P1456" t="s">
        <v>8309</v>
      </c>
      <c r="Q1456" t="s">
        <v>8310</v>
      </c>
      <c r="R1456" s="13">
        <f t="shared" si="92"/>
        <v>42690.733437499999</v>
      </c>
      <c r="S1456" s="13">
        <f t="shared" si="90"/>
        <v>42711.733437499999</v>
      </c>
      <c r="T1456">
        <f t="shared" si="91"/>
        <v>2016</v>
      </c>
    </row>
    <row r="1457" spans="1:20" ht="30" x14ac:dyDescent="0.25">
      <c r="A1457">
        <v>3076</v>
      </c>
      <c r="B1457" s="9" t="s">
        <v>3076</v>
      </c>
      <c r="C1457" s="3" t="s">
        <v>7186</v>
      </c>
      <c r="D1457" s="5">
        <v>10000</v>
      </c>
      <c r="E1457" s="7">
        <v>3315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">
        <f t="shared" si="89"/>
        <v>33</v>
      </c>
      <c r="P1457" t="s">
        <v>8309</v>
      </c>
      <c r="Q1457" t="s">
        <v>8310</v>
      </c>
      <c r="R1457" s="13">
        <f t="shared" si="92"/>
        <v>42226.651886574073</v>
      </c>
      <c r="S1457" s="13">
        <f t="shared" si="90"/>
        <v>42286.651886574073</v>
      </c>
      <c r="T1457">
        <f t="shared" si="91"/>
        <v>2015</v>
      </c>
    </row>
    <row r="1458" spans="1:20" ht="60" x14ac:dyDescent="0.25">
      <c r="A1458">
        <v>3097</v>
      </c>
      <c r="B1458" s="9" t="s">
        <v>3097</v>
      </c>
      <c r="C1458" s="3" t="s">
        <v>7207</v>
      </c>
      <c r="D1458" s="5">
        <v>10000</v>
      </c>
      <c r="E1458" s="7">
        <v>3307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">
        <f t="shared" si="89"/>
        <v>33</v>
      </c>
      <c r="P1458" t="s">
        <v>8309</v>
      </c>
      <c r="Q1458" t="s">
        <v>8310</v>
      </c>
      <c r="R1458" s="13">
        <f t="shared" si="92"/>
        <v>42629.503483796296</v>
      </c>
      <c r="S1458" s="13">
        <f t="shared" si="90"/>
        <v>42650.583333333328</v>
      </c>
      <c r="T1458">
        <f t="shared" si="91"/>
        <v>2016</v>
      </c>
    </row>
    <row r="1459" spans="1:20" ht="60" x14ac:dyDescent="0.25">
      <c r="A1459">
        <v>3115</v>
      </c>
      <c r="B1459" s="9" t="s">
        <v>3115</v>
      </c>
      <c r="C1459" s="3" t="s">
        <v>7225</v>
      </c>
      <c r="D1459" s="5">
        <v>10000</v>
      </c>
      <c r="E1459" s="7">
        <v>3305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">
        <f t="shared" si="89"/>
        <v>33</v>
      </c>
      <c r="P1459" t="s">
        <v>8309</v>
      </c>
      <c r="Q1459" t="s">
        <v>8310</v>
      </c>
      <c r="R1459" s="13">
        <f t="shared" si="92"/>
        <v>42496.447071759263</v>
      </c>
      <c r="S1459" s="13">
        <f t="shared" si="90"/>
        <v>42526.447071759263</v>
      </c>
      <c r="T1459">
        <f t="shared" si="91"/>
        <v>2016</v>
      </c>
    </row>
    <row r="1460" spans="1:20" ht="60" x14ac:dyDescent="0.25">
      <c r="A1460">
        <v>3119</v>
      </c>
      <c r="B1460" s="9" t="s">
        <v>3119</v>
      </c>
      <c r="C1460" s="3" t="s">
        <v>7229</v>
      </c>
      <c r="D1460" s="5">
        <v>10000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">
        <f t="shared" si="89"/>
        <v>33</v>
      </c>
      <c r="P1460" t="s">
        <v>8309</v>
      </c>
      <c r="Q1460" t="s">
        <v>8310</v>
      </c>
      <c r="R1460" s="13">
        <f t="shared" si="92"/>
        <v>42060.04550925926</v>
      </c>
      <c r="S1460" s="13">
        <f t="shared" si="90"/>
        <v>42090.003842592589</v>
      </c>
      <c r="T1460">
        <f t="shared" si="91"/>
        <v>2015</v>
      </c>
    </row>
    <row r="1461" spans="1:20" ht="45" x14ac:dyDescent="0.25">
      <c r="A1461">
        <v>3130</v>
      </c>
      <c r="B1461" s="9" t="s">
        <v>3130</v>
      </c>
      <c r="C1461" s="3" t="s">
        <v>7240</v>
      </c>
      <c r="D1461" s="5">
        <v>10000</v>
      </c>
      <c r="E1461" s="7">
        <v>3292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1">
        <f t="shared" si="89"/>
        <v>33</v>
      </c>
      <c r="P1461" t="s">
        <v>8309</v>
      </c>
      <c r="Q1461" t="s">
        <v>8333</v>
      </c>
      <c r="R1461" s="13">
        <f t="shared" si="92"/>
        <v>42808.640231481477</v>
      </c>
      <c r="S1461" s="13">
        <f t="shared" si="90"/>
        <v>42839.207638888889</v>
      </c>
      <c r="T1461">
        <f t="shared" si="91"/>
        <v>2017</v>
      </c>
    </row>
    <row r="1462" spans="1:20" ht="60" x14ac:dyDescent="0.25">
      <c r="A1462">
        <v>3140</v>
      </c>
      <c r="B1462" s="9" t="s">
        <v>3140</v>
      </c>
      <c r="C1462" s="3" t="s">
        <v>7250</v>
      </c>
      <c r="D1462" s="5">
        <v>10000</v>
      </c>
      <c r="E1462" s="7">
        <v>3289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1">
        <f t="shared" si="89"/>
        <v>33</v>
      </c>
      <c r="P1462" t="s">
        <v>8309</v>
      </c>
      <c r="Q1462" t="s">
        <v>8333</v>
      </c>
      <c r="R1462" s="13">
        <f t="shared" si="92"/>
        <v>42802.718784722223</v>
      </c>
      <c r="S1462" s="13">
        <f t="shared" si="90"/>
        <v>42832.677118055552</v>
      </c>
      <c r="T1462">
        <f t="shared" si="91"/>
        <v>2017</v>
      </c>
    </row>
    <row r="1463" spans="1:20" ht="60" x14ac:dyDescent="0.25">
      <c r="A1463">
        <v>3144</v>
      </c>
      <c r="B1463" s="9" t="s">
        <v>3144</v>
      </c>
      <c r="C1463" s="3" t="s">
        <v>7254</v>
      </c>
      <c r="D1463" s="5">
        <v>10000</v>
      </c>
      <c r="E1463" s="7">
        <v>3275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1">
        <f t="shared" si="89"/>
        <v>33</v>
      </c>
      <c r="P1463" t="s">
        <v>8309</v>
      </c>
      <c r="Q1463" t="s">
        <v>8333</v>
      </c>
      <c r="R1463" s="13">
        <f t="shared" si="92"/>
        <v>42796.538275462968</v>
      </c>
      <c r="S1463" s="13">
        <f t="shared" si="90"/>
        <v>42813.25</v>
      </c>
      <c r="T1463">
        <f t="shared" si="91"/>
        <v>2017</v>
      </c>
    </row>
    <row r="1464" spans="1:20" ht="60" x14ac:dyDescent="0.25">
      <c r="A1464">
        <v>3173</v>
      </c>
      <c r="B1464" s="9" t="s">
        <v>3173</v>
      </c>
      <c r="C1464" s="3" t="s">
        <v>7283</v>
      </c>
      <c r="D1464" s="5">
        <v>10000</v>
      </c>
      <c r="E1464" s="7">
        <v>3275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1">
        <f t="shared" si="89"/>
        <v>33</v>
      </c>
      <c r="P1464" t="s">
        <v>8309</v>
      </c>
      <c r="Q1464" t="s">
        <v>8333</v>
      </c>
      <c r="R1464" s="13">
        <f t="shared" si="92"/>
        <v>41878.878379629627</v>
      </c>
      <c r="S1464" s="13">
        <f t="shared" si="90"/>
        <v>41908.878379629627</v>
      </c>
      <c r="T1464">
        <f t="shared" si="91"/>
        <v>2014</v>
      </c>
    </row>
    <row r="1465" spans="1:20" ht="60" x14ac:dyDescent="0.25">
      <c r="A1465">
        <v>3192</v>
      </c>
      <c r="B1465" s="9" t="s">
        <v>3192</v>
      </c>
      <c r="C1465" s="3" t="s">
        <v>7302</v>
      </c>
      <c r="D1465" s="5">
        <v>10000</v>
      </c>
      <c r="E1465" s="7">
        <v>3275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 s="1">
        <f t="shared" si="89"/>
        <v>33</v>
      </c>
      <c r="P1465" t="s">
        <v>8309</v>
      </c>
      <c r="Q1465" t="s">
        <v>8317</v>
      </c>
      <c r="R1465" s="13">
        <f t="shared" si="92"/>
        <v>42018.94049768518</v>
      </c>
      <c r="S1465" s="13">
        <f t="shared" si="90"/>
        <v>42063.916666666672</v>
      </c>
      <c r="T1465">
        <f t="shared" si="91"/>
        <v>2015</v>
      </c>
    </row>
    <row r="1466" spans="1:20" ht="45" x14ac:dyDescent="0.25">
      <c r="A1466">
        <v>3197</v>
      </c>
      <c r="B1466" s="9" t="s">
        <v>3197</v>
      </c>
      <c r="C1466" s="3" t="s">
        <v>7307</v>
      </c>
      <c r="D1466" s="5">
        <v>10000</v>
      </c>
      <c r="E1466" s="7">
        <v>3273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">
        <f t="shared" si="89"/>
        <v>33</v>
      </c>
      <c r="P1466" t="s">
        <v>8309</v>
      </c>
      <c r="Q1466" t="s">
        <v>8317</v>
      </c>
      <c r="R1466" s="13">
        <f t="shared" si="92"/>
        <v>42009.493263888886</v>
      </c>
      <c r="S1466" s="13">
        <f t="shared" si="90"/>
        <v>42039.493263888886</v>
      </c>
      <c r="T1466">
        <f t="shared" si="91"/>
        <v>2015</v>
      </c>
    </row>
    <row r="1467" spans="1:20" ht="45" x14ac:dyDescent="0.25">
      <c r="A1467">
        <v>3242</v>
      </c>
      <c r="B1467" s="9" t="s">
        <v>3242</v>
      </c>
      <c r="C1467" s="3" t="s">
        <v>7352</v>
      </c>
      <c r="D1467" s="5">
        <v>10000</v>
      </c>
      <c r="E1467" s="7">
        <v>3271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1">
        <f t="shared" si="89"/>
        <v>33</v>
      </c>
      <c r="P1467" t="s">
        <v>8309</v>
      </c>
      <c r="Q1467" t="s">
        <v>8333</v>
      </c>
      <c r="R1467" s="13">
        <f t="shared" si="92"/>
        <v>41871.755694444444</v>
      </c>
      <c r="S1467" s="13">
        <f t="shared" si="90"/>
        <v>41901.755694444444</v>
      </c>
      <c r="T1467">
        <f t="shared" si="91"/>
        <v>2014</v>
      </c>
    </row>
    <row r="1468" spans="1:20" ht="45" x14ac:dyDescent="0.25">
      <c r="A1468">
        <v>3246</v>
      </c>
      <c r="B1468" s="9" t="s">
        <v>3246</v>
      </c>
      <c r="C1468" s="3" t="s">
        <v>7356</v>
      </c>
      <c r="D1468" s="5">
        <v>10000</v>
      </c>
      <c r="E1468" s="7">
        <v>3270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1">
        <f t="shared" si="89"/>
        <v>33</v>
      </c>
      <c r="P1468" t="s">
        <v>8309</v>
      </c>
      <c r="Q1468" t="s">
        <v>8333</v>
      </c>
      <c r="R1468" s="13">
        <f t="shared" si="92"/>
        <v>42230.472222222219</v>
      </c>
      <c r="S1468" s="13">
        <f t="shared" si="90"/>
        <v>42259.165972222225</v>
      </c>
      <c r="T1468">
        <f t="shared" si="91"/>
        <v>2015</v>
      </c>
    </row>
    <row r="1469" spans="1:20" ht="45" x14ac:dyDescent="0.25">
      <c r="A1469">
        <v>3256</v>
      </c>
      <c r="B1469" s="9" t="s">
        <v>3256</v>
      </c>
      <c r="C1469" s="3" t="s">
        <v>7366</v>
      </c>
      <c r="D1469" s="5">
        <v>10000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1">
        <f t="shared" si="89"/>
        <v>33</v>
      </c>
      <c r="P1469" t="s">
        <v>8309</v>
      </c>
      <c r="Q1469" t="s">
        <v>8333</v>
      </c>
      <c r="R1469" s="13">
        <f t="shared" si="92"/>
        <v>42144.573807870373</v>
      </c>
      <c r="S1469" s="13">
        <f t="shared" si="90"/>
        <v>42166.165972222225</v>
      </c>
      <c r="T1469">
        <f t="shared" si="91"/>
        <v>2015</v>
      </c>
    </row>
    <row r="1470" spans="1:20" ht="45" x14ac:dyDescent="0.25">
      <c r="A1470">
        <v>3272</v>
      </c>
      <c r="B1470" s="9" t="s">
        <v>3272</v>
      </c>
      <c r="C1470" s="3" t="s">
        <v>7382</v>
      </c>
      <c r="D1470" s="5">
        <v>10000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1">
        <f t="shared" si="89"/>
        <v>33</v>
      </c>
      <c r="P1470" t="s">
        <v>8309</v>
      </c>
      <c r="Q1470" t="s">
        <v>8333</v>
      </c>
      <c r="R1470" s="13">
        <f t="shared" si="92"/>
        <v>42284.500104166669</v>
      </c>
      <c r="S1470" s="13">
        <f t="shared" si="90"/>
        <v>42314.541770833333</v>
      </c>
      <c r="T1470">
        <f t="shared" si="91"/>
        <v>2015</v>
      </c>
    </row>
    <row r="1471" spans="1:20" ht="60" x14ac:dyDescent="0.25">
      <c r="A1471">
        <v>3288</v>
      </c>
      <c r="B1471" s="9" t="s">
        <v>3288</v>
      </c>
      <c r="C1471" s="3" t="s">
        <v>7398</v>
      </c>
      <c r="D1471" s="5">
        <v>10000</v>
      </c>
      <c r="E1471" s="7">
        <v>3255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1">
        <f t="shared" si="89"/>
        <v>33</v>
      </c>
      <c r="P1471" t="s">
        <v>8309</v>
      </c>
      <c r="Q1471" t="s">
        <v>8333</v>
      </c>
      <c r="R1471" s="13">
        <f t="shared" si="92"/>
        <v>42505.774479166663</v>
      </c>
      <c r="S1471" s="13">
        <f t="shared" si="90"/>
        <v>42541.958333333328</v>
      </c>
      <c r="T1471">
        <f t="shared" si="91"/>
        <v>2016</v>
      </c>
    </row>
    <row r="1472" spans="1:20" ht="60" x14ac:dyDescent="0.25">
      <c r="A1472">
        <v>3298</v>
      </c>
      <c r="B1472" s="9" t="s">
        <v>3298</v>
      </c>
      <c r="C1472" s="3" t="s">
        <v>7408</v>
      </c>
      <c r="D1472" s="5">
        <v>10000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1">
        <f t="shared" si="89"/>
        <v>33</v>
      </c>
      <c r="P1472" t="s">
        <v>8309</v>
      </c>
      <c r="Q1472" t="s">
        <v>8333</v>
      </c>
      <c r="R1472" s="13">
        <f t="shared" si="92"/>
        <v>42239.957962962959</v>
      </c>
      <c r="S1472" s="13">
        <f t="shared" si="90"/>
        <v>42260</v>
      </c>
      <c r="T1472">
        <f t="shared" si="91"/>
        <v>2015</v>
      </c>
    </row>
    <row r="1473" spans="1:20" ht="45" x14ac:dyDescent="0.25">
      <c r="A1473">
        <v>3358</v>
      </c>
      <c r="B1473" s="9" t="s">
        <v>3357</v>
      </c>
      <c r="C1473" s="3" t="s">
        <v>7468</v>
      </c>
      <c r="D1473" s="5">
        <v>10000</v>
      </c>
      <c r="E1473" s="7">
        <v>3250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1">
        <f t="shared" si="89"/>
        <v>32</v>
      </c>
      <c r="P1473" t="s">
        <v>8309</v>
      </c>
      <c r="Q1473" t="s">
        <v>8333</v>
      </c>
      <c r="R1473" s="13">
        <f t="shared" si="92"/>
        <v>41932.311099537037</v>
      </c>
      <c r="S1473" s="13">
        <f t="shared" si="90"/>
        <v>41962.352766203709</v>
      </c>
      <c r="T1473">
        <f t="shared" si="91"/>
        <v>2014</v>
      </c>
    </row>
    <row r="1474" spans="1:20" ht="45" x14ac:dyDescent="0.25">
      <c r="A1474">
        <v>3389</v>
      </c>
      <c r="B1474" s="9" t="s">
        <v>3388</v>
      </c>
      <c r="C1474" s="3" t="s">
        <v>7499</v>
      </c>
      <c r="D1474" s="5">
        <v>10000</v>
      </c>
      <c r="E1474" s="7">
        <v>3236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1">
        <f t="shared" ref="O1474:O1537" si="93">ROUND(E1475/D1475*100,0)</f>
        <v>32</v>
      </c>
      <c r="P1474" t="s">
        <v>8309</v>
      </c>
      <c r="Q1474" t="s">
        <v>8333</v>
      </c>
      <c r="R1474" s="13">
        <f t="shared" si="92"/>
        <v>42494.563449074078</v>
      </c>
      <c r="S1474" s="13">
        <f t="shared" si="90"/>
        <v>42524.563449074078</v>
      </c>
      <c r="T1474">
        <f t="shared" si="91"/>
        <v>2016</v>
      </c>
    </row>
    <row r="1475" spans="1:20" ht="60" x14ac:dyDescent="0.25">
      <c r="A1475">
        <v>3400</v>
      </c>
      <c r="B1475" s="9" t="s">
        <v>3399</v>
      </c>
      <c r="C1475" s="3" t="s">
        <v>7510</v>
      </c>
      <c r="D1475" s="5">
        <v>10000</v>
      </c>
      <c r="E1475" s="7">
        <v>3231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1">
        <f t="shared" si="93"/>
        <v>32</v>
      </c>
      <c r="P1475" t="s">
        <v>8309</v>
      </c>
      <c r="Q1475" t="s">
        <v>8333</v>
      </c>
      <c r="R1475" s="13">
        <f t="shared" si="92"/>
        <v>41834.953865740739</v>
      </c>
      <c r="S1475" s="13">
        <f t="shared" ref="S1475:S1538" si="94">(((I1475/60)/60/24+DATE(1970,1,1)))</f>
        <v>41879.953865740739</v>
      </c>
      <c r="T1475">
        <f t="shared" ref="T1475:T1538" si="95">YEAR(R1475)</f>
        <v>2014</v>
      </c>
    </row>
    <row r="1476" spans="1:20" ht="45" x14ac:dyDescent="0.25">
      <c r="A1476">
        <v>3406</v>
      </c>
      <c r="B1476" s="9" t="s">
        <v>3405</v>
      </c>
      <c r="C1476" s="3" t="s">
        <v>7516</v>
      </c>
      <c r="D1476" s="5">
        <v>10000</v>
      </c>
      <c r="E1476" s="7">
        <v>3226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1">
        <f t="shared" si="93"/>
        <v>32</v>
      </c>
      <c r="P1476" t="s">
        <v>8309</v>
      </c>
      <c r="Q1476" t="s">
        <v>8333</v>
      </c>
      <c r="R1476" s="13">
        <f t="shared" si="92"/>
        <v>41791.492777777778</v>
      </c>
      <c r="S1476" s="13">
        <f t="shared" si="94"/>
        <v>41836.492777777778</v>
      </c>
      <c r="T1476">
        <f t="shared" si="95"/>
        <v>2014</v>
      </c>
    </row>
    <row r="1477" spans="1:20" ht="45" x14ac:dyDescent="0.25">
      <c r="A1477">
        <v>3421</v>
      </c>
      <c r="B1477" s="9" t="s">
        <v>3420</v>
      </c>
      <c r="C1477" s="3" t="s">
        <v>7531</v>
      </c>
      <c r="D1477" s="5">
        <v>10000</v>
      </c>
      <c r="E1477" s="7">
        <v>3226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1">
        <f t="shared" si="93"/>
        <v>32</v>
      </c>
      <c r="P1477" t="s">
        <v>8309</v>
      </c>
      <c r="Q1477" t="s">
        <v>8333</v>
      </c>
      <c r="R1477" s="13">
        <f t="shared" si="92"/>
        <v>42037.791238425925</v>
      </c>
      <c r="S1477" s="13">
        <f t="shared" si="94"/>
        <v>42067.791238425925</v>
      </c>
      <c r="T1477">
        <f t="shared" si="95"/>
        <v>2015</v>
      </c>
    </row>
    <row r="1478" spans="1:20" ht="60" x14ac:dyDescent="0.25">
      <c r="A1478">
        <v>3434</v>
      </c>
      <c r="B1478" s="9" t="s">
        <v>3433</v>
      </c>
      <c r="C1478" s="3" t="s">
        <v>7544</v>
      </c>
      <c r="D1478" s="5">
        <v>10000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1">
        <f t="shared" si="93"/>
        <v>32</v>
      </c>
      <c r="P1478" t="s">
        <v>8309</v>
      </c>
      <c r="Q1478" t="s">
        <v>8333</v>
      </c>
      <c r="R1478" s="13">
        <f t="shared" si="92"/>
        <v>41800.380428240744</v>
      </c>
      <c r="S1478" s="13">
        <f t="shared" si="94"/>
        <v>41830.380428240744</v>
      </c>
      <c r="T1478">
        <f t="shared" si="95"/>
        <v>2014</v>
      </c>
    </row>
    <row r="1479" spans="1:20" ht="60" x14ac:dyDescent="0.25">
      <c r="A1479">
        <v>3455</v>
      </c>
      <c r="B1479" s="9" t="s">
        <v>3454</v>
      </c>
      <c r="C1479" s="3" t="s">
        <v>7565</v>
      </c>
      <c r="D1479" s="5">
        <v>10000</v>
      </c>
      <c r="E1479" s="7">
        <v>3223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1">
        <f t="shared" si="93"/>
        <v>32</v>
      </c>
      <c r="P1479" t="s">
        <v>8309</v>
      </c>
      <c r="Q1479" t="s">
        <v>8333</v>
      </c>
      <c r="R1479" s="13">
        <f t="shared" si="92"/>
        <v>42626.7503125</v>
      </c>
      <c r="S1479" s="13">
        <f t="shared" si="94"/>
        <v>42656.7503125</v>
      </c>
      <c r="T1479">
        <f t="shared" si="95"/>
        <v>2016</v>
      </c>
    </row>
    <row r="1480" spans="1:20" ht="45" x14ac:dyDescent="0.25">
      <c r="A1480">
        <v>3463</v>
      </c>
      <c r="B1480" s="9" t="s">
        <v>3462</v>
      </c>
      <c r="C1480" s="3" t="s">
        <v>7573</v>
      </c>
      <c r="D1480" s="5">
        <v>10000</v>
      </c>
      <c r="E1480" s="7">
        <v>3222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1">
        <f t="shared" si="93"/>
        <v>32</v>
      </c>
      <c r="P1480" t="s">
        <v>8309</v>
      </c>
      <c r="Q1480" t="s">
        <v>8333</v>
      </c>
      <c r="R1480" s="13">
        <f t="shared" si="92"/>
        <v>42612.918807870374</v>
      </c>
      <c r="S1480" s="13">
        <f t="shared" si="94"/>
        <v>42654.165972222225</v>
      </c>
      <c r="T1480">
        <f t="shared" si="95"/>
        <v>2016</v>
      </c>
    </row>
    <row r="1481" spans="1:20" ht="45" x14ac:dyDescent="0.25">
      <c r="A1481">
        <v>3468</v>
      </c>
      <c r="B1481" s="9" t="s">
        <v>3467</v>
      </c>
      <c r="C1481" s="3" t="s">
        <v>7578</v>
      </c>
      <c r="D1481" s="5">
        <v>10000</v>
      </c>
      <c r="E1481" s="7">
        <v>3221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1">
        <f t="shared" si="93"/>
        <v>32</v>
      </c>
      <c r="P1481" t="s">
        <v>8309</v>
      </c>
      <c r="Q1481" t="s">
        <v>8333</v>
      </c>
      <c r="R1481" s="13">
        <f t="shared" si="92"/>
        <v>42605.765381944439</v>
      </c>
      <c r="S1481" s="13">
        <f t="shared" si="94"/>
        <v>42634.125</v>
      </c>
      <c r="T1481">
        <f t="shared" si="95"/>
        <v>2016</v>
      </c>
    </row>
    <row r="1482" spans="1:20" ht="60" x14ac:dyDescent="0.25">
      <c r="A1482">
        <v>3481</v>
      </c>
      <c r="B1482" s="9" t="s">
        <v>3480</v>
      </c>
      <c r="C1482" s="3" t="s">
        <v>7591</v>
      </c>
      <c r="D1482" s="5">
        <v>10000</v>
      </c>
      <c r="E1482" s="7">
        <v>3211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1">
        <f t="shared" si="93"/>
        <v>32</v>
      </c>
      <c r="P1482" t="s">
        <v>8309</v>
      </c>
      <c r="Q1482" t="s">
        <v>8333</v>
      </c>
      <c r="R1482" s="13">
        <f t="shared" si="92"/>
        <v>41989.24754629629</v>
      </c>
      <c r="S1482" s="13">
        <f t="shared" si="94"/>
        <v>42006.24754629629</v>
      </c>
      <c r="T1482">
        <f t="shared" si="95"/>
        <v>2014</v>
      </c>
    </row>
    <row r="1483" spans="1:20" ht="45" x14ac:dyDescent="0.25">
      <c r="A1483">
        <v>3507</v>
      </c>
      <c r="B1483" s="9" t="s">
        <v>3506</v>
      </c>
      <c r="C1483" s="3" t="s">
        <v>7617</v>
      </c>
      <c r="D1483" s="5">
        <v>10000</v>
      </c>
      <c r="E1483" s="7">
        <v>3211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1">
        <f t="shared" si="93"/>
        <v>32</v>
      </c>
      <c r="P1483" t="s">
        <v>8309</v>
      </c>
      <c r="Q1483" t="s">
        <v>8333</v>
      </c>
      <c r="R1483" s="13">
        <f t="shared" si="92"/>
        <v>42491.92288194444</v>
      </c>
      <c r="S1483" s="13">
        <f t="shared" si="94"/>
        <v>42521.92288194444</v>
      </c>
      <c r="T1483">
        <f t="shared" si="95"/>
        <v>2016</v>
      </c>
    </row>
    <row r="1484" spans="1:20" ht="60" x14ac:dyDescent="0.25">
      <c r="A1484">
        <v>3524</v>
      </c>
      <c r="B1484" s="9" t="s">
        <v>3523</v>
      </c>
      <c r="C1484" s="3" t="s">
        <v>7634</v>
      </c>
      <c r="D1484" s="5">
        <v>10000</v>
      </c>
      <c r="E1484" s="7">
        <v>3210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1">
        <f t="shared" si="93"/>
        <v>32</v>
      </c>
      <c r="P1484" t="s">
        <v>8309</v>
      </c>
      <c r="Q1484" t="s">
        <v>8333</v>
      </c>
      <c r="R1484" s="13">
        <f t="shared" si="92"/>
        <v>41880.76357638889</v>
      </c>
      <c r="S1484" s="13">
        <f t="shared" si="94"/>
        <v>41895.166666666664</v>
      </c>
      <c r="T1484">
        <f t="shared" si="95"/>
        <v>2014</v>
      </c>
    </row>
    <row r="1485" spans="1:20" ht="60" x14ac:dyDescent="0.25">
      <c r="A1485">
        <v>3575</v>
      </c>
      <c r="B1485" s="9" t="s">
        <v>3574</v>
      </c>
      <c r="C1485" s="3" t="s">
        <v>7685</v>
      </c>
      <c r="D1485" s="5">
        <v>10000</v>
      </c>
      <c r="E1485" s="7">
        <v>3205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1">
        <f t="shared" si="93"/>
        <v>32</v>
      </c>
      <c r="P1485" t="s">
        <v>8309</v>
      </c>
      <c r="Q1485" t="s">
        <v>8333</v>
      </c>
      <c r="R1485" s="13">
        <f t="shared" si="92"/>
        <v>42561.783877314811</v>
      </c>
      <c r="S1485" s="13">
        <f t="shared" si="94"/>
        <v>42593.165972222225</v>
      </c>
      <c r="T1485">
        <f t="shared" si="95"/>
        <v>2016</v>
      </c>
    </row>
    <row r="1486" spans="1:20" ht="45" x14ac:dyDescent="0.25">
      <c r="A1486">
        <v>3646</v>
      </c>
      <c r="B1486" s="9" t="s">
        <v>3644</v>
      </c>
      <c r="C1486" s="3" t="s">
        <v>7756</v>
      </c>
      <c r="D1486" s="5">
        <v>10000</v>
      </c>
      <c r="E1486" s="7">
        <v>3201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">
        <f t="shared" si="93"/>
        <v>32</v>
      </c>
      <c r="P1486" t="s">
        <v>8309</v>
      </c>
      <c r="Q1486" t="s">
        <v>8317</v>
      </c>
      <c r="R1486" s="13">
        <f t="shared" si="92"/>
        <v>42140.421319444446</v>
      </c>
      <c r="S1486" s="13">
        <f t="shared" si="94"/>
        <v>42171.979166666672</v>
      </c>
      <c r="T1486">
        <f t="shared" si="95"/>
        <v>2015</v>
      </c>
    </row>
    <row r="1487" spans="1:20" ht="60" x14ac:dyDescent="0.25">
      <c r="A1487">
        <v>3714</v>
      </c>
      <c r="B1487" s="9" t="s">
        <v>3711</v>
      </c>
      <c r="C1487" s="3" t="s">
        <v>7824</v>
      </c>
      <c r="D1487" s="5">
        <v>10000</v>
      </c>
      <c r="E1487" s="7">
        <v>3200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1">
        <f t="shared" si="93"/>
        <v>32</v>
      </c>
      <c r="P1487" t="s">
        <v>8309</v>
      </c>
      <c r="Q1487" t="s">
        <v>8333</v>
      </c>
      <c r="R1487" s="13">
        <f t="shared" si="92"/>
        <v>42118.556331018524</v>
      </c>
      <c r="S1487" s="13">
        <f t="shared" si="94"/>
        <v>42150.165972222225</v>
      </c>
      <c r="T1487">
        <f t="shared" si="95"/>
        <v>2015</v>
      </c>
    </row>
    <row r="1488" spans="1:20" ht="45" x14ac:dyDescent="0.25">
      <c r="A1488">
        <v>3766</v>
      </c>
      <c r="B1488" s="9" t="s">
        <v>3763</v>
      </c>
      <c r="C1488" s="3" t="s">
        <v>7876</v>
      </c>
      <c r="D1488" s="5">
        <v>10000</v>
      </c>
      <c r="E1488" s="7">
        <v>3200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">
        <f t="shared" si="93"/>
        <v>32</v>
      </c>
      <c r="P1488" t="s">
        <v>8309</v>
      </c>
      <c r="Q1488" t="s">
        <v>8317</v>
      </c>
      <c r="R1488" s="13">
        <f t="shared" si="92"/>
        <v>41788.167187500003</v>
      </c>
      <c r="S1488" s="13">
        <f t="shared" si="94"/>
        <v>41823.167187500003</v>
      </c>
      <c r="T1488">
        <f t="shared" si="95"/>
        <v>2014</v>
      </c>
    </row>
    <row r="1489" spans="1:20" ht="45" x14ac:dyDescent="0.25">
      <c r="A1489">
        <v>3799</v>
      </c>
      <c r="B1489" s="9" t="s">
        <v>3796</v>
      </c>
      <c r="C1489" s="3" t="s">
        <v>7909</v>
      </c>
      <c r="D1489" s="5">
        <v>10000</v>
      </c>
      <c r="E1489" s="7">
        <v>3195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">
        <f t="shared" si="93"/>
        <v>32</v>
      </c>
      <c r="P1489" t="s">
        <v>8309</v>
      </c>
      <c r="Q1489" t="s">
        <v>8317</v>
      </c>
      <c r="R1489" s="13">
        <f t="shared" si="92"/>
        <v>42410.93105324074</v>
      </c>
      <c r="S1489" s="13">
        <f t="shared" si="94"/>
        <v>42440.93105324074</v>
      </c>
      <c r="T1489">
        <f t="shared" si="95"/>
        <v>2016</v>
      </c>
    </row>
    <row r="1490" spans="1:20" ht="60" x14ac:dyDescent="0.25">
      <c r="A1490">
        <v>3841</v>
      </c>
      <c r="B1490" s="9" t="s">
        <v>3838</v>
      </c>
      <c r="C1490" s="3" t="s">
        <v>7950</v>
      </c>
      <c r="D1490" s="5">
        <v>10000</v>
      </c>
      <c r="E1490" s="7">
        <v>3190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1">
        <f t="shared" si="93"/>
        <v>32</v>
      </c>
      <c r="P1490" t="s">
        <v>8309</v>
      </c>
      <c r="Q1490" t="s">
        <v>8333</v>
      </c>
      <c r="R1490" s="13">
        <f t="shared" si="92"/>
        <v>41780.785729166666</v>
      </c>
      <c r="S1490" s="13">
        <f t="shared" si="94"/>
        <v>41840.785729166666</v>
      </c>
      <c r="T1490">
        <f t="shared" si="95"/>
        <v>2014</v>
      </c>
    </row>
    <row r="1491" spans="1:20" ht="45" x14ac:dyDescent="0.25">
      <c r="A1491">
        <v>3852</v>
      </c>
      <c r="B1491" s="9" t="s">
        <v>3849</v>
      </c>
      <c r="C1491" s="3" t="s">
        <v>7961</v>
      </c>
      <c r="D1491" s="5">
        <v>10000</v>
      </c>
      <c r="E1491" s="7">
        <v>3186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1">
        <f t="shared" si="93"/>
        <v>32</v>
      </c>
      <c r="P1491" t="s">
        <v>8309</v>
      </c>
      <c r="Q1491" t="s">
        <v>8333</v>
      </c>
      <c r="R1491" s="13">
        <f t="shared" si="92"/>
        <v>42065.190694444449</v>
      </c>
      <c r="S1491" s="13">
        <f t="shared" si="94"/>
        <v>42090.149027777778</v>
      </c>
      <c r="T1491">
        <f t="shared" si="95"/>
        <v>2015</v>
      </c>
    </row>
    <row r="1492" spans="1:20" ht="60" x14ac:dyDescent="0.25">
      <c r="A1492">
        <v>3870</v>
      </c>
      <c r="B1492" s="9" t="s">
        <v>3867</v>
      </c>
      <c r="C1492" s="3" t="s">
        <v>7979</v>
      </c>
      <c r="D1492" s="5">
        <v>10000</v>
      </c>
      <c r="E1492" s="7">
        <v>3185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">
        <f t="shared" si="93"/>
        <v>32</v>
      </c>
      <c r="P1492" t="s">
        <v>8309</v>
      </c>
      <c r="Q1492" t="s">
        <v>8317</v>
      </c>
      <c r="R1492" s="13">
        <f t="shared" si="92"/>
        <v>41793.17219907407</v>
      </c>
      <c r="S1492" s="13">
        <f t="shared" si="94"/>
        <v>41823.17219907407</v>
      </c>
      <c r="T1492">
        <f t="shared" si="95"/>
        <v>2014</v>
      </c>
    </row>
    <row r="1493" spans="1:20" ht="45" x14ac:dyDescent="0.25">
      <c r="A1493">
        <v>3884</v>
      </c>
      <c r="B1493" s="9" t="s">
        <v>3881</v>
      </c>
      <c r="C1493" s="3" t="s">
        <v>7993</v>
      </c>
      <c r="D1493" s="5">
        <v>10000</v>
      </c>
      <c r="E1493" s="7">
        <v>3178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">
        <f t="shared" si="93"/>
        <v>32</v>
      </c>
      <c r="P1493" t="s">
        <v>8309</v>
      </c>
      <c r="Q1493" t="s">
        <v>8317</v>
      </c>
      <c r="R1493" s="13">
        <f t="shared" si="92"/>
        <v>42065.791574074072</v>
      </c>
      <c r="S1493" s="13">
        <f t="shared" si="94"/>
        <v>42090.749907407408</v>
      </c>
      <c r="T1493">
        <f t="shared" si="95"/>
        <v>2015</v>
      </c>
    </row>
    <row r="1494" spans="1:20" x14ac:dyDescent="0.25">
      <c r="A1494">
        <v>3886</v>
      </c>
      <c r="B1494" s="9" t="s">
        <v>3883</v>
      </c>
      <c r="C1494" s="3">
        <v>1</v>
      </c>
      <c r="D1494" s="5">
        <v>10000</v>
      </c>
      <c r="E1494" s="7">
        <v>3175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">
        <f t="shared" si="93"/>
        <v>32</v>
      </c>
      <c r="P1494" t="s">
        <v>8309</v>
      </c>
      <c r="Q1494" t="s">
        <v>8317</v>
      </c>
      <c r="R1494" s="13">
        <f t="shared" si="92"/>
        <v>41954.228032407409</v>
      </c>
      <c r="S1494" s="13">
        <f t="shared" si="94"/>
        <v>41984.228032407409</v>
      </c>
      <c r="T1494">
        <f t="shared" si="95"/>
        <v>2014</v>
      </c>
    </row>
    <row r="1495" spans="1:20" ht="45" x14ac:dyDescent="0.25">
      <c r="A1495">
        <v>3899</v>
      </c>
      <c r="B1495" s="9" t="s">
        <v>3896</v>
      </c>
      <c r="C1495" s="3" t="s">
        <v>8007</v>
      </c>
      <c r="D1495" s="5">
        <v>10000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1">
        <f t="shared" si="93"/>
        <v>32</v>
      </c>
      <c r="P1495" t="s">
        <v>8309</v>
      </c>
      <c r="Q1495" t="s">
        <v>8333</v>
      </c>
      <c r="R1495" s="13">
        <f t="shared" ref="R1495:R1558" si="96">((J1495/60)/60/24+DATE(1970,1,1))</f>
        <v>41843.775011574071</v>
      </c>
      <c r="S1495" s="13">
        <f t="shared" si="94"/>
        <v>41863.775011574071</v>
      </c>
      <c r="T1495">
        <f t="shared" si="95"/>
        <v>2014</v>
      </c>
    </row>
    <row r="1496" spans="1:20" ht="30" x14ac:dyDescent="0.25">
      <c r="A1496">
        <v>3904</v>
      </c>
      <c r="B1496" s="9" t="s">
        <v>3901</v>
      </c>
      <c r="C1496" s="3" t="s">
        <v>8012</v>
      </c>
      <c r="D1496" s="5">
        <v>10000</v>
      </c>
      <c r="E1496" s="7">
        <v>3171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1">
        <f t="shared" si="93"/>
        <v>32</v>
      </c>
      <c r="P1496" t="s">
        <v>8309</v>
      </c>
      <c r="Q1496" t="s">
        <v>8333</v>
      </c>
      <c r="R1496" s="13">
        <f t="shared" si="96"/>
        <v>42095.229166666672</v>
      </c>
      <c r="S1496" s="13">
        <f t="shared" si="94"/>
        <v>42109.211111111115</v>
      </c>
      <c r="T1496">
        <f t="shared" si="95"/>
        <v>2015</v>
      </c>
    </row>
    <row r="1497" spans="1:20" ht="45" x14ac:dyDescent="0.25">
      <c r="A1497">
        <v>3913</v>
      </c>
      <c r="B1497" s="9" t="s">
        <v>3910</v>
      </c>
      <c r="C1497" s="3" t="s">
        <v>8021</v>
      </c>
      <c r="D1497" s="5">
        <v>10000</v>
      </c>
      <c r="E1497" s="7">
        <v>3170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1">
        <f t="shared" si="93"/>
        <v>32</v>
      </c>
      <c r="P1497" t="s">
        <v>8309</v>
      </c>
      <c r="Q1497" t="s">
        <v>8333</v>
      </c>
      <c r="R1497" s="13">
        <f t="shared" si="96"/>
        <v>42308.211215277777</v>
      </c>
      <c r="S1497" s="13">
        <f t="shared" si="94"/>
        <v>42338.252881944441</v>
      </c>
      <c r="T1497">
        <f t="shared" si="95"/>
        <v>2015</v>
      </c>
    </row>
    <row r="1498" spans="1:20" ht="60" x14ac:dyDescent="0.25">
      <c r="A1498">
        <v>3930</v>
      </c>
      <c r="B1498" s="9" t="s">
        <v>3927</v>
      </c>
      <c r="C1498" s="3" t="s">
        <v>8038</v>
      </c>
      <c r="D1498" s="5">
        <v>10000</v>
      </c>
      <c r="E1498" s="7">
        <v>3160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1">
        <f t="shared" si="93"/>
        <v>32</v>
      </c>
      <c r="P1498" t="s">
        <v>8309</v>
      </c>
      <c r="Q1498" t="s">
        <v>8333</v>
      </c>
      <c r="R1498" s="13">
        <f t="shared" si="96"/>
        <v>42433.338749999995</v>
      </c>
      <c r="S1498" s="13">
        <f t="shared" si="94"/>
        <v>42461.25</v>
      </c>
      <c r="T1498">
        <f t="shared" si="95"/>
        <v>2016</v>
      </c>
    </row>
    <row r="1499" spans="1:20" ht="60" x14ac:dyDescent="0.25">
      <c r="A1499">
        <v>3949</v>
      </c>
      <c r="B1499" s="9" t="s">
        <v>3946</v>
      </c>
      <c r="C1499" s="3" t="s">
        <v>8057</v>
      </c>
      <c r="D1499" s="5">
        <v>10000</v>
      </c>
      <c r="E1499" s="7">
        <v>3158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1">
        <f t="shared" si="93"/>
        <v>32</v>
      </c>
      <c r="P1499" t="s">
        <v>8309</v>
      </c>
      <c r="Q1499" t="s">
        <v>8333</v>
      </c>
      <c r="R1499" s="13">
        <f t="shared" si="96"/>
        <v>42016.120613425926</v>
      </c>
      <c r="S1499" s="13">
        <f t="shared" si="94"/>
        <v>42046.120613425926</v>
      </c>
      <c r="T1499">
        <f t="shared" si="95"/>
        <v>2015</v>
      </c>
    </row>
    <row r="1500" spans="1:20" ht="60" x14ac:dyDescent="0.25">
      <c r="A1500">
        <v>3963</v>
      </c>
      <c r="B1500" s="9" t="s">
        <v>3960</v>
      </c>
      <c r="C1500" s="3" t="s">
        <v>8070</v>
      </c>
      <c r="D1500" s="5">
        <v>10000</v>
      </c>
      <c r="E1500" s="7">
        <v>3155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1">
        <f t="shared" si="93"/>
        <v>32</v>
      </c>
      <c r="P1500" t="s">
        <v>8309</v>
      </c>
      <c r="Q1500" t="s">
        <v>8333</v>
      </c>
      <c r="R1500" s="13">
        <f t="shared" si="96"/>
        <v>42296.154131944444</v>
      </c>
      <c r="S1500" s="13">
        <f t="shared" si="94"/>
        <v>42326.195798611108</v>
      </c>
      <c r="T1500">
        <f t="shared" si="95"/>
        <v>2015</v>
      </c>
    </row>
    <row r="1501" spans="1:20" ht="45" x14ac:dyDescent="0.25">
      <c r="A1501">
        <v>3992</v>
      </c>
      <c r="B1501" s="9" t="s">
        <v>3988</v>
      </c>
      <c r="C1501" s="3" t="s">
        <v>8098</v>
      </c>
      <c r="D1501" s="5">
        <v>10000</v>
      </c>
      <c r="E1501" s="7">
        <v>3150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1">
        <f t="shared" si="93"/>
        <v>31</v>
      </c>
      <c r="P1501" t="s">
        <v>8309</v>
      </c>
      <c r="Q1501" t="s">
        <v>8333</v>
      </c>
      <c r="R1501" s="13">
        <f t="shared" si="96"/>
        <v>42289.94049768518</v>
      </c>
      <c r="S1501" s="13">
        <f t="shared" si="94"/>
        <v>42349.982164351852</v>
      </c>
      <c r="T1501">
        <f t="shared" si="95"/>
        <v>2015</v>
      </c>
    </row>
    <row r="1502" spans="1:20" ht="60" x14ac:dyDescent="0.25">
      <c r="A1502">
        <v>4017</v>
      </c>
      <c r="B1502" s="9" t="s">
        <v>4013</v>
      </c>
      <c r="C1502" s="3" t="s">
        <v>8122</v>
      </c>
      <c r="D1502" s="5">
        <v>10000</v>
      </c>
      <c r="E1502" s="7">
        <v>3148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1">
        <f t="shared" si="93"/>
        <v>31</v>
      </c>
      <c r="P1502" t="s">
        <v>8309</v>
      </c>
      <c r="Q1502" t="s">
        <v>8333</v>
      </c>
      <c r="R1502" s="13">
        <f t="shared" si="96"/>
        <v>41856.672152777777</v>
      </c>
      <c r="S1502" s="13">
        <f t="shared" si="94"/>
        <v>41886.672152777777</v>
      </c>
      <c r="T1502">
        <f t="shared" si="95"/>
        <v>2014</v>
      </c>
    </row>
    <row r="1503" spans="1:20" ht="30" x14ac:dyDescent="0.25">
      <c r="A1503">
        <v>4035</v>
      </c>
      <c r="B1503" s="9" t="s">
        <v>4031</v>
      </c>
      <c r="C1503" s="3" t="s">
        <v>8140</v>
      </c>
      <c r="D1503" s="5">
        <v>10000</v>
      </c>
      <c r="E1503" s="7">
        <v>3145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1">
        <f t="shared" si="93"/>
        <v>31</v>
      </c>
      <c r="P1503" t="s">
        <v>8309</v>
      </c>
      <c r="Q1503" t="s">
        <v>8333</v>
      </c>
      <c r="R1503" s="13">
        <f t="shared" si="96"/>
        <v>41903.882951388885</v>
      </c>
      <c r="S1503" s="13">
        <f t="shared" si="94"/>
        <v>41933.882951388885</v>
      </c>
      <c r="T1503">
        <f t="shared" si="95"/>
        <v>2014</v>
      </c>
    </row>
    <row r="1504" spans="1:20" ht="60" x14ac:dyDescent="0.25">
      <c r="A1504">
        <v>4042</v>
      </c>
      <c r="B1504" s="9" t="s">
        <v>4038</v>
      </c>
      <c r="C1504" s="3" t="s">
        <v>8146</v>
      </c>
      <c r="D1504" s="5">
        <v>10000</v>
      </c>
      <c r="E1504" s="7">
        <v>3135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1">
        <f t="shared" si="93"/>
        <v>31</v>
      </c>
      <c r="P1504" t="s">
        <v>8309</v>
      </c>
      <c r="Q1504" t="s">
        <v>8333</v>
      </c>
      <c r="R1504" s="13">
        <f t="shared" si="96"/>
        <v>41995.084074074075</v>
      </c>
      <c r="S1504" s="13">
        <f t="shared" si="94"/>
        <v>42024.802777777775</v>
      </c>
      <c r="T1504">
        <f t="shared" si="95"/>
        <v>2014</v>
      </c>
    </row>
    <row r="1505" spans="1:20" ht="45" x14ac:dyDescent="0.25">
      <c r="A1505">
        <v>4059</v>
      </c>
      <c r="B1505" s="9" t="s">
        <v>4055</v>
      </c>
      <c r="C1505" s="3" t="s">
        <v>8163</v>
      </c>
      <c r="D1505" s="5">
        <v>10000</v>
      </c>
      <c r="E1505" s="7">
        <v>3133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1">
        <f t="shared" si="93"/>
        <v>31</v>
      </c>
      <c r="P1505" t="s">
        <v>8309</v>
      </c>
      <c r="Q1505" t="s">
        <v>8333</v>
      </c>
      <c r="R1505" s="13">
        <f t="shared" si="96"/>
        <v>41866.640648148146</v>
      </c>
      <c r="S1505" s="13">
        <f t="shared" si="94"/>
        <v>41898.125</v>
      </c>
      <c r="T1505">
        <f t="shared" si="95"/>
        <v>2014</v>
      </c>
    </row>
    <row r="1506" spans="1:20" ht="60" x14ac:dyDescent="0.25">
      <c r="A1506">
        <v>4060</v>
      </c>
      <c r="B1506" s="9" t="s">
        <v>4056</v>
      </c>
      <c r="C1506" s="3" t="s">
        <v>8164</v>
      </c>
      <c r="D1506" s="5">
        <v>10000</v>
      </c>
      <c r="E1506" s="7">
        <v>3132.63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1">
        <f t="shared" si="93"/>
        <v>31</v>
      </c>
      <c r="P1506" t="s">
        <v>8309</v>
      </c>
      <c r="Q1506" t="s">
        <v>8333</v>
      </c>
      <c r="R1506" s="13">
        <f t="shared" si="96"/>
        <v>41779.695092592592</v>
      </c>
      <c r="S1506" s="13">
        <f t="shared" si="94"/>
        <v>41813.666666666664</v>
      </c>
      <c r="T1506">
        <f t="shared" si="95"/>
        <v>2014</v>
      </c>
    </row>
    <row r="1507" spans="1:20" ht="60" x14ac:dyDescent="0.25">
      <c r="A1507">
        <v>4097</v>
      </c>
      <c r="B1507" s="9" t="s">
        <v>4093</v>
      </c>
      <c r="C1507" s="3" t="s">
        <v>8200</v>
      </c>
      <c r="D1507" s="5">
        <v>10000</v>
      </c>
      <c r="E1507" s="7">
        <v>3125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">
        <f t="shared" si="93"/>
        <v>31</v>
      </c>
      <c r="P1507" t="s">
        <v>8309</v>
      </c>
      <c r="Q1507" t="s">
        <v>8333</v>
      </c>
      <c r="R1507" s="13">
        <f t="shared" si="96"/>
        <v>42344.824502314819</v>
      </c>
      <c r="S1507" s="13">
        <f t="shared" si="94"/>
        <v>42400.996527777781</v>
      </c>
      <c r="T1507">
        <f t="shared" si="95"/>
        <v>2015</v>
      </c>
    </row>
    <row r="1508" spans="1:20" ht="60" x14ac:dyDescent="0.25">
      <c r="A1508">
        <v>1002</v>
      </c>
      <c r="B1508" s="9" t="s">
        <v>1003</v>
      </c>
      <c r="C1508" s="3" t="s">
        <v>5112</v>
      </c>
      <c r="D1508" s="5">
        <v>9999</v>
      </c>
      <c r="E1508" s="7">
        <v>3122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">
        <f t="shared" si="93"/>
        <v>31</v>
      </c>
      <c r="P1508" t="s">
        <v>8314</v>
      </c>
      <c r="Q1508" t="s">
        <v>8322</v>
      </c>
      <c r="R1508" s="13">
        <f t="shared" si="96"/>
        <v>42325.684189814812</v>
      </c>
      <c r="S1508" s="13">
        <f t="shared" si="94"/>
        <v>42355.249305555553</v>
      </c>
      <c r="T1508">
        <f t="shared" si="95"/>
        <v>2015</v>
      </c>
    </row>
    <row r="1509" spans="1:20" ht="45" x14ac:dyDescent="0.25">
      <c r="A1509">
        <v>2075</v>
      </c>
      <c r="B1509" s="9" t="s">
        <v>2076</v>
      </c>
      <c r="C1509" s="3" t="s">
        <v>6185</v>
      </c>
      <c r="D1509" s="5">
        <v>9999</v>
      </c>
      <c r="E1509" s="7">
        <v>3120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">
        <f t="shared" si="93"/>
        <v>31</v>
      </c>
      <c r="P1509" t="s">
        <v>8314</v>
      </c>
      <c r="Q1509" t="s">
        <v>8325</v>
      </c>
      <c r="R1509" s="13">
        <f t="shared" si="96"/>
        <v>41450.681574074071</v>
      </c>
      <c r="S1509" s="13">
        <f t="shared" si="94"/>
        <v>41480.681574074071</v>
      </c>
      <c r="T1509">
        <f t="shared" si="95"/>
        <v>2013</v>
      </c>
    </row>
    <row r="1510" spans="1:20" ht="45" x14ac:dyDescent="0.25">
      <c r="A1510">
        <v>2700</v>
      </c>
      <c r="B1510" s="9" t="s">
        <v>2700</v>
      </c>
      <c r="C1510" s="3" t="s">
        <v>6810</v>
      </c>
      <c r="D1510" s="5">
        <v>9999</v>
      </c>
      <c r="E1510" s="7">
        <v>3120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">
        <f t="shared" si="93"/>
        <v>32</v>
      </c>
      <c r="P1510" t="s">
        <v>8331</v>
      </c>
      <c r="Q1510" t="s">
        <v>8332</v>
      </c>
      <c r="R1510" s="13">
        <f t="shared" si="96"/>
        <v>41870.87467592593</v>
      </c>
      <c r="S1510" s="13">
        <f t="shared" si="94"/>
        <v>41900.87467592593</v>
      </c>
      <c r="T1510">
        <f t="shared" si="95"/>
        <v>2014</v>
      </c>
    </row>
    <row r="1511" spans="1:20" ht="45" x14ac:dyDescent="0.25">
      <c r="A1511">
        <v>267</v>
      </c>
      <c r="B1511" s="9" t="s">
        <v>268</v>
      </c>
      <c r="C1511" s="3" t="s">
        <v>4377</v>
      </c>
      <c r="D1511" s="5">
        <v>9850</v>
      </c>
      <c r="E1511" s="7">
        <v>3105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">
        <f t="shared" si="93"/>
        <v>32</v>
      </c>
      <c r="P1511" t="s">
        <v>8307</v>
      </c>
      <c r="Q1511" t="s">
        <v>8336</v>
      </c>
      <c r="R1511" s="13">
        <f t="shared" si="96"/>
        <v>41785.452534722222</v>
      </c>
      <c r="S1511" s="13">
        <f t="shared" si="94"/>
        <v>41815.452534722222</v>
      </c>
      <c r="T1511">
        <f t="shared" si="95"/>
        <v>2014</v>
      </c>
    </row>
    <row r="1512" spans="1:20" ht="60" x14ac:dyDescent="0.25">
      <c r="A1512">
        <v>2280</v>
      </c>
      <c r="B1512" s="9" t="s">
        <v>2281</v>
      </c>
      <c r="C1512" s="3" t="s">
        <v>6390</v>
      </c>
      <c r="D1512" s="5">
        <v>9800</v>
      </c>
      <c r="E1512" s="7">
        <v>3105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">
        <f t="shared" si="93"/>
        <v>32</v>
      </c>
      <c r="P1512" t="s">
        <v>8320</v>
      </c>
      <c r="Q1512" t="s">
        <v>8348</v>
      </c>
      <c r="R1512" s="13">
        <f t="shared" si="96"/>
        <v>42234.624895833331</v>
      </c>
      <c r="S1512" s="13">
        <f t="shared" si="94"/>
        <v>42264.624895833331</v>
      </c>
      <c r="T1512">
        <f t="shared" si="95"/>
        <v>2015</v>
      </c>
    </row>
    <row r="1513" spans="1:20" ht="60" x14ac:dyDescent="0.25">
      <c r="A1513">
        <v>3844</v>
      </c>
      <c r="B1513" s="9" t="s">
        <v>3841</v>
      </c>
      <c r="C1513" s="3" t="s">
        <v>7953</v>
      </c>
      <c r="D1513" s="5">
        <v>9800</v>
      </c>
      <c r="E1513" s="7">
        <v>3100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">
        <f t="shared" si="93"/>
        <v>32</v>
      </c>
      <c r="P1513" t="s">
        <v>8309</v>
      </c>
      <c r="Q1513" t="s">
        <v>8333</v>
      </c>
      <c r="R1513" s="13">
        <f t="shared" si="96"/>
        <v>41766.617291666669</v>
      </c>
      <c r="S1513" s="13">
        <f t="shared" si="94"/>
        <v>41793.290972222225</v>
      </c>
      <c r="T1513">
        <f t="shared" si="95"/>
        <v>2014</v>
      </c>
    </row>
    <row r="1514" spans="1:20" ht="60" x14ac:dyDescent="0.25">
      <c r="A1514">
        <v>362</v>
      </c>
      <c r="B1514" s="9" t="s">
        <v>363</v>
      </c>
      <c r="C1514" s="3" t="s">
        <v>4472</v>
      </c>
      <c r="D1514" s="5">
        <v>9665</v>
      </c>
      <c r="E1514" s="7">
        <v>3100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">
        <f t="shared" si="93"/>
        <v>32</v>
      </c>
      <c r="P1514" t="s">
        <v>8307</v>
      </c>
      <c r="Q1514" t="s">
        <v>8336</v>
      </c>
      <c r="R1514" s="13">
        <f t="shared" si="96"/>
        <v>41837.210543981484</v>
      </c>
      <c r="S1514" s="13">
        <f t="shared" si="94"/>
        <v>41859</v>
      </c>
      <c r="T1514">
        <f t="shared" si="95"/>
        <v>2014</v>
      </c>
    </row>
    <row r="1515" spans="1:20" ht="60" x14ac:dyDescent="0.25">
      <c r="A1515">
        <v>2908</v>
      </c>
      <c r="B1515" s="9" t="s">
        <v>2908</v>
      </c>
      <c r="C1515" s="3" t="s">
        <v>7018</v>
      </c>
      <c r="D1515" s="5">
        <v>9600</v>
      </c>
      <c r="E1515" s="7">
        <v>3100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">
        <f t="shared" si="93"/>
        <v>32</v>
      </c>
      <c r="P1515" t="s">
        <v>8309</v>
      </c>
      <c r="Q1515" t="s">
        <v>8333</v>
      </c>
      <c r="R1515" s="13">
        <f t="shared" si="96"/>
        <v>42499.731701388882</v>
      </c>
      <c r="S1515" s="13">
        <f t="shared" si="94"/>
        <v>42529.731701388882</v>
      </c>
      <c r="T1515">
        <f t="shared" si="95"/>
        <v>2016</v>
      </c>
    </row>
    <row r="1516" spans="1:20" x14ac:dyDescent="0.25">
      <c r="A1516">
        <v>4087</v>
      </c>
      <c r="B1516" s="9" t="s">
        <v>4083</v>
      </c>
      <c r="C1516" s="3" t="s">
        <v>8190</v>
      </c>
      <c r="D1516" s="5">
        <v>9600</v>
      </c>
      <c r="E1516" s="7">
        <v>3100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">
        <f t="shared" si="93"/>
        <v>33</v>
      </c>
      <c r="P1516" t="s">
        <v>8309</v>
      </c>
      <c r="Q1516" t="s">
        <v>8333</v>
      </c>
      <c r="R1516" s="13">
        <f t="shared" si="96"/>
        <v>42538.742893518516</v>
      </c>
      <c r="S1516" s="13">
        <f t="shared" si="94"/>
        <v>42568.742893518516</v>
      </c>
      <c r="T1516">
        <f t="shared" si="95"/>
        <v>2016</v>
      </c>
    </row>
    <row r="1517" spans="1:20" ht="45" x14ac:dyDescent="0.25">
      <c r="A1517">
        <v>932</v>
      </c>
      <c r="B1517" s="9" t="s">
        <v>933</v>
      </c>
      <c r="C1517" s="3" t="s">
        <v>5042</v>
      </c>
      <c r="D1517" s="5">
        <v>9500</v>
      </c>
      <c r="E1517" s="7">
        <v>3095.11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">
        <f t="shared" si="93"/>
        <v>32</v>
      </c>
      <c r="P1517" t="s">
        <v>8323</v>
      </c>
      <c r="Q1517" t="s">
        <v>8337</v>
      </c>
      <c r="R1517" s="13">
        <f t="shared" si="96"/>
        <v>41310.969270833331</v>
      </c>
      <c r="S1517" s="13">
        <f t="shared" si="94"/>
        <v>41355.927604166667</v>
      </c>
      <c r="T1517">
        <f t="shared" si="95"/>
        <v>2013</v>
      </c>
    </row>
    <row r="1518" spans="1:20" ht="45" x14ac:dyDescent="0.25">
      <c r="A1518">
        <v>1266</v>
      </c>
      <c r="B1518" s="9" t="s">
        <v>1267</v>
      </c>
      <c r="C1518" s="3" t="s">
        <v>5376</v>
      </c>
      <c r="D1518" s="5">
        <v>9500</v>
      </c>
      <c r="E1518" s="7">
        <v>3084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">
        <f t="shared" si="93"/>
        <v>32</v>
      </c>
      <c r="P1518" t="s">
        <v>8323</v>
      </c>
      <c r="Q1518" t="s">
        <v>8347</v>
      </c>
      <c r="R1518" s="13">
        <f t="shared" si="96"/>
        <v>41620.87667824074</v>
      </c>
      <c r="S1518" s="13">
        <f t="shared" si="94"/>
        <v>41650.87667824074</v>
      </c>
      <c r="T1518">
        <f t="shared" si="95"/>
        <v>2013</v>
      </c>
    </row>
    <row r="1519" spans="1:20" ht="60" x14ac:dyDescent="0.25">
      <c r="A1519">
        <v>1468</v>
      </c>
      <c r="B1519" s="9" t="s">
        <v>1469</v>
      </c>
      <c r="C1519" s="3" t="s">
        <v>5578</v>
      </c>
      <c r="D1519" s="5">
        <v>9500</v>
      </c>
      <c r="E1519" s="7">
        <v>3081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">
        <f t="shared" si="93"/>
        <v>32</v>
      </c>
      <c r="P1519" t="s">
        <v>8311</v>
      </c>
      <c r="Q1519" t="s">
        <v>8343</v>
      </c>
      <c r="R1519" s="13">
        <f t="shared" si="96"/>
        <v>40646.014456018522</v>
      </c>
      <c r="S1519" s="13">
        <f t="shared" si="94"/>
        <v>40706.014456018522</v>
      </c>
      <c r="T1519">
        <f t="shared" si="95"/>
        <v>2011</v>
      </c>
    </row>
    <row r="1520" spans="1:20" ht="60" x14ac:dyDescent="0.25">
      <c r="A1520">
        <v>2041</v>
      </c>
      <c r="B1520" s="9" t="s">
        <v>2042</v>
      </c>
      <c r="C1520" s="3" t="s">
        <v>6151</v>
      </c>
      <c r="D1520" s="5">
        <v>9500</v>
      </c>
      <c r="E1520" s="7">
        <v>3080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">
        <f t="shared" si="93"/>
        <v>32</v>
      </c>
      <c r="P1520" t="s">
        <v>8314</v>
      </c>
      <c r="Q1520" t="s">
        <v>8325</v>
      </c>
      <c r="R1520" s="13">
        <f t="shared" si="96"/>
        <v>42654.525775462964</v>
      </c>
      <c r="S1520" s="13">
        <f t="shared" si="94"/>
        <v>42684.567442129628</v>
      </c>
      <c r="T1520">
        <f t="shared" si="95"/>
        <v>2016</v>
      </c>
    </row>
    <row r="1521" spans="1:20" ht="60" x14ac:dyDescent="0.25">
      <c r="A1521">
        <v>2828</v>
      </c>
      <c r="B1521" s="9" t="s">
        <v>2828</v>
      </c>
      <c r="C1521" s="3" t="s">
        <v>6938</v>
      </c>
      <c r="D1521" s="5">
        <v>9500</v>
      </c>
      <c r="E1521" s="7">
        <v>3080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">
        <f t="shared" si="93"/>
        <v>32</v>
      </c>
      <c r="P1521" t="s">
        <v>8309</v>
      </c>
      <c r="Q1521" t="s">
        <v>8333</v>
      </c>
      <c r="R1521" s="13">
        <f t="shared" si="96"/>
        <v>42254.264687499999</v>
      </c>
      <c r="S1521" s="13">
        <f t="shared" si="94"/>
        <v>42279.958333333328</v>
      </c>
      <c r="T1521">
        <f t="shared" si="95"/>
        <v>2015</v>
      </c>
    </row>
    <row r="1522" spans="1:20" ht="60" x14ac:dyDescent="0.25">
      <c r="A1522">
        <v>2853</v>
      </c>
      <c r="B1522" s="9" t="s">
        <v>2853</v>
      </c>
      <c r="C1522" s="3" t="s">
        <v>6963</v>
      </c>
      <c r="D1522" s="5">
        <v>9500</v>
      </c>
      <c r="E1522" s="7">
        <v>3067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1">
        <f t="shared" si="93"/>
        <v>32</v>
      </c>
      <c r="P1522" t="s">
        <v>8309</v>
      </c>
      <c r="Q1522" t="s">
        <v>8333</v>
      </c>
      <c r="R1522" s="13">
        <f t="shared" si="96"/>
        <v>41836.190937499996</v>
      </c>
      <c r="S1522" s="13">
        <f t="shared" si="94"/>
        <v>41896.190937499996</v>
      </c>
      <c r="T1522">
        <f t="shared" si="95"/>
        <v>2014</v>
      </c>
    </row>
    <row r="1523" spans="1:20" ht="45" x14ac:dyDescent="0.25">
      <c r="A1523">
        <v>3209</v>
      </c>
      <c r="B1523" s="9" t="s">
        <v>3209</v>
      </c>
      <c r="C1523" s="3" t="s">
        <v>7319</v>
      </c>
      <c r="D1523" s="5">
        <v>9500</v>
      </c>
      <c r="E1523" s="7">
        <v>3062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1">
        <f t="shared" si="93"/>
        <v>32</v>
      </c>
      <c r="P1523" t="s">
        <v>8309</v>
      </c>
      <c r="Q1523" t="s">
        <v>8333</v>
      </c>
      <c r="R1523" s="13">
        <f t="shared" si="96"/>
        <v>41778.637245370373</v>
      </c>
      <c r="S1523" s="13">
        <f t="shared" si="94"/>
        <v>41810.958333333336</v>
      </c>
      <c r="T1523">
        <f t="shared" si="95"/>
        <v>2014</v>
      </c>
    </row>
    <row r="1524" spans="1:20" ht="45" x14ac:dyDescent="0.25">
      <c r="A1524">
        <v>3433</v>
      </c>
      <c r="B1524" s="9" t="s">
        <v>3432</v>
      </c>
      <c r="C1524" s="3" t="s">
        <v>7543</v>
      </c>
      <c r="D1524" s="5">
        <v>9500</v>
      </c>
      <c r="E1524" s="7">
        <v>3061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1">
        <f t="shared" si="93"/>
        <v>32</v>
      </c>
      <c r="P1524" t="s">
        <v>8309</v>
      </c>
      <c r="Q1524" t="s">
        <v>8333</v>
      </c>
      <c r="R1524" s="13">
        <f t="shared" si="96"/>
        <v>41776.063136574077</v>
      </c>
      <c r="S1524" s="13">
        <f t="shared" si="94"/>
        <v>41807.125</v>
      </c>
      <c r="T1524">
        <f t="shared" si="95"/>
        <v>2014</v>
      </c>
    </row>
    <row r="1525" spans="1:20" ht="60" x14ac:dyDescent="0.25">
      <c r="A1525">
        <v>4063</v>
      </c>
      <c r="B1525" s="9" t="s">
        <v>4059</v>
      </c>
      <c r="C1525" s="3" t="s">
        <v>8167</v>
      </c>
      <c r="D1525" s="5">
        <v>9500</v>
      </c>
      <c r="E1525" s="7">
        <v>3060.22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1">
        <f t="shared" si="93"/>
        <v>33</v>
      </c>
      <c r="P1525" t="s">
        <v>8309</v>
      </c>
      <c r="Q1525" t="s">
        <v>8333</v>
      </c>
      <c r="R1525" s="13">
        <f t="shared" si="96"/>
        <v>41787.681527777779</v>
      </c>
      <c r="S1525" s="13">
        <f t="shared" si="94"/>
        <v>41817.681527777779</v>
      </c>
      <c r="T1525">
        <f t="shared" si="95"/>
        <v>2014</v>
      </c>
    </row>
    <row r="1526" spans="1:20" ht="45" x14ac:dyDescent="0.25">
      <c r="A1526">
        <v>1144</v>
      </c>
      <c r="B1526" s="9" t="s">
        <v>1145</v>
      </c>
      <c r="C1526" s="3" t="s">
        <v>5254</v>
      </c>
      <c r="D1526" s="5">
        <v>9300</v>
      </c>
      <c r="E1526" s="7">
        <v>3060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">
        <f t="shared" si="93"/>
        <v>34</v>
      </c>
      <c r="P1526" t="s">
        <v>8331</v>
      </c>
      <c r="Q1526" t="s">
        <v>8332</v>
      </c>
      <c r="R1526" s="13">
        <f t="shared" si="96"/>
        <v>42093.181944444441</v>
      </c>
      <c r="S1526" s="13">
        <f t="shared" si="94"/>
        <v>42123.181944444441</v>
      </c>
      <c r="T1526">
        <f t="shared" si="95"/>
        <v>2015</v>
      </c>
    </row>
    <row r="1527" spans="1:20" ht="60" x14ac:dyDescent="0.25">
      <c r="A1527">
        <v>1895</v>
      </c>
      <c r="B1527" s="9" t="s">
        <v>1896</v>
      </c>
      <c r="C1527" s="3" t="s">
        <v>6005</v>
      </c>
      <c r="D1527" s="5">
        <v>9072</v>
      </c>
      <c r="E1527" s="7">
        <v>3058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">
        <f t="shared" si="93"/>
        <v>34</v>
      </c>
      <c r="P1527" t="s">
        <v>8323</v>
      </c>
      <c r="Q1527" t="s">
        <v>8344</v>
      </c>
      <c r="R1527" s="13">
        <f t="shared" si="96"/>
        <v>42267.746782407412</v>
      </c>
      <c r="S1527" s="13">
        <f t="shared" si="94"/>
        <v>42297.746782407412</v>
      </c>
      <c r="T1527">
        <f t="shared" si="95"/>
        <v>2015</v>
      </c>
    </row>
    <row r="1528" spans="1:20" ht="45" x14ac:dyDescent="0.25">
      <c r="A1528">
        <v>2599</v>
      </c>
      <c r="B1528" s="9" t="s">
        <v>2599</v>
      </c>
      <c r="C1528" s="3" t="s">
        <v>6709</v>
      </c>
      <c r="D1528" s="5">
        <v>9041</v>
      </c>
      <c r="E1528" s="7">
        <v>3055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">
        <f t="shared" si="93"/>
        <v>34</v>
      </c>
      <c r="P1528" t="s">
        <v>8331</v>
      </c>
      <c r="Q1528" t="s">
        <v>8332</v>
      </c>
      <c r="R1528" s="13">
        <f t="shared" si="96"/>
        <v>41809.754016203704</v>
      </c>
      <c r="S1528" s="13">
        <f t="shared" si="94"/>
        <v>41854.754016203704</v>
      </c>
      <c r="T1528">
        <f t="shared" si="95"/>
        <v>2014</v>
      </c>
    </row>
    <row r="1529" spans="1:20" ht="60" x14ac:dyDescent="0.25">
      <c r="A1529">
        <v>7</v>
      </c>
      <c r="B1529" s="9" t="s">
        <v>9</v>
      </c>
      <c r="C1529" s="3" t="s">
        <v>4118</v>
      </c>
      <c r="D1529" s="5">
        <v>9000</v>
      </c>
      <c r="E1529" s="7">
        <v>3055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">
        <f t="shared" si="93"/>
        <v>34</v>
      </c>
      <c r="P1529" t="s">
        <v>8307</v>
      </c>
      <c r="Q1529" t="s">
        <v>8346</v>
      </c>
      <c r="R1529" s="13">
        <f t="shared" si="96"/>
        <v>42516.047071759262</v>
      </c>
      <c r="S1529" s="13">
        <f t="shared" si="94"/>
        <v>42556.047071759262</v>
      </c>
      <c r="T1529">
        <f t="shared" si="95"/>
        <v>2016</v>
      </c>
    </row>
    <row r="1530" spans="1:20" ht="45" x14ac:dyDescent="0.25">
      <c r="A1530">
        <v>583</v>
      </c>
      <c r="B1530" s="9" t="s">
        <v>584</v>
      </c>
      <c r="C1530" s="3" t="s">
        <v>4693</v>
      </c>
      <c r="D1530" s="5">
        <v>9000</v>
      </c>
      <c r="E1530" s="7">
        <v>3048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">
        <f t="shared" si="93"/>
        <v>34</v>
      </c>
      <c r="P1530" t="s">
        <v>8314</v>
      </c>
      <c r="Q1530" t="s">
        <v>8318</v>
      </c>
      <c r="R1530" s="13">
        <f t="shared" si="96"/>
        <v>42052.93850694444</v>
      </c>
      <c r="S1530" s="13">
        <f t="shared" si="94"/>
        <v>42082.896840277783</v>
      </c>
      <c r="T1530">
        <f t="shared" si="95"/>
        <v>2015</v>
      </c>
    </row>
    <row r="1531" spans="1:20" ht="45" x14ac:dyDescent="0.25">
      <c r="A1531">
        <v>585</v>
      </c>
      <c r="B1531" s="9" t="s">
        <v>586</v>
      </c>
      <c r="C1531" s="3" t="s">
        <v>4695</v>
      </c>
      <c r="D1531" s="5">
        <v>9000</v>
      </c>
      <c r="E1531" s="7">
        <v>3046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">
        <f t="shared" si="93"/>
        <v>34</v>
      </c>
      <c r="P1531" t="s">
        <v>8314</v>
      </c>
      <c r="Q1531" t="s">
        <v>8318</v>
      </c>
      <c r="R1531" s="13">
        <f t="shared" si="96"/>
        <v>42283.3909375</v>
      </c>
      <c r="S1531" s="13">
        <f t="shared" si="94"/>
        <v>42339</v>
      </c>
      <c r="T1531">
        <f t="shared" si="95"/>
        <v>2015</v>
      </c>
    </row>
    <row r="1532" spans="1:20" ht="60" x14ac:dyDescent="0.25">
      <c r="A1532">
        <v>588</v>
      </c>
      <c r="B1532" s="9" t="s">
        <v>589</v>
      </c>
      <c r="C1532" s="3" t="s">
        <v>4698</v>
      </c>
      <c r="D1532" s="5">
        <v>9000</v>
      </c>
      <c r="E1532" s="7">
        <v>3045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">
        <f t="shared" si="93"/>
        <v>34</v>
      </c>
      <c r="P1532" t="s">
        <v>8314</v>
      </c>
      <c r="Q1532" t="s">
        <v>8318</v>
      </c>
      <c r="R1532" s="13">
        <f t="shared" si="96"/>
        <v>42631.769513888896</v>
      </c>
      <c r="S1532" s="13">
        <f t="shared" si="94"/>
        <v>42691.811180555553</v>
      </c>
      <c r="T1532">
        <f t="shared" si="95"/>
        <v>2016</v>
      </c>
    </row>
    <row r="1533" spans="1:20" ht="45" x14ac:dyDescent="0.25">
      <c r="A1533">
        <v>940</v>
      </c>
      <c r="B1533" s="9" t="s">
        <v>941</v>
      </c>
      <c r="C1533" s="3" t="s">
        <v>5050</v>
      </c>
      <c r="D1533" s="5">
        <v>9000</v>
      </c>
      <c r="E1533" s="7">
        <v>3045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">
        <f t="shared" si="93"/>
        <v>34</v>
      </c>
      <c r="P1533" t="s">
        <v>8314</v>
      </c>
      <c r="Q1533" t="s">
        <v>8322</v>
      </c>
      <c r="R1533" s="13">
        <f t="shared" si="96"/>
        <v>42182.008402777778</v>
      </c>
      <c r="S1533" s="13">
        <f t="shared" si="94"/>
        <v>42227.008402777778</v>
      </c>
      <c r="T1533">
        <f t="shared" si="95"/>
        <v>2015</v>
      </c>
    </row>
    <row r="1534" spans="1:20" ht="45" x14ac:dyDescent="0.25">
      <c r="A1534">
        <v>1015</v>
      </c>
      <c r="B1534" s="9" t="s">
        <v>1016</v>
      </c>
      <c r="C1534" s="3" t="s">
        <v>5125</v>
      </c>
      <c r="D1534" s="5">
        <v>9000</v>
      </c>
      <c r="E1534" s="7">
        <v>3045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">
        <f t="shared" si="93"/>
        <v>34</v>
      </c>
      <c r="P1534" t="s">
        <v>8314</v>
      </c>
      <c r="Q1534" t="s">
        <v>8322</v>
      </c>
      <c r="R1534" s="13">
        <f t="shared" si="96"/>
        <v>42303.878414351857</v>
      </c>
      <c r="S1534" s="13">
        <f t="shared" si="94"/>
        <v>42333.920081018514</v>
      </c>
      <c r="T1534">
        <f t="shared" si="95"/>
        <v>2015</v>
      </c>
    </row>
    <row r="1535" spans="1:20" ht="30" x14ac:dyDescent="0.25">
      <c r="A1535">
        <v>1172</v>
      </c>
      <c r="B1535" s="9" t="s">
        <v>1173</v>
      </c>
      <c r="C1535" s="3" t="s">
        <v>5282</v>
      </c>
      <c r="D1535" s="5">
        <v>9000</v>
      </c>
      <c r="E1535" s="7">
        <v>3036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">
        <f t="shared" si="93"/>
        <v>34</v>
      </c>
      <c r="P1535" t="s">
        <v>8331</v>
      </c>
      <c r="Q1535" t="s">
        <v>8332</v>
      </c>
      <c r="R1535" s="13">
        <f t="shared" si="96"/>
        <v>41841.682314814818</v>
      </c>
      <c r="S1535" s="13">
        <f t="shared" si="94"/>
        <v>41871.682314814818</v>
      </c>
      <c r="T1535">
        <f t="shared" si="95"/>
        <v>2014</v>
      </c>
    </row>
    <row r="1536" spans="1:20" ht="60" x14ac:dyDescent="0.25">
      <c r="A1536">
        <v>1189</v>
      </c>
      <c r="B1536" s="9" t="s">
        <v>1190</v>
      </c>
      <c r="C1536" s="3" t="s">
        <v>5299</v>
      </c>
      <c r="D1536" s="5">
        <v>9000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">
        <f t="shared" si="93"/>
        <v>34</v>
      </c>
      <c r="P1536" t="s">
        <v>8327</v>
      </c>
      <c r="Q1536" t="s">
        <v>8328</v>
      </c>
      <c r="R1536" s="13">
        <f t="shared" si="96"/>
        <v>42529.979108796295</v>
      </c>
      <c r="S1536" s="13">
        <f t="shared" si="94"/>
        <v>42550.979108796295</v>
      </c>
      <c r="T1536">
        <f t="shared" si="95"/>
        <v>2016</v>
      </c>
    </row>
    <row r="1537" spans="1:20" ht="60" x14ac:dyDescent="0.25">
      <c r="A1537">
        <v>1218</v>
      </c>
      <c r="B1537" s="9" t="s">
        <v>1219</v>
      </c>
      <c r="C1537" s="3" t="s">
        <v>5328</v>
      </c>
      <c r="D1537" s="5">
        <v>9000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">
        <f t="shared" si="93"/>
        <v>34</v>
      </c>
      <c r="P1537" t="s">
        <v>8327</v>
      </c>
      <c r="Q1537" t="s">
        <v>8328</v>
      </c>
      <c r="R1537" s="13">
        <f t="shared" si="96"/>
        <v>42278.662037037036</v>
      </c>
      <c r="S1537" s="13">
        <f t="shared" si="94"/>
        <v>42309.125</v>
      </c>
      <c r="T1537">
        <f t="shared" si="95"/>
        <v>2015</v>
      </c>
    </row>
    <row r="1538" spans="1:20" ht="45" x14ac:dyDescent="0.25">
      <c r="A1538">
        <v>1399</v>
      </c>
      <c r="B1538" s="9" t="s">
        <v>1400</v>
      </c>
      <c r="C1538" s="3" t="s">
        <v>5509</v>
      </c>
      <c r="D1538" s="5">
        <v>9000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">
        <f t="shared" ref="O1538:O1601" si="97">ROUND(E1539/D1539*100,0)</f>
        <v>34</v>
      </c>
      <c r="P1538" t="s">
        <v>8323</v>
      </c>
      <c r="Q1538" t="s">
        <v>8347</v>
      </c>
      <c r="R1538" s="13">
        <f t="shared" si="96"/>
        <v>41889.004317129627</v>
      </c>
      <c r="S1538" s="13">
        <f t="shared" si="94"/>
        <v>41919.004317129627</v>
      </c>
      <c r="T1538">
        <f t="shared" si="95"/>
        <v>2014</v>
      </c>
    </row>
    <row r="1539" spans="1:20" ht="60" x14ac:dyDescent="0.25">
      <c r="A1539">
        <v>1519</v>
      </c>
      <c r="B1539" s="9" t="s">
        <v>1520</v>
      </c>
      <c r="C1539" s="3" t="s">
        <v>5629</v>
      </c>
      <c r="D1539" s="5">
        <v>9000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">
        <f t="shared" si="97"/>
        <v>34</v>
      </c>
      <c r="P1539" t="s">
        <v>8327</v>
      </c>
      <c r="Q1539" t="s">
        <v>8328</v>
      </c>
      <c r="R1539" s="13">
        <f t="shared" si="96"/>
        <v>41782.741701388892</v>
      </c>
      <c r="S1539" s="13">
        <f t="shared" ref="S1539:S1602" si="98">(((I1539/60)/60/24+DATE(1970,1,1)))</f>
        <v>41810.915972222225</v>
      </c>
      <c r="T1539">
        <f t="shared" ref="T1539:T1602" si="99">YEAR(R1539)</f>
        <v>2014</v>
      </c>
    </row>
    <row r="1540" spans="1:20" ht="60" x14ac:dyDescent="0.25">
      <c r="A1540">
        <v>1573</v>
      </c>
      <c r="B1540" s="9" t="s">
        <v>1574</v>
      </c>
      <c r="C1540" s="3" t="s">
        <v>5683</v>
      </c>
      <c r="D1540" s="5">
        <v>9000</v>
      </c>
      <c r="E1540" s="7">
        <v>3034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">
        <f t="shared" si="97"/>
        <v>34</v>
      </c>
      <c r="P1540" t="s">
        <v>8311</v>
      </c>
      <c r="Q1540" t="s">
        <v>8351</v>
      </c>
      <c r="R1540" s="13">
        <f t="shared" si="96"/>
        <v>42786.000023148154</v>
      </c>
      <c r="S1540" s="13">
        <f t="shared" si="98"/>
        <v>42826.165972222225</v>
      </c>
      <c r="T1540">
        <f t="shared" si="99"/>
        <v>2017</v>
      </c>
    </row>
    <row r="1541" spans="1:20" ht="60" x14ac:dyDescent="0.25">
      <c r="A1541">
        <v>1747</v>
      </c>
      <c r="B1541" s="9" t="s">
        <v>1748</v>
      </c>
      <c r="C1541" s="3" t="s">
        <v>5857</v>
      </c>
      <c r="D1541" s="5">
        <v>9000</v>
      </c>
      <c r="E1541" s="7">
        <v>3030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">
        <f t="shared" si="97"/>
        <v>34</v>
      </c>
      <c r="P1541" t="s">
        <v>8327</v>
      </c>
      <c r="Q1541" t="s">
        <v>8328</v>
      </c>
      <c r="R1541" s="13">
        <f t="shared" si="96"/>
        <v>42292.435532407413</v>
      </c>
      <c r="S1541" s="13">
        <f t="shared" si="98"/>
        <v>42321.625</v>
      </c>
      <c r="T1541">
        <f t="shared" si="99"/>
        <v>2015</v>
      </c>
    </row>
    <row r="1542" spans="1:20" ht="60" x14ac:dyDescent="0.25">
      <c r="A1542">
        <v>1794</v>
      </c>
      <c r="B1542" s="9" t="s">
        <v>1795</v>
      </c>
      <c r="C1542" s="3" t="s">
        <v>5904</v>
      </c>
      <c r="D1542" s="5">
        <v>9000</v>
      </c>
      <c r="E1542" s="7">
        <v>3030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">
        <f t="shared" si="97"/>
        <v>34</v>
      </c>
      <c r="P1542" t="s">
        <v>8327</v>
      </c>
      <c r="Q1542" t="s">
        <v>8328</v>
      </c>
      <c r="R1542" s="13">
        <f t="shared" si="96"/>
        <v>42011.551180555558</v>
      </c>
      <c r="S1542" s="13">
        <f t="shared" si="98"/>
        <v>42046.551180555558</v>
      </c>
      <c r="T1542">
        <f t="shared" si="99"/>
        <v>2015</v>
      </c>
    </row>
    <row r="1543" spans="1:20" ht="60" x14ac:dyDescent="0.25">
      <c r="A1543">
        <v>1850</v>
      </c>
      <c r="B1543" s="9" t="s">
        <v>1851</v>
      </c>
      <c r="C1543" s="3" t="s">
        <v>5960</v>
      </c>
      <c r="D1543" s="5">
        <v>9000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">
        <f t="shared" si="97"/>
        <v>34</v>
      </c>
      <c r="P1543" t="s">
        <v>8323</v>
      </c>
      <c r="Q1543" t="s">
        <v>8347</v>
      </c>
      <c r="R1543" s="13">
        <f t="shared" si="96"/>
        <v>41800.959490740745</v>
      </c>
      <c r="S1543" s="13">
        <f t="shared" si="98"/>
        <v>41830.959490740745</v>
      </c>
      <c r="T1543">
        <f t="shared" si="99"/>
        <v>2014</v>
      </c>
    </row>
    <row r="1544" spans="1:20" ht="30" x14ac:dyDescent="0.25">
      <c r="A1544">
        <v>2199</v>
      </c>
      <c r="B1544" s="9" t="s">
        <v>2200</v>
      </c>
      <c r="C1544" s="3" t="s">
        <v>6309</v>
      </c>
      <c r="D1544" s="5">
        <v>9000</v>
      </c>
      <c r="E1544" s="7">
        <v>3025.66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">
        <f t="shared" si="97"/>
        <v>34</v>
      </c>
      <c r="P1544" t="s">
        <v>8320</v>
      </c>
      <c r="Q1544" t="s">
        <v>8348</v>
      </c>
      <c r="R1544" s="13">
        <f t="shared" si="96"/>
        <v>42262.416643518518</v>
      </c>
      <c r="S1544" s="13">
        <f t="shared" si="98"/>
        <v>42292.416643518518</v>
      </c>
      <c r="T1544">
        <f t="shared" si="99"/>
        <v>2015</v>
      </c>
    </row>
    <row r="1545" spans="1:20" ht="60" x14ac:dyDescent="0.25">
      <c r="A1545">
        <v>2252</v>
      </c>
      <c r="B1545" s="9" t="s">
        <v>2253</v>
      </c>
      <c r="C1545" s="3" t="s">
        <v>6362</v>
      </c>
      <c r="D1545" s="5">
        <v>9000</v>
      </c>
      <c r="E1545" s="7">
        <v>3022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">
        <f t="shared" si="97"/>
        <v>34</v>
      </c>
      <c r="P1545" t="s">
        <v>8320</v>
      </c>
      <c r="Q1545" t="s">
        <v>8348</v>
      </c>
      <c r="R1545" s="13">
        <f t="shared" si="96"/>
        <v>42573.327986111108</v>
      </c>
      <c r="S1545" s="13">
        <f t="shared" si="98"/>
        <v>42588.327986111108</v>
      </c>
      <c r="T1545">
        <f t="shared" si="99"/>
        <v>2016</v>
      </c>
    </row>
    <row r="1546" spans="1:20" ht="45" x14ac:dyDescent="0.25">
      <c r="A1546">
        <v>2311</v>
      </c>
      <c r="B1546" s="9" t="s">
        <v>2312</v>
      </c>
      <c r="C1546" s="3" t="s">
        <v>6421</v>
      </c>
      <c r="D1546" s="5">
        <v>9000</v>
      </c>
      <c r="E1546" s="7">
        <v>3017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">
        <f t="shared" si="97"/>
        <v>34</v>
      </c>
      <c r="P1546" t="s">
        <v>8323</v>
      </c>
      <c r="Q1546" t="s">
        <v>8344</v>
      </c>
      <c r="R1546" s="13">
        <f t="shared" si="96"/>
        <v>41736.004502314812</v>
      </c>
      <c r="S1546" s="13">
        <f t="shared" si="98"/>
        <v>41766.004502314812</v>
      </c>
      <c r="T1546">
        <f t="shared" si="99"/>
        <v>2014</v>
      </c>
    </row>
    <row r="1547" spans="1:20" ht="60" x14ac:dyDescent="0.25">
      <c r="A1547">
        <v>3082</v>
      </c>
      <c r="B1547" s="9" t="s">
        <v>3082</v>
      </c>
      <c r="C1547" s="3" t="s">
        <v>7192</v>
      </c>
      <c r="D1547" s="5">
        <v>9000</v>
      </c>
      <c r="E1547" s="7">
        <v>3017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">
        <f t="shared" si="97"/>
        <v>34</v>
      </c>
      <c r="P1547" t="s">
        <v>8309</v>
      </c>
      <c r="Q1547" t="s">
        <v>8310</v>
      </c>
      <c r="R1547" s="13">
        <f t="shared" si="96"/>
        <v>42293.922986111109</v>
      </c>
      <c r="S1547" s="13">
        <f t="shared" si="98"/>
        <v>42323.96465277778</v>
      </c>
      <c r="T1547">
        <f t="shared" si="99"/>
        <v>2015</v>
      </c>
    </row>
    <row r="1548" spans="1:20" ht="30" x14ac:dyDescent="0.25">
      <c r="A1548">
        <v>3360</v>
      </c>
      <c r="B1548" s="9" t="s">
        <v>3359</v>
      </c>
      <c r="C1548" s="3" t="s">
        <v>7470</v>
      </c>
      <c r="D1548" s="5">
        <v>9000</v>
      </c>
      <c r="E1548" s="7">
        <v>3015.73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1">
        <f t="shared" si="97"/>
        <v>34</v>
      </c>
      <c r="P1548" t="s">
        <v>8309</v>
      </c>
      <c r="Q1548" t="s">
        <v>8333</v>
      </c>
      <c r="R1548" s="13">
        <f t="shared" si="96"/>
        <v>42697.082673611112</v>
      </c>
      <c r="S1548" s="13">
        <f t="shared" si="98"/>
        <v>42718.665972222225</v>
      </c>
      <c r="T1548">
        <f t="shared" si="99"/>
        <v>2016</v>
      </c>
    </row>
    <row r="1549" spans="1:20" ht="60" x14ac:dyDescent="0.25">
      <c r="A1549">
        <v>4014</v>
      </c>
      <c r="B1549" s="9" t="s">
        <v>4010</v>
      </c>
      <c r="C1549" s="3" t="s">
        <v>8119</v>
      </c>
      <c r="D1549" s="5">
        <v>9000</v>
      </c>
      <c r="E1549" s="7">
        <v>3015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">
        <f t="shared" si="97"/>
        <v>34</v>
      </c>
      <c r="P1549" t="s">
        <v>8309</v>
      </c>
      <c r="Q1549" t="s">
        <v>8333</v>
      </c>
      <c r="R1549" s="13">
        <f t="shared" si="96"/>
        <v>42419.246168981481</v>
      </c>
      <c r="S1549" s="13">
        <f t="shared" si="98"/>
        <v>42434.246168981481</v>
      </c>
      <c r="T1549">
        <f t="shared" si="99"/>
        <v>2016</v>
      </c>
    </row>
    <row r="1550" spans="1:20" ht="60" x14ac:dyDescent="0.25">
      <c r="A1550">
        <v>363</v>
      </c>
      <c r="B1550" s="9" t="s">
        <v>364</v>
      </c>
      <c r="C1550" s="3" t="s">
        <v>4473</v>
      </c>
      <c r="D1550" s="5">
        <v>8925</v>
      </c>
      <c r="E1550" s="7">
        <v>3015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">
        <f t="shared" si="97"/>
        <v>34</v>
      </c>
      <c r="P1550" t="s">
        <v>8307</v>
      </c>
      <c r="Q1550" t="s">
        <v>8336</v>
      </c>
      <c r="R1550" s="13">
        <f t="shared" si="96"/>
        <v>40255.744629629626</v>
      </c>
      <c r="S1550" s="13">
        <f t="shared" si="98"/>
        <v>40300.806944444441</v>
      </c>
      <c r="T1550">
        <f t="shared" si="99"/>
        <v>2010</v>
      </c>
    </row>
    <row r="1551" spans="1:20" ht="60" x14ac:dyDescent="0.25">
      <c r="A1551">
        <v>456</v>
      </c>
      <c r="B1551" s="9" t="s">
        <v>457</v>
      </c>
      <c r="C1551" s="3" t="s">
        <v>4566</v>
      </c>
      <c r="D1551" s="5">
        <v>8888</v>
      </c>
      <c r="E1551" s="7">
        <v>3014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">
        <f t="shared" si="97"/>
        <v>34</v>
      </c>
      <c r="P1551" t="s">
        <v>8307</v>
      </c>
      <c r="Q1551" t="s">
        <v>8313</v>
      </c>
      <c r="R1551" s="13">
        <f t="shared" si="96"/>
        <v>41547.694456018515</v>
      </c>
      <c r="S1551" s="13">
        <f t="shared" si="98"/>
        <v>41569.165972222225</v>
      </c>
      <c r="T1551">
        <f t="shared" si="99"/>
        <v>2013</v>
      </c>
    </row>
    <row r="1552" spans="1:20" ht="60" x14ac:dyDescent="0.25">
      <c r="A1552">
        <v>1449</v>
      </c>
      <c r="B1552" s="9" t="s">
        <v>1450</v>
      </c>
      <c r="C1552" s="3" t="s">
        <v>5559</v>
      </c>
      <c r="D1552" s="5">
        <v>8888</v>
      </c>
      <c r="E1552" s="7">
        <v>3012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">
        <f t="shared" si="97"/>
        <v>34</v>
      </c>
      <c r="P1552" t="s">
        <v>8311</v>
      </c>
      <c r="Q1552" t="s">
        <v>8312</v>
      </c>
      <c r="R1552" s="13">
        <f t="shared" si="96"/>
        <v>42086.811400462961</v>
      </c>
      <c r="S1552" s="13">
        <f t="shared" si="98"/>
        <v>42134.811400462961</v>
      </c>
      <c r="T1552">
        <f t="shared" si="99"/>
        <v>2015</v>
      </c>
    </row>
    <row r="1553" spans="1:20" ht="45" x14ac:dyDescent="0.25">
      <c r="A1553">
        <v>4054</v>
      </c>
      <c r="B1553" s="9" t="s">
        <v>4050</v>
      </c>
      <c r="C1553" s="3" t="s">
        <v>8158</v>
      </c>
      <c r="D1553" s="5">
        <v>8880</v>
      </c>
      <c r="E1553" s="7">
        <v>3010.01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">
        <f t="shared" si="97"/>
        <v>34</v>
      </c>
      <c r="P1553" t="s">
        <v>8309</v>
      </c>
      <c r="Q1553" t="s">
        <v>8333</v>
      </c>
      <c r="R1553" s="13">
        <f t="shared" si="96"/>
        <v>42613.841261574074</v>
      </c>
      <c r="S1553" s="13">
        <f t="shared" si="98"/>
        <v>42644.166666666672</v>
      </c>
      <c r="T1553">
        <f t="shared" si="99"/>
        <v>2016</v>
      </c>
    </row>
    <row r="1554" spans="1:20" ht="60" x14ac:dyDescent="0.25">
      <c r="A1554">
        <v>869</v>
      </c>
      <c r="B1554" s="9" t="s">
        <v>870</v>
      </c>
      <c r="C1554" s="3" t="s">
        <v>4979</v>
      </c>
      <c r="D1554" s="5">
        <v>8800</v>
      </c>
      <c r="E1554" s="7">
        <v>3005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">
        <f t="shared" si="97"/>
        <v>34</v>
      </c>
      <c r="P1554" t="s">
        <v>8323</v>
      </c>
      <c r="Q1554" t="s">
        <v>8337</v>
      </c>
      <c r="R1554" s="13">
        <f t="shared" si="96"/>
        <v>41342.845567129632</v>
      </c>
      <c r="S1554" s="13">
        <f t="shared" si="98"/>
        <v>41372.803900462961</v>
      </c>
      <c r="T1554">
        <f t="shared" si="99"/>
        <v>2013</v>
      </c>
    </row>
    <row r="1555" spans="1:20" ht="60" x14ac:dyDescent="0.25">
      <c r="A1555">
        <v>1187</v>
      </c>
      <c r="B1555" s="9" t="s">
        <v>1188</v>
      </c>
      <c r="C1555" s="3" t="s">
        <v>5297</v>
      </c>
      <c r="D1555" s="5">
        <v>8750</v>
      </c>
      <c r="E1555" s="7">
        <v>3003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">
        <f t="shared" si="97"/>
        <v>34</v>
      </c>
      <c r="P1555" t="s">
        <v>8327</v>
      </c>
      <c r="Q1555" t="s">
        <v>8328</v>
      </c>
      <c r="R1555" s="13">
        <f t="shared" si="96"/>
        <v>42109.894942129627</v>
      </c>
      <c r="S1555" s="13">
        <f t="shared" si="98"/>
        <v>42141.75</v>
      </c>
      <c r="T1555">
        <f t="shared" si="99"/>
        <v>2015</v>
      </c>
    </row>
    <row r="1556" spans="1:20" ht="45" x14ac:dyDescent="0.25">
      <c r="A1556">
        <v>1813</v>
      </c>
      <c r="B1556" s="9" t="s">
        <v>1814</v>
      </c>
      <c r="C1556" s="3" t="s">
        <v>5923</v>
      </c>
      <c r="D1556" s="5">
        <v>8750</v>
      </c>
      <c r="E1556" s="7">
        <v>3002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">
        <f t="shared" si="97"/>
        <v>34</v>
      </c>
      <c r="P1556" t="s">
        <v>8327</v>
      </c>
      <c r="Q1556" t="s">
        <v>8328</v>
      </c>
      <c r="R1556" s="13">
        <f t="shared" si="96"/>
        <v>41829.889027777775</v>
      </c>
      <c r="S1556" s="13">
        <f t="shared" si="98"/>
        <v>41859.889027777775</v>
      </c>
      <c r="T1556">
        <f t="shared" si="99"/>
        <v>2014</v>
      </c>
    </row>
    <row r="1557" spans="1:20" ht="45" x14ac:dyDescent="0.25">
      <c r="A1557">
        <v>1855</v>
      </c>
      <c r="B1557" s="9" t="s">
        <v>1856</v>
      </c>
      <c r="C1557" s="3" t="s">
        <v>5965</v>
      </c>
      <c r="D1557" s="5">
        <v>8750</v>
      </c>
      <c r="E1557" s="7">
        <v>3001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">
        <f t="shared" si="97"/>
        <v>35</v>
      </c>
      <c r="P1557" t="s">
        <v>8323</v>
      </c>
      <c r="Q1557" t="s">
        <v>8347</v>
      </c>
      <c r="R1557" s="13">
        <f t="shared" si="96"/>
        <v>41600.538657407407</v>
      </c>
      <c r="S1557" s="13">
        <f t="shared" si="98"/>
        <v>41645.538657407407</v>
      </c>
      <c r="T1557">
        <f t="shared" si="99"/>
        <v>2013</v>
      </c>
    </row>
    <row r="1558" spans="1:20" ht="45" x14ac:dyDescent="0.25">
      <c r="A1558">
        <v>55</v>
      </c>
      <c r="B1558" s="9" t="s">
        <v>57</v>
      </c>
      <c r="C1558" s="3" t="s">
        <v>4166</v>
      </c>
      <c r="D1558" s="5">
        <v>8600</v>
      </c>
      <c r="E1558" s="7">
        <v>3000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">
        <f t="shared" si="97"/>
        <v>35</v>
      </c>
      <c r="P1558" t="s">
        <v>8307</v>
      </c>
      <c r="Q1558" t="s">
        <v>8346</v>
      </c>
      <c r="R1558" s="13">
        <f t="shared" si="96"/>
        <v>42496.968935185185</v>
      </c>
      <c r="S1558" s="13">
        <f t="shared" si="98"/>
        <v>42517.968935185185</v>
      </c>
      <c r="T1558">
        <f t="shared" si="99"/>
        <v>2016</v>
      </c>
    </row>
    <row r="1559" spans="1:20" ht="60" x14ac:dyDescent="0.25">
      <c r="A1559">
        <v>0</v>
      </c>
      <c r="B1559" s="9" t="s">
        <v>2</v>
      </c>
      <c r="C1559" s="3" t="s">
        <v>4111</v>
      </c>
      <c r="D1559" s="5">
        <v>8500</v>
      </c>
      <c r="E1559" s="7">
        <v>3000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">
        <f t="shared" si="97"/>
        <v>35</v>
      </c>
      <c r="P1559" t="s">
        <v>8307</v>
      </c>
      <c r="Q1559" t="s">
        <v>8346</v>
      </c>
      <c r="R1559" s="13">
        <f t="shared" ref="R1559:R1622" si="100">((J1559/60)/60/24+DATE(1970,1,1))</f>
        <v>42177.007071759261</v>
      </c>
      <c r="S1559" s="13">
        <f t="shared" si="98"/>
        <v>42208.125</v>
      </c>
      <c r="T1559">
        <f t="shared" si="99"/>
        <v>2015</v>
      </c>
    </row>
    <row r="1560" spans="1:20" ht="45" x14ac:dyDescent="0.25">
      <c r="A1560">
        <v>324</v>
      </c>
      <c r="B1560" s="9" t="s">
        <v>325</v>
      </c>
      <c r="C1560" s="3" t="s">
        <v>4434</v>
      </c>
      <c r="D1560" s="5">
        <v>8500</v>
      </c>
      <c r="E1560" s="7">
        <v>3000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">
        <f t="shared" si="97"/>
        <v>35</v>
      </c>
      <c r="P1560" t="s">
        <v>8307</v>
      </c>
      <c r="Q1560" t="s">
        <v>8336</v>
      </c>
      <c r="R1560" s="13">
        <f t="shared" si="100"/>
        <v>42184.626250000001</v>
      </c>
      <c r="S1560" s="13">
        <f t="shared" si="98"/>
        <v>42217.626250000001</v>
      </c>
      <c r="T1560">
        <f t="shared" si="99"/>
        <v>2015</v>
      </c>
    </row>
    <row r="1561" spans="1:20" ht="60" x14ac:dyDescent="0.25">
      <c r="A1561">
        <v>335</v>
      </c>
      <c r="B1561" s="9" t="s">
        <v>336</v>
      </c>
      <c r="C1561" s="3" t="s">
        <v>4445</v>
      </c>
      <c r="D1561" s="5">
        <v>8500</v>
      </c>
      <c r="E1561" s="7">
        <v>3000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">
        <f t="shared" si="97"/>
        <v>35</v>
      </c>
      <c r="P1561" t="s">
        <v>8307</v>
      </c>
      <c r="Q1561" t="s">
        <v>8336</v>
      </c>
      <c r="R1561" s="13">
        <f t="shared" si="100"/>
        <v>42101.737442129626</v>
      </c>
      <c r="S1561" s="13">
        <f t="shared" si="98"/>
        <v>42132.916666666672</v>
      </c>
      <c r="T1561">
        <f t="shared" si="99"/>
        <v>2015</v>
      </c>
    </row>
    <row r="1562" spans="1:20" ht="30" x14ac:dyDescent="0.25">
      <c r="A1562">
        <v>460</v>
      </c>
      <c r="B1562" s="9" t="s">
        <v>461</v>
      </c>
      <c r="C1562" s="3" t="s">
        <v>4570</v>
      </c>
      <c r="D1562" s="5">
        <v>8500</v>
      </c>
      <c r="E1562" s="7">
        <v>3000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">
        <f t="shared" si="97"/>
        <v>35</v>
      </c>
      <c r="P1562" t="s">
        <v>8307</v>
      </c>
      <c r="Q1562" t="s">
        <v>8313</v>
      </c>
      <c r="R1562" s="13">
        <f t="shared" si="100"/>
        <v>41759.542534722219</v>
      </c>
      <c r="S1562" s="13">
        <f t="shared" si="98"/>
        <v>41791.166666666664</v>
      </c>
      <c r="T1562">
        <f t="shared" si="99"/>
        <v>2014</v>
      </c>
    </row>
    <row r="1563" spans="1:20" ht="45" x14ac:dyDescent="0.25">
      <c r="A1563">
        <v>734</v>
      </c>
      <c r="B1563" s="9" t="s">
        <v>735</v>
      </c>
      <c r="C1563" s="3" t="s">
        <v>4844</v>
      </c>
      <c r="D1563" s="5">
        <v>8500</v>
      </c>
      <c r="E1563" s="7">
        <v>3000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">
        <f t="shared" si="97"/>
        <v>35</v>
      </c>
      <c r="P1563" t="s">
        <v>8311</v>
      </c>
      <c r="Q1563" t="s">
        <v>8345</v>
      </c>
      <c r="R1563" s="13">
        <f t="shared" si="100"/>
        <v>42102.164583333331</v>
      </c>
      <c r="S1563" s="13">
        <f t="shared" si="98"/>
        <v>42133.208333333328</v>
      </c>
      <c r="T1563">
        <f t="shared" si="99"/>
        <v>2015</v>
      </c>
    </row>
    <row r="1564" spans="1:20" ht="60" x14ac:dyDescent="0.25">
      <c r="A1564">
        <v>1567</v>
      </c>
      <c r="B1564" s="9" t="s">
        <v>1568</v>
      </c>
      <c r="C1564" s="3" t="s">
        <v>5677</v>
      </c>
      <c r="D1564" s="5">
        <v>8500</v>
      </c>
      <c r="E1564" s="7">
        <v>3000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">
        <f t="shared" si="97"/>
        <v>35</v>
      </c>
      <c r="P1564" t="s">
        <v>8311</v>
      </c>
      <c r="Q1564" t="s">
        <v>8351</v>
      </c>
      <c r="R1564" s="13">
        <f t="shared" si="100"/>
        <v>41671.936863425923</v>
      </c>
      <c r="S1564" s="13">
        <f t="shared" si="98"/>
        <v>41687</v>
      </c>
      <c r="T1564">
        <f t="shared" si="99"/>
        <v>2014</v>
      </c>
    </row>
    <row r="1565" spans="1:20" ht="60" x14ac:dyDescent="0.25">
      <c r="A1565">
        <v>1754</v>
      </c>
      <c r="B1565" s="9" t="s">
        <v>1755</v>
      </c>
      <c r="C1565" s="3" t="s">
        <v>5864</v>
      </c>
      <c r="D1565" s="5">
        <v>8500</v>
      </c>
      <c r="E1565" s="7">
        <v>3000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">
        <f t="shared" si="97"/>
        <v>35</v>
      </c>
      <c r="P1565" t="s">
        <v>8327</v>
      </c>
      <c r="Q1565" t="s">
        <v>8328</v>
      </c>
      <c r="R1565" s="13">
        <f t="shared" si="100"/>
        <v>42067.876770833333</v>
      </c>
      <c r="S1565" s="13">
        <f t="shared" si="98"/>
        <v>42097.835104166668</v>
      </c>
      <c r="T1565">
        <f t="shared" si="99"/>
        <v>2015</v>
      </c>
    </row>
    <row r="1566" spans="1:20" ht="60" x14ac:dyDescent="0.25">
      <c r="A1566">
        <v>2230</v>
      </c>
      <c r="B1566" s="9" t="s">
        <v>2231</v>
      </c>
      <c r="C1566" s="3" t="s">
        <v>6340</v>
      </c>
      <c r="D1566" s="5">
        <v>8500</v>
      </c>
      <c r="E1566" s="7">
        <v>3000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">
        <f t="shared" si="97"/>
        <v>35</v>
      </c>
      <c r="P1566" t="s">
        <v>8320</v>
      </c>
      <c r="Q1566" t="s">
        <v>8348</v>
      </c>
      <c r="R1566" s="13">
        <f t="shared" si="100"/>
        <v>41724.881099537037</v>
      </c>
      <c r="S1566" s="13">
        <f t="shared" si="98"/>
        <v>41754.881099537037</v>
      </c>
      <c r="T1566">
        <f t="shared" si="99"/>
        <v>2014</v>
      </c>
    </row>
    <row r="1567" spans="1:20" ht="45" x14ac:dyDescent="0.25">
      <c r="A1567">
        <v>2251</v>
      </c>
      <c r="B1567" s="9" t="s">
        <v>2252</v>
      </c>
      <c r="C1567" s="3" t="s">
        <v>6361</v>
      </c>
      <c r="D1567" s="5">
        <v>8500</v>
      </c>
      <c r="E1567" s="7">
        <v>2994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">
        <f t="shared" si="97"/>
        <v>35</v>
      </c>
      <c r="P1567" t="s">
        <v>8320</v>
      </c>
      <c r="Q1567" t="s">
        <v>8348</v>
      </c>
      <c r="R1567" s="13">
        <f t="shared" si="100"/>
        <v>41846.34579861111</v>
      </c>
      <c r="S1567" s="13">
        <f t="shared" si="98"/>
        <v>41867.34579861111</v>
      </c>
      <c r="T1567">
        <f t="shared" si="99"/>
        <v>2014</v>
      </c>
    </row>
    <row r="1568" spans="1:20" ht="60" x14ac:dyDescent="0.25">
      <c r="A1568">
        <v>2277</v>
      </c>
      <c r="B1568" s="9" t="s">
        <v>2278</v>
      </c>
      <c r="C1568" s="3" t="s">
        <v>6387</v>
      </c>
      <c r="D1568" s="5">
        <v>8500</v>
      </c>
      <c r="E1568" s="7">
        <v>2993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">
        <f t="shared" si="97"/>
        <v>35</v>
      </c>
      <c r="P1568" t="s">
        <v>8320</v>
      </c>
      <c r="Q1568" t="s">
        <v>8348</v>
      </c>
      <c r="R1568" s="13">
        <f t="shared" si="100"/>
        <v>40936.678506944445</v>
      </c>
      <c r="S1568" s="13">
        <f t="shared" si="98"/>
        <v>40966.678506944445</v>
      </c>
      <c r="T1568">
        <f t="shared" si="99"/>
        <v>2012</v>
      </c>
    </row>
    <row r="1569" spans="1:20" ht="60" x14ac:dyDescent="0.25">
      <c r="A1569">
        <v>2460</v>
      </c>
      <c r="B1569" s="9" t="s">
        <v>2461</v>
      </c>
      <c r="C1569" s="3" t="s">
        <v>6570</v>
      </c>
      <c r="D1569" s="5">
        <v>8500</v>
      </c>
      <c r="E1569" s="7">
        <v>2990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">
        <f t="shared" si="97"/>
        <v>35</v>
      </c>
      <c r="P1569" t="s">
        <v>8331</v>
      </c>
      <c r="Q1569" t="s">
        <v>8349</v>
      </c>
      <c r="R1569" s="13">
        <f t="shared" si="100"/>
        <v>42704.187118055561</v>
      </c>
      <c r="S1569" s="13">
        <f t="shared" si="98"/>
        <v>42738.178472222222</v>
      </c>
      <c r="T1569">
        <f t="shared" si="99"/>
        <v>2016</v>
      </c>
    </row>
    <row r="1570" spans="1:20" ht="45" x14ac:dyDescent="0.25">
      <c r="A1570">
        <v>2580</v>
      </c>
      <c r="B1570" s="9" t="s">
        <v>2580</v>
      </c>
      <c r="C1570" s="3" t="s">
        <v>6690</v>
      </c>
      <c r="D1570" s="5">
        <v>8500</v>
      </c>
      <c r="E1570" s="7">
        <v>2971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">
        <f t="shared" si="97"/>
        <v>35</v>
      </c>
      <c r="P1570" t="s">
        <v>8331</v>
      </c>
      <c r="Q1570" t="s">
        <v>8332</v>
      </c>
      <c r="R1570" s="13">
        <f t="shared" si="100"/>
        <v>42110.326423611114</v>
      </c>
      <c r="S1570" s="13">
        <f t="shared" si="98"/>
        <v>42140.125</v>
      </c>
      <c r="T1570">
        <f t="shared" si="99"/>
        <v>2015</v>
      </c>
    </row>
    <row r="1571" spans="1:20" ht="60" x14ac:dyDescent="0.25">
      <c r="A1571">
        <v>2991</v>
      </c>
      <c r="B1571" s="9" t="s">
        <v>2991</v>
      </c>
      <c r="C1571" s="3" t="s">
        <v>7101</v>
      </c>
      <c r="D1571" s="5">
        <v>8500</v>
      </c>
      <c r="E1571" s="7">
        <v>2965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">
        <f t="shared" si="97"/>
        <v>35</v>
      </c>
      <c r="P1571" t="s">
        <v>8309</v>
      </c>
      <c r="Q1571" t="s">
        <v>8310</v>
      </c>
      <c r="R1571" s="13">
        <f t="shared" si="100"/>
        <v>42740.837152777778</v>
      </c>
      <c r="S1571" s="13">
        <f t="shared" si="98"/>
        <v>42762.837152777778</v>
      </c>
      <c r="T1571">
        <f t="shared" si="99"/>
        <v>2017</v>
      </c>
    </row>
    <row r="1572" spans="1:20" ht="60" x14ac:dyDescent="0.25">
      <c r="A1572">
        <v>3016</v>
      </c>
      <c r="B1572" s="9" t="s">
        <v>3016</v>
      </c>
      <c r="C1572" s="3" t="s">
        <v>7126</v>
      </c>
      <c r="D1572" s="5">
        <v>8500</v>
      </c>
      <c r="E1572" s="7">
        <v>2960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">
        <f t="shared" si="97"/>
        <v>35</v>
      </c>
      <c r="P1572" t="s">
        <v>8309</v>
      </c>
      <c r="Q1572" t="s">
        <v>8310</v>
      </c>
      <c r="R1572" s="13">
        <f t="shared" si="100"/>
        <v>41778.548055555555</v>
      </c>
      <c r="S1572" s="13">
        <f t="shared" si="98"/>
        <v>41838.548055555555</v>
      </c>
      <c r="T1572">
        <f t="shared" si="99"/>
        <v>2014</v>
      </c>
    </row>
    <row r="1573" spans="1:20" ht="60" x14ac:dyDescent="0.25">
      <c r="A1573">
        <v>3241</v>
      </c>
      <c r="B1573" s="9" t="s">
        <v>3241</v>
      </c>
      <c r="C1573" s="3" t="s">
        <v>7351</v>
      </c>
      <c r="D1573" s="5">
        <v>8500</v>
      </c>
      <c r="E1573" s="7">
        <v>2954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1">
        <f t="shared" si="97"/>
        <v>35</v>
      </c>
      <c r="P1573" t="s">
        <v>8309</v>
      </c>
      <c r="Q1573" t="s">
        <v>8333</v>
      </c>
      <c r="R1573" s="13">
        <f t="shared" si="100"/>
        <v>41893.324884259258</v>
      </c>
      <c r="S1573" s="13">
        <f t="shared" si="98"/>
        <v>41926.290972222225</v>
      </c>
      <c r="T1573">
        <f t="shared" si="99"/>
        <v>2014</v>
      </c>
    </row>
    <row r="1574" spans="1:20" ht="30" x14ac:dyDescent="0.25">
      <c r="A1574">
        <v>3746</v>
      </c>
      <c r="B1574" s="9" t="s">
        <v>3743</v>
      </c>
      <c r="C1574" s="3" t="s">
        <v>7856</v>
      </c>
      <c r="D1574" s="5">
        <v>8500</v>
      </c>
      <c r="E1574" s="7">
        <v>2946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1">
        <f t="shared" si="97"/>
        <v>35</v>
      </c>
      <c r="P1574" t="s">
        <v>8309</v>
      </c>
      <c r="Q1574" t="s">
        <v>8333</v>
      </c>
      <c r="R1574" s="13">
        <f t="shared" si="100"/>
        <v>42621.389340277776</v>
      </c>
      <c r="S1574" s="13">
        <f t="shared" si="98"/>
        <v>42651.389340277776</v>
      </c>
      <c r="T1574">
        <f t="shared" si="99"/>
        <v>2016</v>
      </c>
    </row>
    <row r="1575" spans="1:20" ht="45" x14ac:dyDescent="0.25">
      <c r="A1575">
        <v>46</v>
      </c>
      <c r="B1575" s="9" t="s">
        <v>48</v>
      </c>
      <c r="C1575" s="3" t="s">
        <v>4157</v>
      </c>
      <c r="D1575" s="5">
        <v>8400</v>
      </c>
      <c r="E1575" s="7">
        <v>2945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">
        <f t="shared" si="97"/>
        <v>35</v>
      </c>
      <c r="P1575" t="s">
        <v>8307</v>
      </c>
      <c r="Q1575" t="s">
        <v>8346</v>
      </c>
      <c r="R1575" s="13">
        <f t="shared" si="100"/>
        <v>42323.964976851858</v>
      </c>
      <c r="S1575" s="13">
        <f t="shared" si="98"/>
        <v>42353.964976851858</v>
      </c>
      <c r="T1575">
        <f t="shared" si="99"/>
        <v>2015</v>
      </c>
    </row>
    <row r="1576" spans="1:20" x14ac:dyDescent="0.25">
      <c r="A1576">
        <v>3302</v>
      </c>
      <c r="B1576" s="9" t="s">
        <v>3302</v>
      </c>
      <c r="C1576" s="3" t="s">
        <v>7412</v>
      </c>
      <c r="D1576" s="5">
        <v>8400</v>
      </c>
      <c r="E1576" s="7">
        <v>2935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">
        <f t="shared" si="97"/>
        <v>35</v>
      </c>
      <c r="P1576" t="s">
        <v>8309</v>
      </c>
      <c r="Q1576" t="s">
        <v>8333</v>
      </c>
      <c r="R1576" s="13">
        <f t="shared" si="100"/>
        <v>42681.35157407407</v>
      </c>
      <c r="S1576" s="13">
        <f t="shared" si="98"/>
        <v>42711.35157407407</v>
      </c>
      <c r="T1576">
        <f t="shared" si="99"/>
        <v>2016</v>
      </c>
    </row>
    <row r="1577" spans="1:20" ht="30" x14ac:dyDescent="0.25">
      <c r="A1577">
        <v>3041</v>
      </c>
      <c r="B1577" s="9" t="s">
        <v>3041</v>
      </c>
      <c r="C1577" s="3" t="s">
        <v>7151</v>
      </c>
      <c r="D1577" s="5">
        <v>8300</v>
      </c>
      <c r="E1577" s="7">
        <v>2932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">
        <f t="shared" si="97"/>
        <v>36</v>
      </c>
      <c r="P1577" t="s">
        <v>8309</v>
      </c>
      <c r="Q1577" t="s">
        <v>8310</v>
      </c>
      <c r="R1577" s="13">
        <f t="shared" si="100"/>
        <v>42359.868611111116</v>
      </c>
      <c r="S1577" s="13">
        <f t="shared" si="98"/>
        <v>42389.868611111116</v>
      </c>
      <c r="T1577">
        <f t="shared" si="99"/>
        <v>2015</v>
      </c>
    </row>
    <row r="1578" spans="1:20" ht="60" x14ac:dyDescent="0.25">
      <c r="A1578">
        <v>721</v>
      </c>
      <c r="B1578" s="9" t="s">
        <v>722</v>
      </c>
      <c r="C1578" s="3" t="s">
        <v>4831</v>
      </c>
      <c r="D1578" s="5">
        <v>8200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">
        <f t="shared" si="97"/>
        <v>37</v>
      </c>
      <c r="P1578" t="s">
        <v>8311</v>
      </c>
      <c r="Q1578" t="s">
        <v>8345</v>
      </c>
      <c r="R1578" s="13">
        <f t="shared" si="100"/>
        <v>41807.571840277778</v>
      </c>
      <c r="S1578" s="13">
        <f t="shared" si="98"/>
        <v>41852.571840277778</v>
      </c>
      <c r="T1578">
        <f t="shared" si="99"/>
        <v>2014</v>
      </c>
    </row>
    <row r="1579" spans="1:20" ht="60" x14ac:dyDescent="0.25">
      <c r="A1579">
        <v>2229</v>
      </c>
      <c r="B1579" s="9" t="s">
        <v>2230</v>
      </c>
      <c r="C1579" s="3" t="s">
        <v>6339</v>
      </c>
      <c r="D1579" s="5">
        <v>8012</v>
      </c>
      <c r="E1579" s="7">
        <v>2930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">
        <f t="shared" si="97"/>
        <v>37</v>
      </c>
      <c r="P1579" t="s">
        <v>8320</v>
      </c>
      <c r="Q1579" t="s">
        <v>8348</v>
      </c>
      <c r="R1579" s="13">
        <f t="shared" si="100"/>
        <v>41484.664247685185</v>
      </c>
      <c r="S1579" s="13">
        <f t="shared" si="98"/>
        <v>41520.166666666664</v>
      </c>
      <c r="T1579">
        <f t="shared" si="99"/>
        <v>2013</v>
      </c>
    </row>
    <row r="1580" spans="1:20" ht="60" x14ac:dyDescent="0.25">
      <c r="A1580">
        <v>6</v>
      </c>
      <c r="B1580" s="9" t="s">
        <v>8</v>
      </c>
      <c r="C1580" s="3" t="s">
        <v>4117</v>
      </c>
      <c r="D1580" s="5">
        <v>8000</v>
      </c>
      <c r="E1580" s="7">
        <v>2929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">
        <f t="shared" si="97"/>
        <v>37</v>
      </c>
      <c r="P1580" t="s">
        <v>8307</v>
      </c>
      <c r="Q1580" t="s">
        <v>8346</v>
      </c>
      <c r="R1580" s="13">
        <f t="shared" si="100"/>
        <v>41794.072337962964</v>
      </c>
      <c r="S1580" s="13">
        <f t="shared" si="98"/>
        <v>41804.072337962964</v>
      </c>
      <c r="T1580">
        <f t="shared" si="99"/>
        <v>2014</v>
      </c>
    </row>
    <row r="1581" spans="1:20" ht="45" x14ac:dyDescent="0.25">
      <c r="A1581">
        <v>56</v>
      </c>
      <c r="B1581" s="9" t="s">
        <v>58</v>
      </c>
      <c r="C1581" s="3" t="s">
        <v>4167</v>
      </c>
      <c r="D1581" s="5">
        <v>8000</v>
      </c>
      <c r="E1581" s="7">
        <v>2925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">
        <f t="shared" si="97"/>
        <v>37</v>
      </c>
      <c r="P1581" t="s">
        <v>8307</v>
      </c>
      <c r="Q1581" t="s">
        <v>8346</v>
      </c>
      <c r="R1581" s="13">
        <f t="shared" si="100"/>
        <v>42149.548888888887</v>
      </c>
      <c r="S1581" s="13">
        <f t="shared" si="98"/>
        <v>42163.666666666672</v>
      </c>
      <c r="T1581">
        <f t="shared" si="99"/>
        <v>2015</v>
      </c>
    </row>
    <row r="1582" spans="1:20" ht="60" x14ac:dyDescent="0.25">
      <c r="A1582">
        <v>127</v>
      </c>
      <c r="B1582" s="9" t="s">
        <v>129</v>
      </c>
      <c r="C1582" s="3" t="s">
        <v>4238</v>
      </c>
      <c r="D1582" s="5">
        <v>8000</v>
      </c>
      <c r="E1582" s="7">
        <v>2923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">
        <f t="shared" si="97"/>
        <v>36</v>
      </c>
      <c r="P1582" t="s">
        <v>8307</v>
      </c>
      <c r="Q1582" t="s">
        <v>8308</v>
      </c>
      <c r="R1582" s="13">
        <f t="shared" si="100"/>
        <v>42067.62431712963</v>
      </c>
      <c r="S1582" s="13">
        <f t="shared" si="98"/>
        <v>42097.582650462966</v>
      </c>
      <c r="T1582">
        <f t="shared" si="99"/>
        <v>2015</v>
      </c>
    </row>
    <row r="1583" spans="1:20" ht="60" x14ac:dyDescent="0.25">
      <c r="A1583">
        <v>168</v>
      </c>
      <c r="B1583" s="9" t="s">
        <v>170</v>
      </c>
      <c r="C1583" s="3" t="s">
        <v>4278</v>
      </c>
      <c r="D1583" s="5">
        <v>8000</v>
      </c>
      <c r="E1583" s="7">
        <v>2908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">
        <f t="shared" si="97"/>
        <v>36</v>
      </c>
      <c r="P1583" t="s">
        <v>8307</v>
      </c>
      <c r="Q1583" t="s">
        <v>8316</v>
      </c>
      <c r="R1583" s="13">
        <f t="shared" si="100"/>
        <v>42052.83530092593</v>
      </c>
      <c r="S1583" s="13">
        <f t="shared" si="98"/>
        <v>42082.793634259258</v>
      </c>
      <c r="T1583">
        <f t="shared" si="99"/>
        <v>2015</v>
      </c>
    </row>
    <row r="1584" spans="1:20" ht="45" x14ac:dyDescent="0.25">
      <c r="A1584">
        <v>205</v>
      </c>
      <c r="B1584" s="9" t="s">
        <v>207</v>
      </c>
      <c r="C1584" s="3" t="s">
        <v>4315</v>
      </c>
      <c r="D1584" s="5">
        <v>8000</v>
      </c>
      <c r="E1584" s="7">
        <v>2889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">
        <f t="shared" si="97"/>
        <v>36</v>
      </c>
      <c r="P1584" t="s">
        <v>8307</v>
      </c>
      <c r="Q1584" t="s">
        <v>8316</v>
      </c>
      <c r="R1584" s="13">
        <f t="shared" si="100"/>
        <v>42248.632199074069</v>
      </c>
      <c r="S1584" s="13">
        <f t="shared" si="98"/>
        <v>42283.632199074069</v>
      </c>
      <c r="T1584">
        <f t="shared" si="99"/>
        <v>2015</v>
      </c>
    </row>
    <row r="1585" spans="1:20" ht="30" x14ac:dyDescent="0.25">
      <c r="A1585">
        <v>228</v>
      </c>
      <c r="B1585" s="9" t="s">
        <v>230</v>
      </c>
      <c r="C1585" s="3" t="s">
        <v>4338</v>
      </c>
      <c r="D1585" s="5">
        <v>8000</v>
      </c>
      <c r="E1585" s="7">
        <v>2885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">
        <f t="shared" si="97"/>
        <v>36</v>
      </c>
      <c r="P1585" t="s">
        <v>8307</v>
      </c>
      <c r="Q1585" t="s">
        <v>8316</v>
      </c>
      <c r="R1585" s="13">
        <f t="shared" si="100"/>
        <v>42096.686400462961</v>
      </c>
      <c r="S1585" s="13">
        <f t="shared" si="98"/>
        <v>42156.686400462961</v>
      </c>
      <c r="T1585">
        <f t="shared" si="99"/>
        <v>2015</v>
      </c>
    </row>
    <row r="1586" spans="1:20" ht="30" x14ac:dyDescent="0.25">
      <c r="A1586">
        <v>255</v>
      </c>
      <c r="B1586" s="9" t="s">
        <v>256</v>
      </c>
      <c r="C1586" s="3" t="s">
        <v>4365</v>
      </c>
      <c r="D1586" s="5">
        <v>8000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">
        <f t="shared" si="97"/>
        <v>36</v>
      </c>
      <c r="P1586" t="s">
        <v>8307</v>
      </c>
      <c r="Q1586" t="s">
        <v>8336</v>
      </c>
      <c r="R1586" s="13">
        <f t="shared" si="100"/>
        <v>40588.526412037041</v>
      </c>
      <c r="S1586" s="13">
        <f t="shared" si="98"/>
        <v>40618.48474537037</v>
      </c>
      <c r="T1586">
        <f t="shared" si="99"/>
        <v>2011</v>
      </c>
    </row>
    <row r="1587" spans="1:20" ht="60" x14ac:dyDescent="0.25">
      <c r="A1587">
        <v>312</v>
      </c>
      <c r="B1587" s="9" t="s">
        <v>313</v>
      </c>
      <c r="C1587" s="3" t="s">
        <v>4422</v>
      </c>
      <c r="D1587" s="5">
        <v>8000</v>
      </c>
      <c r="E1587" s="7">
        <v>2879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">
        <f t="shared" si="97"/>
        <v>36</v>
      </c>
      <c r="P1587" t="s">
        <v>8307</v>
      </c>
      <c r="Q1587" t="s">
        <v>8336</v>
      </c>
      <c r="R1587" s="13">
        <f t="shared" si="100"/>
        <v>41348.877685185187</v>
      </c>
      <c r="S1587" s="13">
        <f t="shared" si="98"/>
        <v>41378.877685185187</v>
      </c>
      <c r="T1587">
        <f t="shared" si="99"/>
        <v>2013</v>
      </c>
    </row>
    <row r="1588" spans="1:20" ht="45" x14ac:dyDescent="0.25">
      <c r="A1588">
        <v>419</v>
      </c>
      <c r="B1588" s="9" t="s">
        <v>420</v>
      </c>
      <c r="C1588" s="3" t="s">
        <v>4529</v>
      </c>
      <c r="D1588" s="5">
        <v>8000</v>
      </c>
      <c r="E1588" s="7">
        <v>2876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">
        <f t="shared" si="97"/>
        <v>36</v>
      </c>
      <c r="P1588" t="s">
        <v>8307</v>
      </c>
      <c r="Q1588" t="s">
        <v>8336</v>
      </c>
      <c r="R1588" s="13">
        <f t="shared" si="100"/>
        <v>41394.842442129629</v>
      </c>
      <c r="S1588" s="13">
        <f t="shared" si="98"/>
        <v>41454.842442129629</v>
      </c>
      <c r="T1588">
        <f t="shared" si="99"/>
        <v>2013</v>
      </c>
    </row>
    <row r="1589" spans="1:20" ht="60" x14ac:dyDescent="0.25">
      <c r="A1589">
        <v>512</v>
      </c>
      <c r="B1589" s="9" t="s">
        <v>513</v>
      </c>
      <c r="C1589" s="3" t="s">
        <v>4622</v>
      </c>
      <c r="D1589" s="5">
        <v>8000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">
        <f t="shared" si="97"/>
        <v>36</v>
      </c>
      <c r="P1589" t="s">
        <v>8307</v>
      </c>
      <c r="Q1589" t="s">
        <v>8313</v>
      </c>
      <c r="R1589" s="13">
        <f t="shared" si="100"/>
        <v>42649.742210648154</v>
      </c>
      <c r="S1589" s="13">
        <f t="shared" si="98"/>
        <v>42694.783877314811</v>
      </c>
      <c r="T1589">
        <f t="shared" si="99"/>
        <v>2016</v>
      </c>
    </row>
    <row r="1590" spans="1:20" ht="30" x14ac:dyDescent="0.25">
      <c r="A1590">
        <v>556</v>
      </c>
      <c r="B1590" s="9" t="s">
        <v>557</v>
      </c>
      <c r="C1590" s="3" t="s">
        <v>4666</v>
      </c>
      <c r="D1590" s="5">
        <v>8000</v>
      </c>
      <c r="E1590" s="7">
        <v>2870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">
        <f t="shared" si="97"/>
        <v>36</v>
      </c>
      <c r="P1590" t="s">
        <v>8314</v>
      </c>
      <c r="Q1590" t="s">
        <v>8318</v>
      </c>
      <c r="R1590" s="13">
        <f t="shared" si="100"/>
        <v>42345.860150462962</v>
      </c>
      <c r="S1590" s="13">
        <f t="shared" si="98"/>
        <v>42375.860150462962</v>
      </c>
      <c r="T1590">
        <f t="shared" si="99"/>
        <v>2015</v>
      </c>
    </row>
    <row r="1591" spans="1:20" ht="45" x14ac:dyDescent="0.25">
      <c r="A1591">
        <v>655</v>
      </c>
      <c r="B1591" s="9" t="s">
        <v>656</v>
      </c>
      <c r="C1591" s="3" t="s">
        <v>4765</v>
      </c>
      <c r="D1591" s="5">
        <v>8000</v>
      </c>
      <c r="E1591" s="7">
        <v>2867.99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">
        <f t="shared" si="97"/>
        <v>36</v>
      </c>
      <c r="P1591" t="s">
        <v>8314</v>
      </c>
      <c r="Q1591" t="s">
        <v>8322</v>
      </c>
      <c r="R1591" s="13">
        <f t="shared" si="100"/>
        <v>42045.957314814819</v>
      </c>
      <c r="S1591" s="13">
        <f t="shared" si="98"/>
        <v>42075.915648148148</v>
      </c>
      <c r="T1591">
        <f t="shared" si="99"/>
        <v>2015</v>
      </c>
    </row>
    <row r="1592" spans="1:20" ht="60" x14ac:dyDescent="0.25">
      <c r="A1592">
        <v>794</v>
      </c>
      <c r="B1592" s="9" t="s">
        <v>795</v>
      </c>
      <c r="C1592" s="3" t="s">
        <v>4904</v>
      </c>
      <c r="D1592" s="5">
        <v>8000</v>
      </c>
      <c r="E1592" s="7">
        <v>2864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">
        <f t="shared" si="97"/>
        <v>36</v>
      </c>
      <c r="P1592" t="s">
        <v>8323</v>
      </c>
      <c r="Q1592" t="s">
        <v>8347</v>
      </c>
      <c r="R1592" s="13">
        <f t="shared" si="100"/>
        <v>40736.115011574075</v>
      </c>
      <c r="S1592" s="13">
        <f t="shared" si="98"/>
        <v>40791.712500000001</v>
      </c>
      <c r="T1592">
        <f t="shared" si="99"/>
        <v>2011</v>
      </c>
    </row>
    <row r="1593" spans="1:20" ht="30" x14ac:dyDescent="0.25">
      <c r="A1593">
        <v>806</v>
      </c>
      <c r="B1593" s="9" t="s">
        <v>807</v>
      </c>
      <c r="C1593" s="3" t="s">
        <v>4916</v>
      </c>
      <c r="D1593" s="5">
        <v>8000</v>
      </c>
      <c r="E1593" s="7">
        <v>2857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">
        <f t="shared" si="97"/>
        <v>36</v>
      </c>
      <c r="P1593" t="s">
        <v>8323</v>
      </c>
      <c r="Q1593" t="s">
        <v>8347</v>
      </c>
      <c r="R1593" s="13">
        <f t="shared" si="100"/>
        <v>40763.691423611112</v>
      </c>
      <c r="S1593" s="13">
        <f t="shared" si="98"/>
        <v>40793.691423611112</v>
      </c>
      <c r="T1593">
        <f t="shared" si="99"/>
        <v>2011</v>
      </c>
    </row>
    <row r="1594" spans="1:20" ht="45" x14ac:dyDescent="0.25">
      <c r="A1594">
        <v>872</v>
      </c>
      <c r="B1594" s="9" t="s">
        <v>873</v>
      </c>
      <c r="C1594" s="3" t="s">
        <v>4982</v>
      </c>
      <c r="D1594" s="5">
        <v>8000</v>
      </c>
      <c r="E1594" s="7">
        <v>2856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">
        <f t="shared" si="97"/>
        <v>36</v>
      </c>
      <c r="P1594" t="s">
        <v>8323</v>
      </c>
      <c r="Q1594" t="s">
        <v>8337</v>
      </c>
      <c r="R1594" s="13">
        <f t="shared" si="100"/>
        <v>40567.825543981482</v>
      </c>
      <c r="S1594" s="13">
        <f t="shared" si="98"/>
        <v>40612.825543981482</v>
      </c>
      <c r="T1594">
        <f t="shared" si="99"/>
        <v>2011</v>
      </c>
    </row>
    <row r="1595" spans="1:20" ht="60" x14ac:dyDescent="0.25">
      <c r="A1595">
        <v>891</v>
      </c>
      <c r="B1595" s="9" t="s">
        <v>892</v>
      </c>
      <c r="C1595" s="3" t="s">
        <v>5001</v>
      </c>
      <c r="D1595" s="5">
        <v>8000</v>
      </c>
      <c r="E1595" s="7">
        <v>2842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">
        <f t="shared" si="97"/>
        <v>36</v>
      </c>
      <c r="P1595" t="s">
        <v>8323</v>
      </c>
      <c r="Q1595" t="s">
        <v>8344</v>
      </c>
      <c r="R1595" s="13">
        <f t="shared" si="100"/>
        <v>41842.031597222223</v>
      </c>
      <c r="S1595" s="13">
        <f t="shared" si="98"/>
        <v>41872.031597222223</v>
      </c>
      <c r="T1595">
        <f t="shared" si="99"/>
        <v>2014</v>
      </c>
    </row>
    <row r="1596" spans="1:20" ht="60" x14ac:dyDescent="0.25">
      <c r="A1596">
        <v>895</v>
      </c>
      <c r="B1596" s="9" t="s">
        <v>896</v>
      </c>
      <c r="C1596" s="3" t="s">
        <v>5005</v>
      </c>
      <c r="D1596" s="5">
        <v>8000</v>
      </c>
      <c r="E1596" s="7">
        <v>2842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">
        <f t="shared" si="97"/>
        <v>36</v>
      </c>
      <c r="P1596" t="s">
        <v>8323</v>
      </c>
      <c r="Q1596" t="s">
        <v>8344</v>
      </c>
      <c r="R1596" s="13">
        <f t="shared" si="100"/>
        <v>40431.127650462964</v>
      </c>
      <c r="S1596" s="13">
        <f t="shared" si="98"/>
        <v>40476.127650462964</v>
      </c>
      <c r="T1596">
        <f t="shared" si="99"/>
        <v>2010</v>
      </c>
    </row>
    <row r="1597" spans="1:20" ht="60" x14ac:dyDescent="0.25">
      <c r="A1597">
        <v>896</v>
      </c>
      <c r="B1597" s="9" t="s">
        <v>897</v>
      </c>
      <c r="C1597" s="3" t="s">
        <v>5006</v>
      </c>
      <c r="D1597" s="5">
        <v>8000</v>
      </c>
      <c r="E1597" s="7">
        <v>2841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">
        <f t="shared" si="97"/>
        <v>35</v>
      </c>
      <c r="P1597" t="s">
        <v>8323</v>
      </c>
      <c r="Q1597" t="s">
        <v>8344</v>
      </c>
      <c r="R1597" s="13">
        <f t="shared" si="100"/>
        <v>42218.872986111113</v>
      </c>
      <c r="S1597" s="13">
        <f t="shared" si="98"/>
        <v>42244.166666666672</v>
      </c>
      <c r="T1597">
        <f t="shared" si="99"/>
        <v>2015</v>
      </c>
    </row>
    <row r="1598" spans="1:20" ht="60" x14ac:dyDescent="0.25">
      <c r="A1598">
        <v>968</v>
      </c>
      <c r="B1598" s="9" t="s">
        <v>969</v>
      </c>
      <c r="C1598" s="3" t="s">
        <v>5078</v>
      </c>
      <c r="D1598" s="5">
        <v>8000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">
        <f t="shared" si="97"/>
        <v>35</v>
      </c>
      <c r="P1598" t="s">
        <v>8314</v>
      </c>
      <c r="Q1598" t="s">
        <v>8322</v>
      </c>
      <c r="R1598" s="13">
        <f t="shared" si="100"/>
        <v>41836.847615740742</v>
      </c>
      <c r="S1598" s="13">
        <f t="shared" si="98"/>
        <v>41866.847615740742</v>
      </c>
      <c r="T1598">
        <f t="shared" si="99"/>
        <v>2014</v>
      </c>
    </row>
    <row r="1599" spans="1:20" ht="60" x14ac:dyDescent="0.25">
      <c r="A1599">
        <v>1102</v>
      </c>
      <c r="B1599" s="9" t="s">
        <v>1103</v>
      </c>
      <c r="C1599" s="3" t="s">
        <v>5212</v>
      </c>
      <c r="D1599" s="5">
        <v>8000</v>
      </c>
      <c r="E1599" s="7">
        <v>2835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">
        <f t="shared" si="97"/>
        <v>35</v>
      </c>
      <c r="P1599" t="s">
        <v>8320</v>
      </c>
      <c r="Q1599" t="s">
        <v>8321</v>
      </c>
      <c r="R1599" s="13">
        <f t="shared" si="100"/>
        <v>41577.045428240745</v>
      </c>
      <c r="S1599" s="13">
        <f t="shared" si="98"/>
        <v>41617.249305555553</v>
      </c>
      <c r="T1599">
        <f t="shared" si="99"/>
        <v>2013</v>
      </c>
    </row>
    <row r="1600" spans="1:20" ht="60" x14ac:dyDescent="0.25">
      <c r="A1600">
        <v>1139</v>
      </c>
      <c r="B1600" s="9" t="s">
        <v>1140</v>
      </c>
      <c r="C1600" s="3" t="s">
        <v>5249</v>
      </c>
      <c r="D1600" s="5">
        <v>8000</v>
      </c>
      <c r="E1600" s="7">
        <v>2833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">
        <f t="shared" si="97"/>
        <v>35</v>
      </c>
      <c r="P1600" t="s">
        <v>8320</v>
      </c>
      <c r="Q1600" t="s">
        <v>8330</v>
      </c>
      <c r="R1600" s="13">
        <f t="shared" si="100"/>
        <v>41975.347523148142</v>
      </c>
      <c r="S1600" s="13">
        <f t="shared" si="98"/>
        <v>42005.347523148142</v>
      </c>
      <c r="T1600">
        <f t="shared" si="99"/>
        <v>2014</v>
      </c>
    </row>
    <row r="1601" spans="1:20" ht="30" x14ac:dyDescent="0.25">
      <c r="A1601">
        <v>1153</v>
      </c>
      <c r="B1601" s="9" t="s">
        <v>1154</v>
      </c>
      <c r="C1601" s="3" t="s">
        <v>5263</v>
      </c>
      <c r="D1601" s="5">
        <v>8000</v>
      </c>
      <c r="E1601" s="7">
        <v>2831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">
        <f t="shared" si="97"/>
        <v>35</v>
      </c>
      <c r="P1601" t="s">
        <v>8331</v>
      </c>
      <c r="Q1601" t="s">
        <v>8332</v>
      </c>
      <c r="R1601" s="13">
        <f t="shared" si="100"/>
        <v>42143.714178240742</v>
      </c>
      <c r="S1601" s="13">
        <f t="shared" si="98"/>
        <v>42173.714178240742</v>
      </c>
      <c r="T1601">
        <f t="shared" si="99"/>
        <v>2015</v>
      </c>
    </row>
    <row r="1602" spans="1:20" ht="45" x14ac:dyDescent="0.25">
      <c r="A1602">
        <v>1240</v>
      </c>
      <c r="B1602" s="9" t="s">
        <v>1241</v>
      </c>
      <c r="C1602" s="3" t="s">
        <v>5350</v>
      </c>
      <c r="D1602" s="5">
        <v>8000</v>
      </c>
      <c r="E1602" s="7">
        <v>2826.43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">
        <f t="shared" ref="O1602:O1665" si="101">ROUND(E1603/D1603*100,0)</f>
        <v>35</v>
      </c>
      <c r="P1602" t="s">
        <v>8323</v>
      </c>
      <c r="Q1602" t="s">
        <v>8324</v>
      </c>
      <c r="R1602" s="13">
        <f t="shared" si="100"/>
        <v>41409.040011574078</v>
      </c>
      <c r="S1602" s="13">
        <f t="shared" si="98"/>
        <v>41467.910416666666</v>
      </c>
      <c r="T1602">
        <f t="shared" si="99"/>
        <v>2013</v>
      </c>
    </row>
    <row r="1603" spans="1:20" ht="45" x14ac:dyDescent="0.25">
      <c r="A1603">
        <v>1382</v>
      </c>
      <c r="B1603" s="9" t="s">
        <v>1383</v>
      </c>
      <c r="C1603" s="3" t="s">
        <v>5492</v>
      </c>
      <c r="D1603" s="5">
        <v>8000</v>
      </c>
      <c r="E1603" s="7">
        <v>2823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">
        <f t="shared" si="101"/>
        <v>35</v>
      </c>
      <c r="P1603" t="s">
        <v>8323</v>
      </c>
      <c r="Q1603" t="s">
        <v>8347</v>
      </c>
      <c r="R1603" s="13">
        <f t="shared" si="100"/>
        <v>41370.800185185188</v>
      </c>
      <c r="S1603" s="13">
        <f t="shared" ref="S1603:S1666" si="102">(((I1603/60)/60/24+DATE(1970,1,1)))</f>
        <v>41400.800185185188</v>
      </c>
      <c r="T1603">
        <f t="shared" ref="T1603:T1666" si="103">YEAR(R1603)</f>
        <v>2013</v>
      </c>
    </row>
    <row r="1604" spans="1:20" ht="45" x14ac:dyDescent="0.25">
      <c r="A1604">
        <v>1385</v>
      </c>
      <c r="B1604" s="9" t="s">
        <v>1386</v>
      </c>
      <c r="C1604" s="3" t="s">
        <v>5495</v>
      </c>
      <c r="D1604" s="5">
        <v>8000</v>
      </c>
      <c r="E1604" s="7">
        <v>2804.16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">
        <f t="shared" si="101"/>
        <v>35</v>
      </c>
      <c r="P1604" t="s">
        <v>8323</v>
      </c>
      <c r="Q1604" t="s">
        <v>8347</v>
      </c>
      <c r="R1604" s="13">
        <f t="shared" si="100"/>
        <v>42433.688900462963</v>
      </c>
      <c r="S1604" s="13">
        <f t="shared" si="102"/>
        <v>42489.507638888885</v>
      </c>
      <c r="T1604">
        <f t="shared" si="103"/>
        <v>2016</v>
      </c>
    </row>
    <row r="1605" spans="1:20" ht="45" x14ac:dyDescent="0.25">
      <c r="A1605">
        <v>1513</v>
      </c>
      <c r="B1605" s="9" t="s">
        <v>1514</v>
      </c>
      <c r="C1605" s="3" t="s">
        <v>5623</v>
      </c>
      <c r="D1605" s="5">
        <v>8000</v>
      </c>
      <c r="E1605" s="7">
        <v>2804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">
        <f t="shared" si="101"/>
        <v>35</v>
      </c>
      <c r="P1605" t="s">
        <v>8327</v>
      </c>
      <c r="Q1605" t="s">
        <v>8328</v>
      </c>
      <c r="R1605" s="13">
        <f t="shared" si="100"/>
        <v>41806.637337962966</v>
      </c>
      <c r="S1605" s="13">
        <f t="shared" si="102"/>
        <v>41836.637337962966</v>
      </c>
      <c r="T1605">
        <f t="shared" si="103"/>
        <v>2014</v>
      </c>
    </row>
    <row r="1606" spans="1:20" ht="60" x14ac:dyDescent="0.25">
      <c r="A1606">
        <v>1606</v>
      </c>
      <c r="B1606" s="9" t="s">
        <v>1607</v>
      </c>
      <c r="C1606" s="3" t="s">
        <v>5716</v>
      </c>
      <c r="D1606" s="5">
        <v>8000</v>
      </c>
      <c r="E1606" s="7">
        <v>2800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">
        <f t="shared" si="101"/>
        <v>35</v>
      </c>
      <c r="P1606" t="s">
        <v>8323</v>
      </c>
      <c r="Q1606" t="s">
        <v>8347</v>
      </c>
      <c r="R1606" s="13">
        <f t="shared" si="100"/>
        <v>40536.111550925925</v>
      </c>
      <c r="S1606" s="13">
        <f t="shared" si="102"/>
        <v>40626.069884259261</v>
      </c>
      <c r="T1606">
        <f t="shared" si="103"/>
        <v>2010</v>
      </c>
    </row>
    <row r="1607" spans="1:20" ht="45" x14ac:dyDescent="0.25">
      <c r="A1607">
        <v>1615</v>
      </c>
      <c r="B1607" s="9" t="s">
        <v>1616</v>
      </c>
      <c r="C1607" s="3" t="s">
        <v>5725</v>
      </c>
      <c r="D1607" s="5">
        <v>8000</v>
      </c>
      <c r="E1607" s="7">
        <v>2800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">
        <f t="shared" si="101"/>
        <v>35</v>
      </c>
      <c r="P1607" t="s">
        <v>8323</v>
      </c>
      <c r="Q1607" t="s">
        <v>8347</v>
      </c>
      <c r="R1607" s="13">
        <f t="shared" si="100"/>
        <v>40845.050879629627</v>
      </c>
      <c r="S1607" s="13">
        <f t="shared" si="102"/>
        <v>40890.092546296299</v>
      </c>
      <c r="T1607">
        <f t="shared" si="103"/>
        <v>2011</v>
      </c>
    </row>
    <row r="1608" spans="1:20" ht="45" x14ac:dyDescent="0.25">
      <c r="A1608">
        <v>1626</v>
      </c>
      <c r="B1608" s="9" t="s">
        <v>1627</v>
      </c>
      <c r="C1608" s="3" t="s">
        <v>5736</v>
      </c>
      <c r="D1608" s="5">
        <v>8000</v>
      </c>
      <c r="E1608" s="7">
        <v>2795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">
        <f t="shared" si="101"/>
        <v>35</v>
      </c>
      <c r="P1608" t="s">
        <v>8323</v>
      </c>
      <c r="Q1608" t="s">
        <v>8347</v>
      </c>
      <c r="R1608" s="13">
        <f t="shared" si="100"/>
        <v>41579.847997685189</v>
      </c>
      <c r="S1608" s="13">
        <f t="shared" si="102"/>
        <v>41609.889664351853</v>
      </c>
      <c r="T1608">
        <f t="shared" si="103"/>
        <v>2013</v>
      </c>
    </row>
    <row r="1609" spans="1:20" ht="60" x14ac:dyDescent="0.25">
      <c r="A1609">
        <v>1662</v>
      </c>
      <c r="B1609" s="9" t="s">
        <v>1663</v>
      </c>
      <c r="C1609" s="3" t="s">
        <v>5772</v>
      </c>
      <c r="D1609" s="5">
        <v>8000</v>
      </c>
      <c r="E1609" s="7">
        <v>2788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">
        <f t="shared" si="101"/>
        <v>34</v>
      </c>
      <c r="P1609" t="s">
        <v>8323</v>
      </c>
      <c r="Q1609" t="s">
        <v>8353</v>
      </c>
      <c r="R1609" s="13">
        <f t="shared" si="100"/>
        <v>40848.198333333334</v>
      </c>
      <c r="S1609" s="13">
        <f t="shared" si="102"/>
        <v>40908.239999999998</v>
      </c>
      <c r="T1609">
        <f t="shared" si="103"/>
        <v>2011</v>
      </c>
    </row>
    <row r="1610" spans="1:20" ht="60" x14ac:dyDescent="0.25">
      <c r="A1610">
        <v>1668</v>
      </c>
      <c r="B1610" s="9" t="s">
        <v>1669</v>
      </c>
      <c r="C1610" s="3" t="s">
        <v>5778</v>
      </c>
      <c r="D1610" s="5">
        <v>8000</v>
      </c>
      <c r="E1610" s="7">
        <v>2755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">
        <f t="shared" si="101"/>
        <v>34</v>
      </c>
      <c r="P1610" t="s">
        <v>8323</v>
      </c>
      <c r="Q1610" t="s">
        <v>8353</v>
      </c>
      <c r="R1610" s="13">
        <f t="shared" si="100"/>
        <v>40845.14975694444</v>
      </c>
      <c r="S1610" s="13">
        <f t="shared" si="102"/>
        <v>40875.191423611112</v>
      </c>
      <c r="T1610">
        <f t="shared" si="103"/>
        <v>2011</v>
      </c>
    </row>
    <row r="1611" spans="1:20" ht="30" x14ac:dyDescent="0.25">
      <c r="A1611">
        <v>1684</v>
      </c>
      <c r="B1611" s="9" t="s">
        <v>1685</v>
      </c>
      <c r="C1611" s="3" t="s">
        <v>5794</v>
      </c>
      <c r="D1611" s="5">
        <v>8000</v>
      </c>
      <c r="E1611" s="7">
        <v>2751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">
        <f t="shared" si="101"/>
        <v>34</v>
      </c>
      <c r="P1611" t="s">
        <v>8323</v>
      </c>
      <c r="Q1611" t="s">
        <v>8329</v>
      </c>
      <c r="R1611" s="13">
        <f t="shared" si="100"/>
        <v>42783.815289351856</v>
      </c>
      <c r="S1611" s="13">
        <f t="shared" si="102"/>
        <v>42811.773622685185</v>
      </c>
      <c r="T1611">
        <f t="shared" si="103"/>
        <v>2017</v>
      </c>
    </row>
    <row r="1612" spans="1:20" ht="45" x14ac:dyDescent="0.25">
      <c r="A1612">
        <v>1789</v>
      </c>
      <c r="B1612" s="9" t="s">
        <v>1790</v>
      </c>
      <c r="C1612" s="3" t="s">
        <v>5899</v>
      </c>
      <c r="D1612" s="5">
        <v>8000</v>
      </c>
      <c r="E1612" s="7">
        <v>2750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">
        <f t="shared" si="101"/>
        <v>34</v>
      </c>
      <c r="P1612" t="s">
        <v>8327</v>
      </c>
      <c r="Q1612" t="s">
        <v>8328</v>
      </c>
      <c r="R1612" s="13">
        <f t="shared" si="100"/>
        <v>41956.250034722223</v>
      </c>
      <c r="S1612" s="13">
        <f t="shared" si="102"/>
        <v>42016.250034722223</v>
      </c>
      <c r="T1612">
        <f t="shared" si="103"/>
        <v>2014</v>
      </c>
    </row>
    <row r="1613" spans="1:20" ht="60" x14ac:dyDescent="0.25">
      <c r="A1613">
        <v>1827</v>
      </c>
      <c r="B1613" s="9" t="s">
        <v>1828</v>
      </c>
      <c r="C1613" s="3" t="s">
        <v>5937</v>
      </c>
      <c r="D1613" s="5">
        <v>8000</v>
      </c>
      <c r="E1613" s="7">
        <v>2746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">
        <f t="shared" si="101"/>
        <v>34</v>
      </c>
      <c r="P1613" t="s">
        <v>8323</v>
      </c>
      <c r="Q1613" t="s">
        <v>8347</v>
      </c>
      <c r="R1613" s="13">
        <f t="shared" si="100"/>
        <v>40555.325937499998</v>
      </c>
      <c r="S1613" s="13">
        <f t="shared" si="102"/>
        <v>40605.325937499998</v>
      </c>
      <c r="T1613">
        <f t="shared" si="103"/>
        <v>2011</v>
      </c>
    </row>
    <row r="1614" spans="1:20" ht="60" x14ac:dyDescent="0.25">
      <c r="A1614">
        <v>1873</v>
      </c>
      <c r="B1614" s="9" t="s">
        <v>1874</v>
      </c>
      <c r="C1614" s="3" t="s">
        <v>5983</v>
      </c>
      <c r="D1614" s="5">
        <v>8000</v>
      </c>
      <c r="E1614" s="7">
        <v>2746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">
        <f t="shared" si="101"/>
        <v>34</v>
      </c>
      <c r="P1614" t="s">
        <v>8320</v>
      </c>
      <c r="Q1614" t="s">
        <v>8330</v>
      </c>
      <c r="R1614" s="13">
        <f t="shared" si="100"/>
        <v>42164.615856481483</v>
      </c>
      <c r="S1614" s="13">
        <f t="shared" si="102"/>
        <v>42193.697916666672</v>
      </c>
      <c r="T1614">
        <f t="shared" si="103"/>
        <v>2015</v>
      </c>
    </row>
    <row r="1615" spans="1:20" ht="60" x14ac:dyDescent="0.25">
      <c r="A1615">
        <v>1878</v>
      </c>
      <c r="B1615" s="9" t="s">
        <v>1879</v>
      </c>
      <c r="C1615" s="3" t="s">
        <v>5988</v>
      </c>
      <c r="D1615" s="5">
        <v>8000</v>
      </c>
      <c r="E1615" s="7">
        <v>2735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">
        <f t="shared" si="101"/>
        <v>34</v>
      </c>
      <c r="P1615" t="s">
        <v>8320</v>
      </c>
      <c r="Q1615" t="s">
        <v>8330</v>
      </c>
      <c r="R1615" s="13">
        <f t="shared" si="100"/>
        <v>41773.008738425924</v>
      </c>
      <c r="S1615" s="13">
        <f t="shared" si="102"/>
        <v>41803.008738425924</v>
      </c>
      <c r="T1615">
        <f t="shared" si="103"/>
        <v>2014</v>
      </c>
    </row>
    <row r="1616" spans="1:20" ht="60" x14ac:dyDescent="0.25">
      <c r="A1616">
        <v>2038</v>
      </c>
      <c r="B1616" s="9" t="s">
        <v>2039</v>
      </c>
      <c r="C1616" s="3" t="s">
        <v>6148</v>
      </c>
      <c r="D1616" s="5">
        <v>8000</v>
      </c>
      <c r="E1616" s="7">
        <v>2734.11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">
        <f t="shared" si="101"/>
        <v>34</v>
      </c>
      <c r="P1616" t="s">
        <v>8314</v>
      </c>
      <c r="Q1616" t="s">
        <v>8325</v>
      </c>
      <c r="R1616" s="13">
        <f t="shared" si="100"/>
        <v>41424.27107638889</v>
      </c>
      <c r="S1616" s="13">
        <f t="shared" si="102"/>
        <v>41456.75</v>
      </c>
      <c r="T1616">
        <f t="shared" si="103"/>
        <v>2013</v>
      </c>
    </row>
    <row r="1617" spans="1:20" ht="60" x14ac:dyDescent="0.25">
      <c r="A1617">
        <v>2051</v>
      </c>
      <c r="B1617" s="9" t="s">
        <v>2052</v>
      </c>
      <c r="C1617" s="3" t="s">
        <v>6161</v>
      </c>
      <c r="D1617" s="5">
        <v>8000</v>
      </c>
      <c r="E1617" s="7">
        <v>2729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">
        <f t="shared" si="101"/>
        <v>34</v>
      </c>
      <c r="P1617" t="s">
        <v>8314</v>
      </c>
      <c r="Q1617" t="s">
        <v>8325</v>
      </c>
      <c r="R1617" s="13">
        <f t="shared" si="100"/>
        <v>41604.022418981483</v>
      </c>
      <c r="S1617" s="13">
        <f t="shared" si="102"/>
        <v>41634.022418981483</v>
      </c>
      <c r="T1617">
        <f t="shared" si="103"/>
        <v>2013</v>
      </c>
    </row>
    <row r="1618" spans="1:20" ht="60" x14ac:dyDescent="0.25">
      <c r="A1618">
        <v>2090</v>
      </c>
      <c r="B1618" s="9" t="s">
        <v>2091</v>
      </c>
      <c r="C1618" s="3" t="s">
        <v>6200</v>
      </c>
      <c r="D1618" s="5">
        <v>8000</v>
      </c>
      <c r="E1618" s="7">
        <v>2726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">
        <f t="shared" si="101"/>
        <v>34</v>
      </c>
      <c r="P1618" t="s">
        <v>8323</v>
      </c>
      <c r="Q1618" t="s">
        <v>8344</v>
      </c>
      <c r="R1618" s="13">
        <f t="shared" si="100"/>
        <v>41299.381423611114</v>
      </c>
      <c r="S1618" s="13">
        <f t="shared" si="102"/>
        <v>41329.381423611114</v>
      </c>
      <c r="T1618">
        <f t="shared" si="103"/>
        <v>2013</v>
      </c>
    </row>
    <row r="1619" spans="1:20" ht="45" x14ac:dyDescent="0.25">
      <c r="A1619">
        <v>2120</v>
      </c>
      <c r="B1619" s="9" t="s">
        <v>2121</v>
      </c>
      <c r="C1619" s="3" t="s">
        <v>6230</v>
      </c>
      <c r="D1619" s="5">
        <v>8000</v>
      </c>
      <c r="E1619" s="7">
        <v>2725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">
        <f t="shared" si="101"/>
        <v>34</v>
      </c>
      <c r="P1619" t="s">
        <v>8323</v>
      </c>
      <c r="Q1619" t="s">
        <v>8344</v>
      </c>
      <c r="R1619" s="13">
        <f t="shared" si="100"/>
        <v>41591.964537037034</v>
      </c>
      <c r="S1619" s="13">
        <f t="shared" si="102"/>
        <v>41640.964537037034</v>
      </c>
      <c r="T1619">
        <f t="shared" si="103"/>
        <v>2013</v>
      </c>
    </row>
    <row r="1620" spans="1:20" ht="60" x14ac:dyDescent="0.25">
      <c r="A1620">
        <v>2253</v>
      </c>
      <c r="B1620" s="9" t="s">
        <v>2254</v>
      </c>
      <c r="C1620" s="3" t="s">
        <v>6363</v>
      </c>
      <c r="D1620" s="5">
        <v>8000</v>
      </c>
      <c r="E1620" s="7">
        <v>2725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">
        <f t="shared" si="101"/>
        <v>34</v>
      </c>
      <c r="P1620" t="s">
        <v>8320</v>
      </c>
      <c r="Q1620" t="s">
        <v>8348</v>
      </c>
      <c r="R1620" s="13">
        <f t="shared" si="100"/>
        <v>42296.631331018521</v>
      </c>
      <c r="S1620" s="13">
        <f t="shared" si="102"/>
        <v>42326.672997685186</v>
      </c>
      <c r="T1620">
        <f t="shared" si="103"/>
        <v>2015</v>
      </c>
    </row>
    <row r="1621" spans="1:20" ht="45" x14ac:dyDescent="0.25">
      <c r="A1621">
        <v>2331</v>
      </c>
      <c r="B1621" s="9" t="s">
        <v>2332</v>
      </c>
      <c r="C1621" s="3" t="s">
        <v>6441</v>
      </c>
      <c r="D1621" s="5">
        <v>8000</v>
      </c>
      <c r="E1621" s="7">
        <v>2716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">
        <f t="shared" si="101"/>
        <v>34</v>
      </c>
      <c r="P1621" t="s">
        <v>8331</v>
      </c>
      <c r="Q1621" t="s">
        <v>8349</v>
      </c>
      <c r="R1621" s="13">
        <f t="shared" si="100"/>
        <v>41839.005671296298</v>
      </c>
      <c r="S1621" s="13">
        <f t="shared" si="102"/>
        <v>41869.005671296298</v>
      </c>
      <c r="T1621">
        <f t="shared" si="103"/>
        <v>2014</v>
      </c>
    </row>
    <row r="1622" spans="1:20" ht="45" x14ac:dyDescent="0.25">
      <c r="A1622">
        <v>2355</v>
      </c>
      <c r="B1622" s="9" t="s">
        <v>2356</v>
      </c>
      <c r="C1622" s="3" t="s">
        <v>6465</v>
      </c>
      <c r="D1622" s="5">
        <v>8000</v>
      </c>
      <c r="E1622" s="7">
        <v>2713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">
        <f t="shared" si="101"/>
        <v>34</v>
      </c>
      <c r="P1622" t="s">
        <v>8314</v>
      </c>
      <c r="Q1622" t="s">
        <v>8318</v>
      </c>
      <c r="R1622" s="13">
        <f t="shared" si="100"/>
        <v>42096.918240740735</v>
      </c>
      <c r="S1622" s="13">
        <f t="shared" si="102"/>
        <v>42126.918240740735</v>
      </c>
      <c r="T1622">
        <f t="shared" si="103"/>
        <v>2015</v>
      </c>
    </row>
    <row r="1623" spans="1:20" ht="60" x14ac:dyDescent="0.25">
      <c r="A1623">
        <v>2412</v>
      </c>
      <c r="B1623" s="9" t="s">
        <v>2413</v>
      </c>
      <c r="C1623" s="3" t="s">
        <v>6522</v>
      </c>
      <c r="D1623" s="5">
        <v>8000</v>
      </c>
      <c r="E1623" s="7">
        <v>2710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">
        <f t="shared" si="101"/>
        <v>34</v>
      </c>
      <c r="P1623" t="s">
        <v>8331</v>
      </c>
      <c r="Q1623" t="s">
        <v>8332</v>
      </c>
      <c r="R1623" s="13">
        <f t="shared" ref="R1623:R1686" si="104">((J1623/60)/60/24+DATE(1970,1,1))</f>
        <v>42655.736956018518</v>
      </c>
      <c r="S1623" s="13">
        <f t="shared" si="102"/>
        <v>42700.778622685189</v>
      </c>
      <c r="T1623">
        <f t="shared" si="103"/>
        <v>2016</v>
      </c>
    </row>
    <row r="1624" spans="1:20" ht="45" x14ac:dyDescent="0.25">
      <c r="A1624">
        <v>2437</v>
      </c>
      <c r="B1624" s="9" t="s">
        <v>2438</v>
      </c>
      <c r="C1624" s="3" t="s">
        <v>6547</v>
      </c>
      <c r="D1624" s="5">
        <v>8000</v>
      </c>
      <c r="E1624" s="7">
        <v>2706.23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">
        <f t="shared" si="101"/>
        <v>34</v>
      </c>
      <c r="P1624" t="s">
        <v>8331</v>
      </c>
      <c r="Q1624" t="s">
        <v>8332</v>
      </c>
      <c r="R1624" s="13">
        <f t="shared" si="104"/>
        <v>42031.965138888889</v>
      </c>
      <c r="S1624" s="13">
        <f t="shared" si="102"/>
        <v>42080.75</v>
      </c>
      <c r="T1624">
        <f t="shared" si="103"/>
        <v>2015</v>
      </c>
    </row>
    <row r="1625" spans="1:20" ht="60" x14ac:dyDescent="0.25">
      <c r="A1625">
        <v>2478</v>
      </c>
      <c r="B1625" s="9" t="s">
        <v>2478</v>
      </c>
      <c r="C1625" s="3" t="s">
        <v>6588</v>
      </c>
      <c r="D1625" s="5">
        <v>8000</v>
      </c>
      <c r="E1625" s="7">
        <v>2705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">
        <f t="shared" si="101"/>
        <v>34</v>
      </c>
      <c r="P1625" t="s">
        <v>8323</v>
      </c>
      <c r="Q1625" t="s">
        <v>8344</v>
      </c>
      <c r="R1625" s="13">
        <f t="shared" si="104"/>
        <v>41257.950381944444</v>
      </c>
      <c r="S1625" s="13">
        <f t="shared" si="102"/>
        <v>41287.950381944444</v>
      </c>
      <c r="T1625">
        <f t="shared" si="103"/>
        <v>2012</v>
      </c>
    </row>
    <row r="1626" spans="1:20" ht="45" x14ac:dyDescent="0.25">
      <c r="A1626">
        <v>2525</v>
      </c>
      <c r="B1626" s="9" t="s">
        <v>2525</v>
      </c>
      <c r="C1626" s="3" t="s">
        <v>6635</v>
      </c>
      <c r="D1626" s="5">
        <v>8000</v>
      </c>
      <c r="E1626" s="7">
        <v>2700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">
        <f t="shared" si="101"/>
        <v>34</v>
      </c>
      <c r="P1626" t="s">
        <v>8323</v>
      </c>
      <c r="Q1626" t="s">
        <v>8355</v>
      </c>
      <c r="R1626" s="13">
        <f t="shared" si="104"/>
        <v>41058.844571759262</v>
      </c>
      <c r="S1626" s="13">
        <f t="shared" si="102"/>
        <v>41088.844571759262</v>
      </c>
      <c r="T1626">
        <f t="shared" si="103"/>
        <v>2012</v>
      </c>
    </row>
    <row r="1627" spans="1:20" ht="60" x14ac:dyDescent="0.25">
      <c r="A1627">
        <v>2573</v>
      </c>
      <c r="B1627" s="9" t="s">
        <v>2573</v>
      </c>
      <c r="C1627" s="3" t="s">
        <v>6683</v>
      </c>
      <c r="D1627" s="5">
        <v>8000</v>
      </c>
      <c r="E1627" s="7">
        <v>2700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">
        <f t="shared" si="101"/>
        <v>34</v>
      </c>
      <c r="P1627" t="s">
        <v>8331</v>
      </c>
      <c r="Q1627" t="s">
        <v>8332</v>
      </c>
      <c r="R1627" s="13">
        <f t="shared" si="104"/>
        <v>41829.592002314814</v>
      </c>
      <c r="S1627" s="13">
        <f t="shared" si="102"/>
        <v>41874.592002314814</v>
      </c>
      <c r="T1627">
        <f t="shared" si="103"/>
        <v>2014</v>
      </c>
    </row>
    <row r="1628" spans="1:20" ht="60" x14ac:dyDescent="0.25">
      <c r="A1628">
        <v>2607</v>
      </c>
      <c r="B1628" s="9" t="s">
        <v>2607</v>
      </c>
      <c r="C1628" s="3" t="s">
        <v>6717</v>
      </c>
      <c r="D1628" s="5">
        <v>8000</v>
      </c>
      <c r="E1628" s="7">
        <v>2700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">
        <f t="shared" si="101"/>
        <v>34</v>
      </c>
      <c r="P1628" t="s">
        <v>8314</v>
      </c>
      <c r="Q1628" t="s">
        <v>8319</v>
      </c>
      <c r="R1628" s="13">
        <f t="shared" si="104"/>
        <v>42184.874675925923</v>
      </c>
      <c r="S1628" s="13">
        <f t="shared" si="102"/>
        <v>42228.083333333328</v>
      </c>
      <c r="T1628">
        <f t="shared" si="103"/>
        <v>2015</v>
      </c>
    </row>
    <row r="1629" spans="1:20" ht="45" x14ac:dyDescent="0.25">
      <c r="A1629">
        <v>2608</v>
      </c>
      <c r="B1629" s="9" t="s">
        <v>2608</v>
      </c>
      <c r="C1629" s="3" t="s">
        <v>6718</v>
      </c>
      <c r="D1629" s="5">
        <v>8000</v>
      </c>
      <c r="E1629" s="7">
        <v>2693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">
        <f t="shared" si="101"/>
        <v>34</v>
      </c>
      <c r="P1629" t="s">
        <v>8314</v>
      </c>
      <c r="Q1629" t="s">
        <v>8319</v>
      </c>
      <c r="R1629" s="13">
        <f t="shared" si="104"/>
        <v>42767.801712962959</v>
      </c>
      <c r="S1629" s="13">
        <f t="shared" si="102"/>
        <v>42809</v>
      </c>
      <c r="T1629">
        <f t="shared" si="103"/>
        <v>2017</v>
      </c>
    </row>
    <row r="1630" spans="1:20" ht="60" x14ac:dyDescent="0.25">
      <c r="A1630">
        <v>2624</v>
      </c>
      <c r="B1630" s="9" t="s">
        <v>2624</v>
      </c>
      <c r="C1630" s="3" t="s">
        <v>6734</v>
      </c>
      <c r="D1630" s="5">
        <v>8000</v>
      </c>
      <c r="E1630" s="7">
        <v>2690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">
        <f t="shared" si="101"/>
        <v>34</v>
      </c>
      <c r="P1630" t="s">
        <v>8314</v>
      </c>
      <c r="Q1630" t="s">
        <v>8319</v>
      </c>
      <c r="R1630" s="13">
        <f t="shared" si="104"/>
        <v>41144.42155092593</v>
      </c>
      <c r="S1630" s="13">
        <f t="shared" si="102"/>
        <v>41165.42155092593</v>
      </c>
      <c r="T1630">
        <f t="shared" si="103"/>
        <v>2012</v>
      </c>
    </row>
    <row r="1631" spans="1:20" ht="45" x14ac:dyDescent="0.25">
      <c r="A1631">
        <v>2681</v>
      </c>
      <c r="B1631" s="9" t="s">
        <v>2681</v>
      </c>
      <c r="C1631" s="3" t="s">
        <v>6791</v>
      </c>
      <c r="D1631" s="5">
        <v>8000</v>
      </c>
      <c r="E1631" s="7">
        <v>2689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">
        <f t="shared" si="101"/>
        <v>34</v>
      </c>
      <c r="P1631" t="s">
        <v>8331</v>
      </c>
      <c r="Q1631" t="s">
        <v>8332</v>
      </c>
      <c r="R1631" s="13">
        <f t="shared" si="104"/>
        <v>41805.895254629628</v>
      </c>
      <c r="S1631" s="13">
        <f t="shared" si="102"/>
        <v>41830.895254629628</v>
      </c>
      <c r="T1631">
        <f t="shared" si="103"/>
        <v>2014</v>
      </c>
    </row>
    <row r="1632" spans="1:20" ht="45" x14ac:dyDescent="0.25">
      <c r="A1632">
        <v>2698</v>
      </c>
      <c r="B1632" s="9" t="s">
        <v>2698</v>
      </c>
      <c r="C1632" s="3" t="s">
        <v>6808</v>
      </c>
      <c r="D1632" s="5">
        <v>8000</v>
      </c>
      <c r="E1632" s="7">
        <v>2681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">
        <f t="shared" si="101"/>
        <v>34</v>
      </c>
      <c r="P1632" t="s">
        <v>8331</v>
      </c>
      <c r="Q1632" t="s">
        <v>8332</v>
      </c>
      <c r="R1632" s="13">
        <f t="shared" si="104"/>
        <v>41787.898240740738</v>
      </c>
      <c r="S1632" s="13">
        <f t="shared" si="102"/>
        <v>41817.898240740738</v>
      </c>
      <c r="T1632">
        <f t="shared" si="103"/>
        <v>2014</v>
      </c>
    </row>
    <row r="1633" spans="1:20" ht="45" x14ac:dyDescent="0.25">
      <c r="A1633">
        <v>2707</v>
      </c>
      <c r="B1633" s="9" t="s">
        <v>2707</v>
      </c>
      <c r="C1633" s="3" t="s">
        <v>6817</v>
      </c>
      <c r="D1633" s="5">
        <v>8000</v>
      </c>
      <c r="E1633" s="7">
        <v>2681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">
        <f t="shared" si="101"/>
        <v>33</v>
      </c>
      <c r="P1633" t="s">
        <v>8309</v>
      </c>
      <c r="Q1633" t="s">
        <v>8310</v>
      </c>
      <c r="R1633" s="13">
        <f t="shared" si="104"/>
        <v>41391.782905092594</v>
      </c>
      <c r="S1633" s="13">
        <f t="shared" si="102"/>
        <v>41421.290972222225</v>
      </c>
      <c r="T1633">
        <f t="shared" si="103"/>
        <v>2013</v>
      </c>
    </row>
    <row r="1634" spans="1:20" ht="75" x14ac:dyDescent="0.25">
      <c r="A1634">
        <v>2736</v>
      </c>
      <c r="B1634" s="9" t="s">
        <v>2736</v>
      </c>
      <c r="C1634" s="3" t="s">
        <v>6846</v>
      </c>
      <c r="D1634" s="5">
        <v>8000</v>
      </c>
      <c r="E1634" s="7">
        <v>2670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">
        <f t="shared" si="101"/>
        <v>33</v>
      </c>
      <c r="P1634" t="s">
        <v>8314</v>
      </c>
      <c r="Q1634" t="s">
        <v>8325</v>
      </c>
      <c r="R1634" s="13">
        <f t="shared" si="104"/>
        <v>41722.666354166664</v>
      </c>
      <c r="S1634" s="13">
        <f t="shared" si="102"/>
        <v>41752.666354166664</v>
      </c>
      <c r="T1634">
        <f t="shared" si="103"/>
        <v>2014</v>
      </c>
    </row>
    <row r="1635" spans="1:20" ht="30" x14ac:dyDescent="0.25">
      <c r="A1635">
        <v>2741</v>
      </c>
      <c r="B1635" s="9" t="s">
        <v>2741</v>
      </c>
      <c r="C1635" s="3" t="s">
        <v>6851</v>
      </c>
      <c r="D1635" s="5">
        <v>8000</v>
      </c>
      <c r="E1635" s="7">
        <v>2670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">
        <f t="shared" si="101"/>
        <v>33</v>
      </c>
      <c r="P1635" t="s">
        <v>8311</v>
      </c>
      <c r="Q1635" t="s">
        <v>8341</v>
      </c>
      <c r="R1635" s="13">
        <f t="shared" si="104"/>
        <v>41911.657430555555</v>
      </c>
      <c r="S1635" s="13">
        <f t="shared" si="102"/>
        <v>41932.088194444441</v>
      </c>
      <c r="T1635">
        <f t="shared" si="103"/>
        <v>2014</v>
      </c>
    </row>
    <row r="1636" spans="1:20" ht="60" x14ac:dyDescent="0.25">
      <c r="A1636">
        <v>2745</v>
      </c>
      <c r="B1636" s="9" t="s">
        <v>2745</v>
      </c>
      <c r="C1636" s="3" t="s">
        <v>6855</v>
      </c>
      <c r="D1636" s="5">
        <v>8000</v>
      </c>
      <c r="E1636" s="7">
        <v>2669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">
        <f t="shared" si="101"/>
        <v>33</v>
      </c>
      <c r="P1636" t="s">
        <v>8311</v>
      </c>
      <c r="Q1636" t="s">
        <v>8341</v>
      </c>
      <c r="R1636" s="13">
        <f t="shared" si="104"/>
        <v>41044.988055555557</v>
      </c>
      <c r="S1636" s="13">
        <f t="shared" si="102"/>
        <v>41104.988055555557</v>
      </c>
      <c r="T1636">
        <f t="shared" si="103"/>
        <v>2012</v>
      </c>
    </row>
    <row r="1637" spans="1:20" ht="45" x14ac:dyDescent="0.25">
      <c r="A1637">
        <v>2772</v>
      </c>
      <c r="B1637" s="9" t="s">
        <v>2772</v>
      </c>
      <c r="C1637" s="3" t="s">
        <v>6882</v>
      </c>
      <c r="D1637" s="5">
        <v>8000</v>
      </c>
      <c r="E1637" s="7">
        <v>2663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">
        <f t="shared" si="101"/>
        <v>33</v>
      </c>
      <c r="P1637" t="s">
        <v>8311</v>
      </c>
      <c r="Q1637" t="s">
        <v>8341</v>
      </c>
      <c r="R1637" s="13">
        <f t="shared" si="104"/>
        <v>41537.869143518517</v>
      </c>
      <c r="S1637" s="13">
        <f t="shared" si="102"/>
        <v>41552.869143518517</v>
      </c>
      <c r="T1637">
        <f t="shared" si="103"/>
        <v>2013</v>
      </c>
    </row>
    <row r="1638" spans="1:20" ht="45" x14ac:dyDescent="0.25">
      <c r="A1638">
        <v>2797</v>
      </c>
      <c r="B1638" s="9" t="s">
        <v>2797</v>
      </c>
      <c r="C1638" s="3" t="s">
        <v>6907</v>
      </c>
      <c r="D1638" s="5">
        <v>8000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1">
        <f t="shared" si="101"/>
        <v>33</v>
      </c>
      <c r="P1638" t="s">
        <v>8309</v>
      </c>
      <c r="Q1638" t="s">
        <v>8333</v>
      </c>
      <c r="R1638" s="13">
        <f t="shared" si="104"/>
        <v>41798.94027777778</v>
      </c>
      <c r="S1638" s="13">
        <f t="shared" si="102"/>
        <v>41828.94027777778</v>
      </c>
      <c r="T1638">
        <f t="shared" si="103"/>
        <v>2014</v>
      </c>
    </row>
    <row r="1639" spans="1:20" ht="60" x14ac:dyDescent="0.25">
      <c r="A1639">
        <v>2846</v>
      </c>
      <c r="B1639" s="9" t="s">
        <v>2846</v>
      </c>
      <c r="C1639" s="3" t="s">
        <v>6956</v>
      </c>
      <c r="D1639" s="5">
        <v>8000</v>
      </c>
      <c r="E1639" s="7">
        <v>2650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1">
        <f t="shared" si="101"/>
        <v>33</v>
      </c>
      <c r="P1639" t="s">
        <v>8309</v>
      </c>
      <c r="Q1639" t="s">
        <v>8333</v>
      </c>
      <c r="R1639" s="13">
        <f t="shared" si="104"/>
        <v>42108.692060185189</v>
      </c>
      <c r="S1639" s="13">
        <f t="shared" si="102"/>
        <v>42153.692060185189</v>
      </c>
      <c r="T1639">
        <f t="shared" si="103"/>
        <v>2015</v>
      </c>
    </row>
    <row r="1640" spans="1:20" ht="60" x14ac:dyDescent="0.25">
      <c r="A1640">
        <v>2850</v>
      </c>
      <c r="B1640" s="9" t="s">
        <v>2850</v>
      </c>
      <c r="C1640" s="3" t="s">
        <v>6960</v>
      </c>
      <c r="D1640" s="5">
        <v>8000</v>
      </c>
      <c r="E1640" s="7">
        <v>2646.5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1">
        <f t="shared" si="101"/>
        <v>33</v>
      </c>
      <c r="P1640" t="s">
        <v>8309</v>
      </c>
      <c r="Q1640" t="s">
        <v>8333</v>
      </c>
      <c r="R1640" s="13">
        <f t="shared" si="104"/>
        <v>41858.007071759261</v>
      </c>
      <c r="S1640" s="13">
        <f t="shared" si="102"/>
        <v>41888.007071759261</v>
      </c>
      <c r="T1640">
        <f t="shared" si="103"/>
        <v>2014</v>
      </c>
    </row>
    <row r="1641" spans="1:20" ht="60" x14ac:dyDescent="0.25">
      <c r="A1641">
        <v>2929</v>
      </c>
      <c r="B1641" s="9" t="s">
        <v>2929</v>
      </c>
      <c r="C1641" s="3" t="s">
        <v>7039</v>
      </c>
      <c r="D1641" s="5">
        <v>8000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">
        <f t="shared" si="101"/>
        <v>33</v>
      </c>
      <c r="P1641" t="s">
        <v>8309</v>
      </c>
      <c r="Q1641" t="s">
        <v>8317</v>
      </c>
      <c r="R1641" s="13">
        <f t="shared" si="104"/>
        <v>41754.564328703702</v>
      </c>
      <c r="S1641" s="13">
        <f t="shared" si="102"/>
        <v>41784.564328703702</v>
      </c>
      <c r="T1641">
        <f t="shared" si="103"/>
        <v>2014</v>
      </c>
    </row>
    <row r="1642" spans="1:20" ht="60" x14ac:dyDescent="0.25">
      <c r="A1642">
        <v>2939</v>
      </c>
      <c r="B1642" s="9" t="s">
        <v>2939</v>
      </c>
      <c r="C1642" s="3" t="s">
        <v>7049</v>
      </c>
      <c r="D1642" s="5">
        <v>8000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">
        <f t="shared" si="101"/>
        <v>33</v>
      </c>
      <c r="P1642" t="s">
        <v>8309</v>
      </c>
      <c r="Q1642" t="s">
        <v>8317</v>
      </c>
      <c r="R1642" s="13">
        <f t="shared" si="104"/>
        <v>41845.809166666666</v>
      </c>
      <c r="S1642" s="13">
        <f t="shared" si="102"/>
        <v>41879.041666666664</v>
      </c>
      <c r="T1642">
        <f t="shared" si="103"/>
        <v>2014</v>
      </c>
    </row>
    <row r="1643" spans="1:20" ht="60" x14ac:dyDescent="0.25">
      <c r="A1643">
        <v>2975</v>
      </c>
      <c r="B1643" s="9" t="s">
        <v>2975</v>
      </c>
      <c r="C1643" s="3" t="s">
        <v>7085</v>
      </c>
      <c r="D1643" s="5">
        <v>8000</v>
      </c>
      <c r="E1643" s="7">
        <v>2630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1">
        <f t="shared" si="101"/>
        <v>33</v>
      </c>
      <c r="P1643" t="s">
        <v>8309</v>
      </c>
      <c r="Q1643" t="s">
        <v>8333</v>
      </c>
      <c r="R1643" s="13">
        <f t="shared" si="104"/>
        <v>41941.683865740742</v>
      </c>
      <c r="S1643" s="13">
        <f t="shared" si="102"/>
        <v>41970.125</v>
      </c>
      <c r="T1643">
        <f t="shared" si="103"/>
        <v>2014</v>
      </c>
    </row>
    <row r="1644" spans="1:20" ht="45" x14ac:dyDescent="0.25">
      <c r="A1644">
        <v>3006</v>
      </c>
      <c r="B1644" s="9" t="s">
        <v>3006</v>
      </c>
      <c r="C1644" s="3" t="s">
        <v>7116</v>
      </c>
      <c r="D1644" s="5">
        <v>8000</v>
      </c>
      <c r="E1644" s="7">
        <v>2630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">
        <f t="shared" si="101"/>
        <v>33</v>
      </c>
      <c r="P1644" t="s">
        <v>8309</v>
      </c>
      <c r="Q1644" t="s">
        <v>8310</v>
      </c>
      <c r="R1644" s="13">
        <f t="shared" si="104"/>
        <v>41957.756840277783</v>
      </c>
      <c r="S1644" s="13">
        <f t="shared" si="102"/>
        <v>41987.756840277783</v>
      </c>
      <c r="T1644">
        <f t="shared" si="103"/>
        <v>2014</v>
      </c>
    </row>
    <row r="1645" spans="1:20" ht="60" x14ac:dyDescent="0.25">
      <c r="A1645">
        <v>3067</v>
      </c>
      <c r="B1645" s="9" t="s">
        <v>3067</v>
      </c>
      <c r="C1645" s="3" t="s">
        <v>7177</v>
      </c>
      <c r="D1645" s="5">
        <v>8000</v>
      </c>
      <c r="E1645" s="7">
        <v>2630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">
        <f t="shared" si="101"/>
        <v>33</v>
      </c>
      <c r="P1645" t="s">
        <v>8309</v>
      </c>
      <c r="Q1645" t="s">
        <v>8310</v>
      </c>
      <c r="R1645" s="13">
        <f t="shared" si="104"/>
        <v>42226.938414351855</v>
      </c>
      <c r="S1645" s="13">
        <f t="shared" si="102"/>
        <v>42256.938414351855</v>
      </c>
      <c r="T1645">
        <f t="shared" si="103"/>
        <v>2015</v>
      </c>
    </row>
    <row r="1646" spans="1:20" ht="30" x14ac:dyDescent="0.25">
      <c r="A1646">
        <v>3169</v>
      </c>
      <c r="B1646" s="9" t="s">
        <v>3169</v>
      </c>
      <c r="C1646" s="3" t="s">
        <v>7279</v>
      </c>
      <c r="D1646" s="5">
        <v>8000</v>
      </c>
      <c r="E1646" s="7">
        <v>2620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1">
        <f t="shared" si="101"/>
        <v>33</v>
      </c>
      <c r="P1646" t="s">
        <v>8309</v>
      </c>
      <c r="Q1646" t="s">
        <v>8333</v>
      </c>
      <c r="R1646" s="13">
        <f t="shared" si="104"/>
        <v>41591.737974537034</v>
      </c>
      <c r="S1646" s="13">
        <f t="shared" si="102"/>
        <v>41621.207638888889</v>
      </c>
      <c r="T1646">
        <f t="shared" si="103"/>
        <v>2013</v>
      </c>
    </row>
    <row r="1647" spans="1:20" ht="60" x14ac:dyDescent="0.25">
      <c r="A1647">
        <v>3205</v>
      </c>
      <c r="B1647" s="9" t="s">
        <v>3205</v>
      </c>
      <c r="C1647" s="3" t="s">
        <v>7315</v>
      </c>
      <c r="D1647" s="5">
        <v>8000</v>
      </c>
      <c r="E1647" s="7">
        <v>2618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 s="1">
        <f t="shared" si="101"/>
        <v>33</v>
      </c>
      <c r="P1647" t="s">
        <v>8309</v>
      </c>
      <c r="Q1647" t="s">
        <v>8317</v>
      </c>
      <c r="R1647" s="13">
        <f t="shared" si="104"/>
        <v>42095.374675925923</v>
      </c>
      <c r="S1647" s="13">
        <f t="shared" si="102"/>
        <v>42125.374675925923</v>
      </c>
      <c r="T1647">
        <f t="shared" si="103"/>
        <v>2015</v>
      </c>
    </row>
    <row r="1648" spans="1:20" ht="45" x14ac:dyDescent="0.25">
      <c r="A1648">
        <v>3243</v>
      </c>
      <c r="B1648" s="9" t="s">
        <v>3243</v>
      </c>
      <c r="C1648" s="3" t="s">
        <v>7353</v>
      </c>
      <c r="D1648" s="5">
        <v>8000</v>
      </c>
      <c r="E1648" s="7">
        <v>2616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1">
        <f t="shared" si="101"/>
        <v>33</v>
      </c>
      <c r="P1648" t="s">
        <v>8309</v>
      </c>
      <c r="Q1648" t="s">
        <v>8333</v>
      </c>
      <c r="R1648" s="13">
        <f t="shared" si="104"/>
        <v>42262.096782407403</v>
      </c>
      <c r="S1648" s="13">
        <f t="shared" si="102"/>
        <v>42286</v>
      </c>
      <c r="T1648">
        <f t="shared" si="103"/>
        <v>2015</v>
      </c>
    </row>
    <row r="1649" spans="1:20" ht="45" x14ac:dyDescent="0.25">
      <c r="A1649">
        <v>3269</v>
      </c>
      <c r="B1649" s="9" t="s">
        <v>3269</v>
      </c>
      <c r="C1649" s="3" t="s">
        <v>7379</v>
      </c>
      <c r="D1649" s="5">
        <v>8000</v>
      </c>
      <c r="E1649" s="7">
        <v>2615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1">
        <f t="shared" si="101"/>
        <v>33</v>
      </c>
      <c r="P1649" t="s">
        <v>8309</v>
      </c>
      <c r="Q1649" t="s">
        <v>8333</v>
      </c>
      <c r="R1649" s="13">
        <f t="shared" si="104"/>
        <v>42137.395798611105</v>
      </c>
      <c r="S1649" s="13">
        <f t="shared" si="102"/>
        <v>42171.458333333328</v>
      </c>
      <c r="T1649">
        <f t="shared" si="103"/>
        <v>2015</v>
      </c>
    </row>
    <row r="1650" spans="1:20" ht="60" x14ac:dyDescent="0.25">
      <c r="A1650">
        <v>3326</v>
      </c>
      <c r="B1650" s="9" t="s">
        <v>3326</v>
      </c>
      <c r="C1650" s="3" t="s">
        <v>7436</v>
      </c>
      <c r="D1650" s="5">
        <v>8000</v>
      </c>
      <c r="E1650" s="7">
        <v>2609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1">
        <f t="shared" si="101"/>
        <v>33</v>
      </c>
      <c r="P1650" t="s">
        <v>8309</v>
      </c>
      <c r="Q1650" t="s">
        <v>8333</v>
      </c>
      <c r="R1650" s="13">
        <f t="shared" si="104"/>
        <v>42041.714178240742</v>
      </c>
      <c r="S1650" s="13">
        <f t="shared" si="102"/>
        <v>42071.67251157407</v>
      </c>
      <c r="T1650">
        <f t="shared" si="103"/>
        <v>2015</v>
      </c>
    </row>
    <row r="1651" spans="1:20" ht="45" x14ac:dyDescent="0.25">
      <c r="A1651">
        <v>3339</v>
      </c>
      <c r="B1651" s="9" t="s">
        <v>3339</v>
      </c>
      <c r="C1651" s="3" t="s">
        <v>7449</v>
      </c>
      <c r="D1651" s="5">
        <v>8000</v>
      </c>
      <c r="E1651" s="7">
        <v>2608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1">
        <f t="shared" si="101"/>
        <v>33</v>
      </c>
      <c r="P1651" t="s">
        <v>8309</v>
      </c>
      <c r="Q1651" t="s">
        <v>8333</v>
      </c>
      <c r="R1651" s="13">
        <f t="shared" si="104"/>
        <v>42549.665717592594</v>
      </c>
      <c r="S1651" s="13">
        <f t="shared" si="102"/>
        <v>42579.665717592594</v>
      </c>
      <c r="T1651">
        <f t="shared" si="103"/>
        <v>2016</v>
      </c>
    </row>
    <row r="1652" spans="1:20" ht="60" x14ac:dyDescent="0.25">
      <c r="A1652">
        <v>3376</v>
      </c>
      <c r="B1652" s="9" t="s">
        <v>3375</v>
      </c>
      <c r="C1652" s="3" t="s">
        <v>7486</v>
      </c>
      <c r="D1652" s="5">
        <v>8000</v>
      </c>
      <c r="E1652" s="7">
        <v>2608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1">
        <f t="shared" si="101"/>
        <v>33</v>
      </c>
      <c r="P1652" t="s">
        <v>8309</v>
      </c>
      <c r="Q1652" t="s">
        <v>8333</v>
      </c>
      <c r="R1652" s="13">
        <f t="shared" si="104"/>
        <v>42059.701319444444</v>
      </c>
      <c r="S1652" s="13">
        <f t="shared" si="102"/>
        <v>42119.659652777773</v>
      </c>
      <c r="T1652">
        <f t="shared" si="103"/>
        <v>2015</v>
      </c>
    </row>
    <row r="1653" spans="1:20" ht="60" x14ac:dyDescent="0.25">
      <c r="A1653">
        <v>3377</v>
      </c>
      <c r="B1653" s="9" t="s">
        <v>3376</v>
      </c>
      <c r="C1653" s="3" t="s">
        <v>7487</v>
      </c>
      <c r="D1653" s="5">
        <v>8000</v>
      </c>
      <c r="E1653" s="7">
        <v>2607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1">
        <f t="shared" si="101"/>
        <v>33</v>
      </c>
      <c r="P1653" t="s">
        <v>8309</v>
      </c>
      <c r="Q1653" t="s">
        <v>8333</v>
      </c>
      <c r="R1653" s="13">
        <f t="shared" si="104"/>
        <v>42053.732627314821</v>
      </c>
      <c r="S1653" s="13">
        <f t="shared" si="102"/>
        <v>42083.705555555556</v>
      </c>
      <c r="T1653">
        <f t="shared" si="103"/>
        <v>2015</v>
      </c>
    </row>
    <row r="1654" spans="1:20" ht="60" x14ac:dyDescent="0.25">
      <c r="A1654">
        <v>3662</v>
      </c>
      <c r="B1654" s="9" t="s">
        <v>3659</v>
      </c>
      <c r="C1654" s="3" t="s">
        <v>7772</v>
      </c>
      <c r="D1654" s="5">
        <v>8000</v>
      </c>
      <c r="E1654" s="7">
        <v>2606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1">
        <f t="shared" si="101"/>
        <v>33</v>
      </c>
      <c r="P1654" t="s">
        <v>8309</v>
      </c>
      <c r="Q1654" t="s">
        <v>8333</v>
      </c>
      <c r="R1654" s="13">
        <f t="shared" si="104"/>
        <v>42064.220069444447</v>
      </c>
      <c r="S1654" s="13">
        <f t="shared" si="102"/>
        <v>42094.178402777776</v>
      </c>
      <c r="T1654">
        <f t="shared" si="103"/>
        <v>2015</v>
      </c>
    </row>
    <row r="1655" spans="1:20" ht="60" x14ac:dyDescent="0.25">
      <c r="A1655">
        <v>3776</v>
      </c>
      <c r="B1655" s="9" t="s">
        <v>3773</v>
      </c>
      <c r="C1655" s="3" t="s">
        <v>7886</v>
      </c>
      <c r="D1655" s="5">
        <v>8000</v>
      </c>
      <c r="E1655" s="7">
        <v>2605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">
        <f t="shared" si="101"/>
        <v>33</v>
      </c>
      <c r="P1655" t="s">
        <v>8309</v>
      </c>
      <c r="Q1655" t="s">
        <v>8317</v>
      </c>
      <c r="R1655" s="13">
        <f t="shared" si="104"/>
        <v>41814.367800925924</v>
      </c>
      <c r="S1655" s="13">
        <f t="shared" si="102"/>
        <v>41852.041666666664</v>
      </c>
      <c r="T1655">
        <f t="shared" si="103"/>
        <v>2014</v>
      </c>
    </row>
    <row r="1656" spans="1:20" ht="60" x14ac:dyDescent="0.25">
      <c r="A1656">
        <v>3804</v>
      </c>
      <c r="B1656" s="9" t="s">
        <v>3801</v>
      </c>
      <c r="C1656" s="3" t="s">
        <v>7914</v>
      </c>
      <c r="D1656" s="5">
        <v>8000</v>
      </c>
      <c r="E1656" s="7">
        <v>2600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">
        <f t="shared" si="101"/>
        <v>33</v>
      </c>
      <c r="P1656" t="s">
        <v>8309</v>
      </c>
      <c r="Q1656" t="s">
        <v>8317</v>
      </c>
      <c r="R1656" s="13">
        <f t="shared" si="104"/>
        <v>42527.00953703704</v>
      </c>
      <c r="S1656" s="13">
        <f t="shared" si="102"/>
        <v>42582.291666666672</v>
      </c>
      <c r="T1656">
        <f t="shared" si="103"/>
        <v>2016</v>
      </c>
    </row>
    <row r="1657" spans="1:20" ht="45" x14ac:dyDescent="0.25">
      <c r="A1657">
        <v>3889</v>
      </c>
      <c r="B1657" s="9" t="s">
        <v>3886</v>
      </c>
      <c r="C1657" s="3" t="s">
        <v>7997</v>
      </c>
      <c r="D1657" s="5">
        <v>8000</v>
      </c>
      <c r="E1657" s="7">
        <v>2600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1">
        <f t="shared" si="101"/>
        <v>33</v>
      </c>
      <c r="P1657" t="s">
        <v>8309</v>
      </c>
      <c r="Q1657" t="s">
        <v>8333</v>
      </c>
      <c r="R1657" s="13">
        <f t="shared" si="104"/>
        <v>41977.004976851851</v>
      </c>
      <c r="S1657" s="13">
        <f t="shared" si="102"/>
        <v>42008.976388888885</v>
      </c>
      <c r="T1657">
        <f t="shared" si="103"/>
        <v>2014</v>
      </c>
    </row>
    <row r="1658" spans="1:20" ht="45" x14ac:dyDescent="0.25">
      <c r="A1658">
        <v>3911</v>
      </c>
      <c r="B1658" s="9" t="s">
        <v>3908</v>
      </c>
      <c r="C1658" s="3" t="s">
        <v>8019</v>
      </c>
      <c r="D1658" s="5">
        <v>8000</v>
      </c>
      <c r="E1658" s="7">
        <v>2600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1">
        <f t="shared" si="101"/>
        <v>32</v>
      </c>
      <c r="P1658" t="s">
        <v>8309</v>
      </c>
      <c r="Q1658" t="s">
        <v>8333</v>
      </c>
      <c r="R1658" s="13">
        <f t="shared" si="104"/>
        <v>41939.8122337963</v>
      </c>
      <c r="S1658" s="13">
        <f t="shared" si="102"/>
        <v>41969.853900462964</v>
      </c>
      <c r="T1658">
        <f t="shared" si="103"/>
        <v>2014</v>
      </c>
    </row>
    <row r="1659" spans="1:20" ht="60" x14ac:dyDescent="0.25">
      <c r="A1659">
        <v>3931</v>
      </c>
      <c r="B1659" s="9" t="s">
        <v>3928</v>
      </c>
      <c r="C1659" s="3" t="s">
        <v>8039</v>
      </c>
      <c r="D1659" s="5">
        <v>8000</v>
      </c>
      <c r="E1659" s="7">
        <v>2598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1">
        <f t="shared" si="101"/>
        <v>32</v>
      </c>
      <c r="P1659" t="s">
        <v>8309</v>
      </c>
      <c r="Q1659" t="s">
        <v>8333</v>
      </c>
      <c r="R1659" s="13">
        <f t="shared" si="104"/>
        <v>42228.151701388888</v>
      </c>
      <c r="S1659" s="13">
        <f t="shared" si="102"/>
        <v>42253.151701388888</v>
      </c>
      <c r="T1659">
        <f t="shared" si="103"/>
        <v>2015</v>
      </c>
    </row>
    <row r="1660" spans="1:20" ht="30" x14ac:dyDescent="0.25">
      <c r="A1660">
        <v>4000</v>
      </c>
      <c r="B1660" s="9" t="s">
        <v>3996</v>
      </c>
      <c r="C1660" s="3" t="s">
        <v>8106</v>
      </c>
      <c r="D1660" s="5">
        <v>8000</v>
      </c>
      <c r="E1660" s="7">
        <v>2596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1">
        <f t="shared" si="101"/>
        <v>32</v>
      </c>
      <c r="P1660" t="s">
        <v>8309</v>
      </c>
      <c r="Q1660" t="s">
        <v>8333</v>
      </c>
      <c r="R1660" s="13">
        <f t="shared" si="104"/>
        <v>42437.64534722222</v>
      </c>
      <c r="S1660" s="13">
        <f t="shared" si="102"/>
        <v>42497.603680555556</v>
      </c>
      <c r="T1660">
        <f t="shared" si="103"/>
        <v>2016</v>
      </c>
    </row>
    <row r="1661" spans="1:20" ht="45" x14ac:dyDescent="0.25">
      <c r="A1661">
        <v>4040</v>
      </c>
      <c r="B1661" s="9" t="s">
        <v>4036</v>
      </c>
      <c r="C1661" s="3" t="s">
        <v>8144</v>
      </c>
      <c r="D1661" s="5">
        <v>8000</v>
      </c>
      <c r="E1661" s="7">
        <v>2594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1">
        <f t="shared" si="101"/>
        <v>33</v>
      </c>
      <c r="P1661" t="s">
        <v>8309</v>
      </c>
      <c r="Q1661" t="s">
        <v>8333</v>
      </c>
      <c r="R1661" s="13">
        <f t="shared" si="104"/>
        <v>42144.231527777782</v>
      </c>
      <c r="S1661" s="13">
        <f t="shared" si="102"/>
        <v>42203.125</v>
      </c>
      <c r="T1661">
        <f t="shared" si="103"/>
        <v>2015</v>
      </c>
    </row>
    <row r="1662" spans="1:20" ht="75" x14ac:dyDescent="0.25">
      <c r="A1662">
        <v>1661</v>
      </c>
      <c r="B1662" s="9" t="s">
        <v>1662</v>
      </c>
      <c r="C1662" s="3" t="s">
        <v>5771</v>
      </c>
      <c r="D1662" s="5">
        <v>7900</v>
      </c>
      <c r="E1662" s="7">
        <v>2585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">
        <f t="shared" si="101"/>
        <v>33</v>
      </c>
      <c r="P1662" t="s">
        <v>8323</v>
      </c>
      <c r="Q1662" t="s">
        <v>8353</v>
      </c>
      <c r="R1662" s="13">
        <f t="shared" si="104"/>
        <v>42343.998043981483</v>
      </c>
      <c r="S1662" s="13">
        <f t="shared" si="102"/>
        <v>42386.875</v>
      </c>
      <c r="T1662">
        <f t="shared" si="103"/>
        <v>2015</v>
      </c>
    </row>
    <row r="1663" spans="1:20" ht="60" x14ac:dyDescent="0.25">
      <c r="A1663">
        <v>2956</v>
      </c>
      <c r="B1663" s="9" t="s">
        <v>2956</v>
      </c>
      <c r="C1663" s="3" t="s">
        <v>7066</v>
      </c>
      <c r="D1663" s="5">
        <v>7900</v>
      </c>
      <c r="E1663" s="7">
        <v>2585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">
        <f t="shared" si="101"/>
        <v>33</v>
      </c>
      <c r="P1663" t="s">
        <v>8309</v>
      </c>
      <c r="Q1663" t="s">
        <v>8310</v>
      </c>
      <c r="R1663" s="13">
        <f t="shared" si="104"/>
        <v>42464.958912037036</v>
      </c>
      <c r="S1663" s="13">
        <f t="shared" si="102"/>
        <v>42494.958912037036</v>
      </c>
      <c r="T1663">
        <f t="shared" si="103"/>
        <v>2016</v>
      </c>
    </row>
    <row r="1664" spans="1:20" ht="60" x14ac:dyDescent="0.25">
      <c r="A1664">
        <v>3046</v>
      </c>
      <c r="B1664" s="9" t="s">
        <v>3046</v>
      </c>
      <c r="C1664" s="3" t="s">
        <v>7156</v>
      </c>
      <c r="D1664" s="5">
        <v>7900</v>
      </c>
      <c r="E1664" s="7">
        <v>2580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">
        <f t="shared" si="101"/>
        <v>33</v>
      </c>
      <c r="P1664" t="s">
        <v>8309</v>
      </c>
      <c r="Q1664" t="s">
        <v>8310</v>
      </c>
      <c r="R1664" s="13">
        <f t="shared" si="104"/>
        <v>41862.803078703706</v>
      </c>
      <c r="S1664" s="13">
        <f t="shared" si="102"/>
        <v>41892.202777777777</v>
      </c>
      <c r="T1664">
        <f t="shared" si="103"/>
        <v>2014</v>
      </c>
    </row>
    <row r="1665" spans="1:20" ht="60" x14ac:dyDescent="0.25">
      <c r="A1665">
        <v>958</v>
      </c>
      <c r="B1665" s="9" t="s">
        <v>959</v>
      </c>
      <c r="C1665" s="3" t="s">
        <v>5068</v>
      </c>
      <c r="D1665" s="5">
        <v>7777</v>
      </c>
      <c r="E1665" s="7">
        <v>2576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">
        <f t="shared" si="101"/>
        <v>33</v>
      </c>
      <c r="P1665" t="s">
        <v>8314</v>
      </c>
      <c r="Q1665" t="s">
        <v>8322</v>
      </c>
      <c r="R1665" s="13">
        <f t="shared" si="104"/>
        <v>42082.802812499998</v>
      </c>
      <c r="S1665" s="13">
        <f t="shared" si="102"/>
        <v>42104.207638888889</v>
      </c>
      <c r="T1665">
        <f t="shared" si="103"/>
        <v>2015</v>
      </c>
    </row>
    <row r="1666" spans="1:20" ht="30" x14ac:dyDescent="0.25">
      <c r="A1666">
        <v>2103</v>
      </c>
      <c r="B1666" s="9" t="s">
        <v>2104</v>
      </c>
      <c r="C1666" s="3" t="s">
        <v>6213</v>
      </c>
      <c r="D1666" s="5">
        <v>7777</v>
      </c>
      <c r="E1666" s="7">
        <v>2575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">
        <f t="shared" ref="O1666:O1729" si="105">ROUND(E1667/D1667*100,0)</f>
        <v>33</v>
      </c>
      <c r="P1666" t="s">
        <v>8323</v>
      </c>
      <c r="Q1666" t="s">
        <v>8344</v>
      </c>
      <c r="R1666" s="13">
        <f t="shared" si="104"/>
        <v>41192.754942129628</v>
      </c>
      <c r="S1666" s="13">
        <f t="shared" si="102"/>
        <v>41222.7966087963</v>
      </c>
      <c r="T1666">
        <f t="shared" si="103"/>
        <v>2012</v>
      </c>
    </row>
    <row r="1667" spans="1:20" ht="60" x14ac:dyDescent="0.25">
      <c r="A1667">
        <v>3363</v>
      </c>
      <c r="B1667" s="9" t="s">
        <v>3362</v>
      </c>
      <c r="C1667" s="3" t="s">
        <v>7473</v>
      </c>
      <c r="D1667" s="5">
        <v>7750</v>
      </c>
      <c r="E1667" s="7">
        <v>2569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">
        <f t="shared" si="105"/>
        <v>34</v>
      </c>
      <c r="P1667" t="s">
        <v>8309</v>
      </c>
      <c r="Q1667" t="s">
        <v>8333</v>
      </c>
      <c r="R1667" s="13">
        <f t="shared" si="104"/>
        <v>41851.771354166667</v>
      </c>
      <c r="S1667" s="13">
        <f t="shared" ref="S1667:S1730" si="106">(((I1667/60)/60/24+DATE(1970,1,1)))</f>
        <v>41870.666666666664</v>
      </c>
      <c r="T1667">
        <f t="shared" ref="T1667:T1730" si="107">YEAR(R1667)</f>
        <v>2014</v>
      </c>
    </row>
    <row r="1668" spans="1:20" ht="60" x14ac:dyDescent="0.25">
      <c r="A1668">
        <v>1235</v>
      </c>
      <c r="B1668" s="9" t="s">
        <v>1236</v>
      </c>
      <c r="C1668" s="3" t="s">
        <v>5345</v>
      </c>
      <c r="D1668" s="5">
        <v>7534</v>
      </c>
      <c r="E1668" s="7">
        <v>2569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">
        <f t="shared" si="105"/>
        <v>34</v>
      </c>
      <c r="P1668" t="s">
        <v>8323</v>
      </c>
      <c r="Q1668" t="s">
        <v>8324</v>
      </c>
      <c r="R1668" s="13">
        <f t="shared" si="104"/>
        <v>41583.135405092595</v>
      </c>
      <c r="S1668" s="13">
        <f t="shared" si="106"/>
        <v>41623.135405092595</v>
      </c>
      <c r="T1668">
        <f t="shared" si="107"/>
        <v>2013</v>
      </c>
    </row>
    <row r="1669" spans="1:20" ht="60" x14ac:dyDescent="0.25">
      <c r="A1669">
        <v>1027</v>
      </c>
      <c r="B1669" s="9" t="s">
        <v>1028</v>
      </c>
      <c r="C1669" s="3" t="s">
        <v>5137</v>
      </c>
      <c r="D1669" s="5">
        <v>7501</v>
      </c>
      <c r="E1669" s="7">
        <v>2565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">
        <f t="shared" si="105"/>
        <v>34</v>
      </c>
      <c r="P1669" t="s">
        <v>8323</v>
      </c>
      <c r="Q1669" t="s">
        <v>8342</v>
      </c>
      <c r="R1669" s="13">
        <f t="shared" si="104"/>
        <v>41905.034108796295</v>
      </c>
      <c r="S1669" s="13">
        <f t="shared" si="106"/>
        <v>41935.034108796295</v>
      </c>
      <c r="T1669">
        <f t="shared" si="107"/>
        <v>2014</v>
      </c>
    </row>
    <row r="1670" spans="1:20" ht="60" x14ac:dyDescent="0.25">
      <c r="A1670">
        <v>107</v>
      </c>
      <c r="B1670" s="9" t="s">
        <v>109</v>
      </c>
      <c r="C1670" s="3" t="s">
        <v>4218</v>
      </c>
      <c r="D1670" s="5">
        <v>7500</v>
      </c>
      <c r="E1670" s="7">
        <v>2565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">
        <f t="shared" si="105"/>
        <v>34</v>
      </c>
      <c r="P1670" t="s">
        <v>8307</v>
      </c>
      <c r="Q1670" t="s">
        <v>8356</v>
      </c>
      <c r="R1670" s="13">
        <f t="shared" si="104"/>
        <v>40635.982488425929</v>
      </c>
      <c r="S1670" s="13">
        <f t="shared" si="106"/>
        <v>40657.982488425929</v>
      </c>
      <c r="T1670">
        <f t="shared" si="107"/>
        <v>2011</v>
      </c>
    </row>
    <row r="1671" spans="1:20" ht="45" x14ac:dyDescent="0.25">
      <c r="A1671">
        <v>144</v>
      </c>
      <c r="B1671" s="9" t="s">
        <v>146</v>
      </c>
      <c r="C1671" s="3" t="s">
        <v>4254</v>
      </c>
      <c r="D1671" s="5">
        <v>7500</v>
      </c>
      <c r="E1671" s="7">
        <v>2565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">
        <f t="shared" si="105"/>
        <v>34</v>
      </c>
      <c r="P1671" t="s">
        <v>8307</v>
      </c>
      <c r="Q1671" t="s">
        <v>8308</v>
      </c>
      <c r="R1671" s="13">
        <f t="shared" si="104"/>
        <v>42047.762407407412</v>
      </c>
      <c r="S1671" s="13">
        <f t="shared" si="106"/>
        <v>42107.72074074074</v>
      </c>
      <c r="T1671">
        <f t="shared" si="107"/>
        <v>2015</v>
      </c>
    </row>
    <row r="1672" spans="1:20" ht="45" x14ac:dyDescent="0.25">
      <c r="A1672">
        <v>305</v>
      </c>
      <c r="B1672" s="9" t="s">
        <v>306</v>
      </c>
      <c r="C1672" s="3" t="s">
        <v>4415</v>
      </c>
      <c r="D1672" s="5">
        <v>7500</v>
      </c>
      <c r="E1672" s="7">
        <v>2560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">
        <f t="shared" si="105"/>
        <v>34</v>
      </c>
      <c r="P1672" t="s">
        <v>8307</v>
      </c>
      <c r="Q1672" t="s">
        <v>8336</v>
      </c>
      <c r="R1672" s="13">
        <f t="shared" si="104"/>
        <v>40948.630196759259</v>
      </c>
      <c r="S1672" s="13">
        <f t="shared" si="106"/>
        <v>40978.630196759259</v>
      </c>
      <c r="T1672">
        <f t="shared" si="107"/>
        <v>2012</v>
      </c>
    </row>
    <row r="1673" spans="1:20" ht="45" x14ac:dyDescent="0.25">
      <c r="A1673">
        <v>356</v>
      </c>
      <c r="B1673" s="9" t="s">
        <v>357</v>
      </c>
      <c r="C1673" s="3" t="s">
        <v>4466</v>
      </c>
      <c r="D1673" s="5">
        <v>7500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">
        <f t="shared" si="105"/>
        <v>34</v>
      </c>
      <c r="P1673" t="s">
        <v>8307</v>
      </c>
      <c r="Q1673" t="s">
        <v>8336</v>
      </c>
      <c r="R1673" s="13">
        <f t="shared" si="104"/>
        <v>42415.803159722222</v>
      </c>
      <c r="S1673" s="13">
        <f t="shared" si="106"/>
        <v>42445.761493055557</v>
      </c>
      <c r="T1673">
        <f t="shared" si="107"/>
        <v>2016</v>
      </c>
    </row>
    <row r="1674" spans="1:20" ht="45" x14ac:dyDescent="0.25">
      <c r="A1674">
        <v>373</v>
      </c>
      <c r="B1674" s="9" t="s">
        <v>374</v>
      </c>
      <c r="C1674" s="3" t="s">
        <v>4483</v>
      </c>
      <c r="D1674" s="5">
        <v>7500</v>
      </c>
      <c r="E1674" s="7">
        <v>2560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">
        <f t="shared" si="105"/>
        <v>34</v>
      </c>
      <c r="P1674" t="s">
        <v>8307</v>
      </c>
      <c r="Q1674" t="s">
        <v>8336</v>
      </c>
      <c r="R1674" s="13">
        <f t="shared" si="104"/>
        <v>41078.91201388889</v>
      </c>
      <c r="S1674" s="13">
        <f t="shared" si="106"/>
        <v>41108.91201388889</v>
      </c>
      <c r="T1674">
        <f t="shared" si="107"/>
        <v>2012</v>
      </c>
    </row>
    <row r="1675" spans="1:20" ht="45" x14ac:dyDescent="0.25">
      <c r="A1675">
        <v>398</v>
      </c>
      <c r="B1675" s="9" t="s">
        <v>399</v>
      </c>
      <c r="C1675" s="3" t="s">
        <v>4508</v>
      </c>
      <c r="D1675" s="5">
        <v>7500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">
        <f t="shared" si="105"/>
        <v>34</v>
      </c>
      <c r="P1675" t="s">
        <v>8307</v>
      </c>
      <c r="Q1675" t="s">
        <v>8336</v>
      </c>
      <c r="R1675" s="13">
        <f t="shared" si="104"/>
        <v>42078.793124999997</v>
      </c>
      <c r="S1675" s="13">
        <f t="shared" si="106"/>
        <v>42123.793124999997</v>
      </c>
      <c r="T1675">
        <f t="shared" si="107"/>
        <v>2015</v>
      </c>
    </row>
    <row r="1676" spans="1:20" ht="60" x14ac:dyDescent="0.25">
      <c r="A1676">
        <v>468</v>
      </c>
      <c r="B1676" s="9" t="s">
        <v>469</v>
      </c>
      <c r="C1676" s="3" t="s">
        <v>4578</v>
      </c>
      <c r="D1676" s="5">
        <v>7500</v>
      </c>
      <c r="E1676" s="7">
        <v>2555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">
        <f t="shared" si="105"/>
        <v>34</v>
      </c>
      <c r="P1676" t="s">
        <v>8307</v>
      </c>
      <c r="Q1676" t="s">
        <v>8313</v>
      </c>
      <c r="R1676" s="13">
        <f t="shared" si="104"/>
        <v>41041.167627314811</v>
      </c>
      <c r="S1676" s="13">
        <f t="shared" si="106"/>
        <v>41101.160474537035</v>
      </c>
      <c r="T1676">
        <f t="shared" si="107"/>
        <v>2012</v>
      </c>
    </row>
    <row r="1677" spans="1:20" ht="60" x14ac:dyDescent="0.25">
      <c r="A1677">
        <v>547</v>
      </c>
      <c r="B1677" s="9" t="s">
        <v>548</v>
      </c>
      <c r="C1677" s="3" t="s">
        <v>4657</v>
      </c>
      <c r="D1677" s="5">
        <v>7500</v>
      </c>
      <c r="E1677" s="7">
        <v>2555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">
        <f t="shared" si="105"/>
        <v>34</v>
      </c>
      <c r="P1677" t="s">
        <v>8314</v>
      </c>
      <c r="Q1677" t="s">
        <v>8318</v>
      </c>
      <c r="R1677" s="13">
        <f t="shared" si="104"/>
        <v>42380.696342592593</v>
      </c>
      <c r="S1677" s="13">
        <f t="shared" si="106"/>
        <v>42410.696342592593</v>
      </c>
      <c r="T1677">
        <f t="shared" si="107"/>
        <v>2016</v>
      </c>
    </row>
    <row r="1678" spans="1:20" ht="60" x14ac:dyDescent="0.25">
      <c r="A1678">
        <v>555</v>
      </c>
      <c r="B1678" s="9" t="s">
        <v>556</v>
      </c>
      <c r="C1678" s="3" t="s">
        <v>4665</v>
      </c>
      <c r="D1678" s="5">
        <v>7500</v>
      </c>
      <c r="E1678" s="7">
        <v>2550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">
        <f t="shared" si="105"/>
        <v>34</v>
      </c>
      <c r="P1678" t="s">
        <v>8314</v>
      </c>
      <c r="Q1678" t="s">
        <v>8318</v>
      </c>
      <c r="R1678" s="13">
        <f t="shared" si="104"/>
        <v>42503.353506944448</v>
      </c>
      <c r="S1678" s="13">
        <f t="shared" si="106"/>
        <v>42533.353506944448</v>
      </c>
      <c r="T1678">
        <f t="shared" si="107"/>
        <v>2016</v>
      </c>
    </row>
    <row r="1679" spans="1:20" x14ac:dyDescent="0.25">
      <c r="A1679">
        <v>589</v>
      </c>
      <c r="B1679" s="9" t="s">
        <v>590</v>
      </c>
      <c r="C1679" s="3" t="s">
        <v>4699</v>
      </c>
      <c r="D1679" s="5">
        <v>7500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">
        <f t="shared" si="105"/>
        <v>34</v>
      </c>
      <c r="P1679" t="s">
        <v>8314</v>
      </c>
      <c r="Q1679" t="s">
        <v>8318</v>
      </c>
      <c r="R1679" s="13">
        <f t="shared" si="104"/>
        <v>42178.614571759259</v>
      </c>
      <c r="S1679" s="13">
        <f t="shared" si="106"/>
        <v>42193.614571759259</v>
      </c>
      <c r="T1679">
        <f t="shared" si="107"/>
        <v>2015</v>
      </c>
    </row>
    <row r="1680" spans="1:20" ht="60" x14ac:dyDescent="0.25">
      <c r="A1680">
        <v>592</v>
      </c>
      <c r="B1680" s="9" t="s">
        <v>593</v>
      </c>
      <c r="C1680" s="3" t="s">
        <v>4702</v>
      </c>
      <c r="D1680" s="5">
        <v>7500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">
        <f t="shared" si="105"/>
        <v>34</v>
      </c>
      <c r="P1680" t="s">
        <v>8314</v>
      </c>
      <c r="Q1680" t="s">
        <v>8318</v>
      </c>
      <c r="R1680" s="13">
        <f t="shared" si="104"/>
        <v>41946.232175925928</v>
      </c>
      <c r="S1680" s="13">
        <f t="shared" si="106"/>
        <v>41976.232175925921</v>
      </c>
      <c r="T1680">
        <f t="shared" si="107"/>
        <v>2014</v>
      </c>
    </row>
    <row r="1681" spans="1:20" ht="45" x14ac:dyDescent="0.25">
      <c r="A1681">
        <v>597</v>
      </c>
      <c r="B1681" s="9" t="s">
        <v>598</v>
      </c>
      <c r="C1681" s="3" t="s">
        <v>4707</v>
      </c>
      <c r="D1681" s="5">
        <v>7500</v>
      </c>
      <c r="E1681" s="7">
        <v>2549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">
        <f t="shared" si="105"/>
        <v>34</v>
      </c>
      <c r="P1681" t="s">
        <v>8314</v>
      </c>
      <c r="Q1681" t="s">
        <v>8318</v>
      </c>
      <c r="R1681" s="13">
        <f t="shared" si="104"/>
        <v>42545.705266203702</v>
      </c>
      <c r="S1681" s="13">
        <f t="shared" si="106"/>
        <v>42582.666666666672</v>
      </c>
      <c r="T1681">
        <f t="shared" si="107"/>
        <v>2016</v>
      </c>
    </row>
    <row r="1682" spans="1:20" ht="45" x14ac:dyDescent="0.25">
      <c r="A1682">
        <v>728</v>
      </c>
      <c r="B1682" s="9" t="s">
        <v>729</v>
      </c>
      <c r="C1682" s="3" t="s">
        <v>4838</v>
      </c>
      <c r="D1682" s="5">
        <v>7500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">
        <f t="shared" si="105"/>
        <v>34</v>
      </c>
      <c r="P1682" t="s">
        <v>8311</v>
      </c>
      <c r="Q1682" t="s">
        <v>8345</v>
      </c>
      <c r="R1682" s="13">
        <f t="shared" si="104"/>
        <v>40731.837465277778</v>
      </c>
      <c r="S1682" s="13">
        <f t="shared" si="106"/>
        <v>40776.837465277778</v>
      </c>
      <c r="T1682">
        <f t="shared" si="107"/>
        <v>2011</v>
      </c>
    </row>
    <row r="1683" spans="1:20" ht="60" x14ac:dyDescent="0.25">
      <c r="A1683">
        <v>791</v>
      </c>
      <c r="B1683" s="9" t="s">
        <v>792</v>
      </c>
      <c r="C1683" s="3" t="s">
        <v>4901</v>
      </c>
      <c r="D1683" s="5">
        <v>7500</v>
      </c>
      <c r="E1683" s="7">
        <v>2545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">
        <f t="shared" si="105"/>
        <v>34</v>
      </c>
      <c r="P1683" t="s">
        <v>8323</v>
      </c>
      <c r="Q1683" t="s">
        <v>8347</v>
      </c>
      <c r="R1683" s="13">
        <f t="shared" si="104"/>
        <v>41557.780624999999</v>
      </c>
      <c r="S1683" s="13">
        <f t="shared" si="106"/>
        <v>41591.249305555553</v>
      </c>
      <c r="T1683">
        <f t="shared" si="107"/>
        <v>2013</v>
      </c>
    </row>
    <row r="1684" spans="1:20" ht="60" x14ac:dyDescent="0.25">
      <c r="A1684">
        <v>942</v>
      </c>
      <c r="B1684" s="9" t="s">
        <v>943</v>
      </c>
      <c r="C1684" s="3" t="s">
        <v>5052</v>
      </c>
      <c r="D1684" s="5">
        <v>7500</v>
      </c>
      <c r="E1684" s="7">
        <v>2540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">
        <f t="shared" si="105"/>
        <v>34</v>
      </c>
      <c r="P1684" t="s">
        <v>8314</v>
      </c>
      <c r="Q1684" t="s">
        <v>8322</v>
      </c>
      <c r="R1684" s="13">
        <f t="shared" si="104"/>
        <v>42382.843287037031</v>
      </c>
      <c r="S1684" s="13">
        <f t="shared" si="106"/>
        <v>42418.843287037031</v>
      </c>
      <c r="T1684">
        <f t="shared" si="107"/>
        <v>2016</v>
      </c>
    </row>
    <row r="1685" spans="1:20" ht="60" x14ac:dyDescent="0.25">
      <c r="A1685">
        <v>1158</v>
      </c>
      <c r="B1685" s="9" t="s">
        <v>1159</v>
      </c>
      <c r="C1685" s="3" t="s">
        <v>5268</v>
      </c>
      <c r="D1685" s="5">
        <v>7500</v>
      </c>
      <c r="E1685" s="7">
        <v>2537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">
        <f t="shared" si="105"/>
        <v>34</v>
      </c>
      <c r="P1685" t="s">
        <v>8331</v>
      </c>
      <c r="Q1685" t="s">
        <v>8332</v>
      </c>
      <c r="R1685" s="13">
        <f t="shared" si="104"/>
        <v>41952.09175925926</v>
      </c>
      <c r="S1685" s="13">
        <f t="shared" si="106"/>
        <v>41982.09175925926</v>
      </c>
      <c r="T1685">
        <f t="shared" si="107"/>
        <v>2014</v>
      </c>
    </row>
    <row r="1686" spans="1:20" ht="60" x14ac:dyDescent="0.25">
      <c r="A1686">
        <v>1186</v>
      </c>
      <c r="B1686" s="9" t="s">
        <v>1187</v>
      </c>
      <c r="C1686" s="3" t="s">
        <v>5296</v>
      </c>
      <c r="D1686" s="5">
        <v>7500</v>
      </c>
      <c r="E1686" s="7">
        <v>2535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">
        <f t="shared" si="105"/>
        <v>34</v>
      </c>
      <c r="P1686" t="s">
        <v>8327</v>
      </c>
      <c r="Q1686" t="s">
        <v>8328</v>
      </c>
      <c r="R1686" s="13">
        <f t="shared" si="104"/>
        <v>42123.86336805555</v>
      </c>
      <c r="S1686" s="13">
        <f t="shared" si="106"/>
        <v>42156.945833333331</v>
      </c>
      <c r="T1686">
        <f t="shared" si="107"/>
        <v>2015</v>
      </c>
    </row>
    <row r="1687" spans="1:20" ht="60" x14ac:dyDescent="0.25">
      <c r="A1687">
        <v>1271</v>
      </c>
      <c r="B1687" s="9" t="s">
        <v>1272</v>
      </c>
      <c r="C1687" s="3" t="s">
        <v>5381</v>
      </c>
      <c r="D1687" s="5">
        <v>7500</v>
      </c>
      <c r="E1687" s="7">
        <v>2535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">
        <f t="shared" si="105"/>
        <v>34</v>
      </c>
      <c r="P1687" t="s">
        <v>8323</v>
      </c>
      <c r="Q1687" t="s">
        <v>8347</v>
      </c>
      <c r="R1687" s="13">
        <f t="shared" ref="R1687:R1750" si="108">((J1687/60)/60/24+DATE(1970,1,1))</f>
        <v>41561.683553240742</v>
      </c>
      <c r="S1687" s="13">
        <f t="shared" si="106"/>
        <v>41591.725219907406</v>
      </c>
      <c r="T1687">
        <f t="shared" si="107"/>
        <v>2013</v>
      </c>
    </row>
    <row r="1688" spans="1:20" ht="60" x14ac:dyDescent="0.25">
      <c r="A1688">
        <v>1365</v>
      </c>
      <c r="B1688" s="9" t="s">
        <v>1366</v>
      </c>
      <c r="C1688" s="3" t="s">
        <v>5475</v>
      </c>
      <c r="D1688" s="5">
        <v>7500</v>
      </c>
      <c r="E1688" s="7">
        <v>2532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">
        <f t="shared" si="105"/>
        <v>34</v>
      </c>
      <c r="P1688" t="s">
        <v>8323</v>
      </c>
      <c r="Q1688" t="s">
        <v>8347</v>
      </c>
      <c r="R1688" s="13">
        <f t="shared" si="108"/>
        <v>42049.733240740738</v>
      </c>
      <c r="S1688" s="13">
        <f t="shared" si="106"/>
        <v>42079.691574074073</v>
      </c>
      <c r="T1688">
        <f t="shared" si="107"/>
        <v>2015</v>
      </c>
    </row>
    <row r="1689" spans="1:20" x14ac:dyDescent="0.25">
      <c r="A1689">
        <v>1366</v>
      </c>
      <c r="B1689" s="9" t="s">
        <v>1367</v>
      </c>
      <c r="C1689" s="3" t="s">
        <v>5476</v>
      </c>
      <c r="D1689" s="5">
        <v>7500</v>
      </c>
      <c r="E1689" s="7">
        <v>2526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">
        <f t="shared" si="105"/>
        <v>34</v>
      </c>
      <c r="P1689" t="s">
        <v>8323</v>
      </c>
      <c r="Q1689" t="s">
        <v>8347</v>
      </c>
      <c r="R1689" s="13">
        <f t="shared" si="108"/>
        <v>41924.996099537035</v>
      </c>
      <c r="S1689" s="13">
        <f t="shared" si="106"/>
        <v>41970.037766203706</v>
      </c>
      <c r="T1689">
        <f t="shared" si="107"/>
        <v>2014</v>
      </c>
    </row>
    <row r="1690" spans="1:20" ht="45" x14ac:dyDescent="0.25">
      <c r="A1690">
        <v>1424</v>
      </c>
      <c r="B1690" s="9" t="s">
        <v>1425</v>
      </c>
      <c r="C1690" s="3" t="s">
        <v>5534</v>
      </c>
      <c r="D1690" s="5">
        <v>7500</v>
      </c>
      <c r="E1690" s="7">
        <v>2525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">
        <f t="shared" si="105"/>
        <v>34</v>
      </c>
      <c r="P1690" t="s">
        <v>8311</v>
      </c>
      <c r="Q1690" t="s">
        <v>8312</v>
      </c>
      <c r="R1690" s="13">
        <f t="shared" si="108"/>
        <v>42676.717615740738</v>
      </c>
      <c r="S1690" s="13">
        <f t="shared" si="106"/>
        <v>42689.759282407409</v>
      </c>
      <c r="T1690">
        <f t="shared" si="107"/>
        <v>2016</v>
      </c>
    </row>
    <row r="1691" spans="1:20" ht="60" x14ac:dyDescent="0.25">
      <c r="A1691">
        <v>1534</v>
      </c>
      <c r="B1691" s="9" t="s">
        <v>1535</v>
      </c>
      <c r="C1691" s="3" t="s">
        <v>5644</v>
      </c>
      <c r="D1691" s="5">
        <v>7500</v>
      </c>
      <c r="E1691" s="7">
        <v>2524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">
        <f t="shared" si="105"/>
        <v>34</v>
      </c>
      <c r="P1691" t="s">
        <v>8327</v>
      </c>
      <c r="Q1691" t="s">
        <v>8328</v>
      </c>
      <c r="R1691" s="13">
        <f t="shared" si="108"/>
        <v>42221.67432870371</v>
      </c>
      <c r="S1691" s="13">
        <f t="shared" si="106"/>
        <v>42251.67432870371</v>
      </c>
      <c r="T1691">
        <f t="shared" si="107"/>
        <v>2015</v>
      </c>
    </row>
    <row r="1692" spans="1:20" ht="60" x14ac:dyDescent="0.25">
      <c r="A1692">
        <v>1587</v>
      </c>
      <c r="B1692" s="9" t="s">
        <v>1588</v>
      </c>
      <c r="C1692" s="3" t="s">
        <v>5697</v>
      </c>
      <c r="D1692" s="5">
        <v>7500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">
        <f t="shared" si="105"/>
        <v>34</v>
      </c>
      <c r="P1692" t="s">
        <v>8327</v>
      </c>
      <c r="Q1692" t="s">
        <v>8340</v>
      </c>
      <c r="R1692" s="13">
        <f t="shared" si="108"/>
        <v>41956.950983796298</v>
      </c>
      <c r="S1692" s="13">
        <f t="shared" si="106"/>
        <v>41986.950983796298</v>
      </c>
      <c r="T1692">
        <f t="shared" si="107"/>
        <v>2014</v>
      </c>
    </row>
    <row r="1693" spans="1:20" ht="60" x14ac:dyDescent="0.25">
      <c r="A1693">
        <v>1625</v>
      </c>
      <c r="B1693" s="9" t="s">
        <v>1626</v>
      </c>
      <c r="C1693" s="3" t="s">
        <v>5735</v>
      </c>
      <c r="D1693" s="5">
        <v>7500</v>
      </c>
      <c r="E1693" s="7">
        <v>2521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">
        <f t="shared" si="105"/>
        <v>34</v>
      </c>
      <c r="P1693" t="s">
        <v>8323</v>
      </c>
      <c r="Q1693" t="s">
        <v>8347</v>
      </c>
      <c r="R1693" s="13">
        <f t="shared" si="108"/>
        <v>41135.699687500004</v>
      </c>
      <c r="S1693" s="13">
        <f t="shared" si="106"/>
        <v>41163.699687500004</v>
      </c>
      <c r="T1693">
        <f t="shared" si="107"/>
        <v>2012</v>
      </c>
    </row>
    <row r="1694" spans="1:20" ht="60" x14ac:dyDescent="0.25">
      <c r="A1694">
        <v>1656</v>
      </c>
      <c r="B1694" s="9" t="s">
        <v>1657</v>
      </c>
      <c r="C1694" s="3" t="s">
        <v>5766</v>
      </c>
      <c r="D1694" s="5">
        <v>7500</v>
      </c>
      <c r="E1694" s="7">
        <v>2520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">
        <f t="shared" si="105"/>
        <v>34</v>
      </c>
      <c r="P1694" t="s">
        <v>8323</v>
      </c>
      <c r="Q1694" t="s">
        <v>8353</v>
      </c>
      <c r="R1694" s="13">
        <f t="shared" si="108"/>
        <v>41226.928842592592</v>
      </c>
      <c r="S1694" s="13">
        <f t="shared" si="106"/>
        <v>41256.928842592592</v>
      </c>
      <c r="T1694">
        <f t="shared" si="107"/>
        <v>2012</v>
      </c>
    </row>
    <row r="1695" spans="1:20" ht="60" x14ac:dyDescent="0.25">
      <c r="A1695">
        <v>1936</v>
      </c>
      <c r="B1695" s="9" t="s">
        <v>1937</v>
      </c>
      <c r="C1695" s="3" t="s">
        <v>6046</v>
      </c>
      <c r="D1695" s="5">
        <v>7500</v>
      </c>
      <c r="E1695" s="7">
        <v>2520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">
        <f t="shared" si="105"/>
        <v>33</v>
      </c>
      <c r="P1695" t="s">
        <v>8323</v>
      </c>
      <c r="Q1695" t="s">
        <v>8344</v>
      </c>
      <c r="R1695" s="13">
        <f t="shared" si="108"/>
        <v>40852.889699074076</v>
      </c>
      <c r="S1695" s="13">
        <f t="shared" si="106"/>
        <v>40883.249305555553</v>
      </c>
      <c r="T1695">
        <f t="shared" si="107"/>
        <v>2011</v>
      </c>
    </row>
    <row r="1696" spans="1:20" ht="60" x14ac:dyDescent="0.25">
      <c r="A1696">
        <v>1946</v>
      </c>
      <c r="B1696" s="9" t="s">
        <v>1947</v>
      </c>
      <c r="C1696" s="3" t="s">
        <v>6056</v>
      </c>
      <c r="D1696" s="5">
        <v>7500</v>
      </c>
      <c r="E1696" s="7">
        <v>2512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">
        <f t="shared" si="105"/>
        <v>33</v>
      </c>
      <c r="P1696" t="s">
        <v>8314</v>
      </c>
      <c r="Q1696" t="s">
        <v>8325</v>
      </c>
      <c r="R1696" s="13">
        <f t="shared" si="108"/>
        <v>41689.150011574071</v>
      </c>
      <c r="S1696" s="13">
        <f t="shared" si="106"/>
        <v>41749.108344907407</v>
      </c>
      <c r="T1696">
        <f t="shared" si="107"/>
        <v>2014</v>
      </c>
    </row>
    <row r="1697" spans="1:20" ht="60" x14ac:dyDescent="0.25">
      <c r="A1697">
        <v>1981</v>
      </c>
      <c r="B1697" s="9" t="s">
        <v>1982</v>
      </c>
      <c r="C1697" s="3" t="s">
        <v>6091</v>
      </c>
      <c r="D1697" s="5">
        <v>7500</v>
      </c>
      <c r="E1697" s="7">
        <v>2511.11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">
        <f t="shared" si="105"/>
        <v>33</v>
      </c>
      <c r="P1697" t="s">
        <v>8327</v>
      </c>
      <c r="Q1697" t="s">
        <v>8334</v>
      </c>
      <c r="R1697" s="13">
        <f t="shared" si="108"/>
        <v>41799.725289351853</v>
      </c>
      <c r="S1697" s="13">
        <f t="shared" si="106"/>
        <v>41829.725289351853</v>
      </c>
      <c r="T1697">
        <f t="shared" si="107"/>
        <v>2014</v>
      </c>
    </row>
    <row r="1698" spans="1:20" ht="45" x14ac:dyDescent="0.25">
      <c r="A1698">
        <v>2221</v>
      </c>
      <c r="B1698" s="9" t="s">
        <v>2222</v>
      </c>
      <c r="C1698" s="3" t="s">
        <v>6331</v>
      </c>
      <c r="D1698" s="5">
        <v>7500</v>
      </c>
      <c r="E1698" s="7">
        <v>2506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">
        <f t="shared" si="105"/>
        <v>33</v>
      </c>
      <c r="P1698" t="s">
        <v>8320</v>
      </c>
      <c r="Q1698" t="s">
        <v>8348</v>
      </c>
      <c r="R1698" s="13">
        <f t="shared" si="108"/>
        <v>42452.666770833333</v>
      </c>
      <c r="S1698" s="13">
        <f t="shared" si="106"/>
        <v>42483</v>
      </c>
      <c r="T1698">
        <f t="shared" si="107"/>
        <v>2016</v>
      </c>
    </row>
    <row r="1699" spans="1:20" ht="45" x14ac:dyDescent="0.25">
      <c r="A1699">
        <v>2263</v>
      </c>
      <c r="B1699" s="9" t="s">
        <v>2264</v>
      </c>
      <c r="C1699" s="3" t="s">
        <v>6373</v>
      </c>
      <c r="D1699" s="5">
        <v>7500</v>
      </c>
      <c r="E1699" s="7">
        <v>2506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">
        <f t="shared" si="105"/>
        <v>33</v>
      </c>
      <c r="P1699" t="s">
        <v>8320</v>
      </c>
      <c r="Q1699" t="s">
        <v>8348</v>
      </c>
      <c r="R1699" s="13">
        <f t="shared" si="108"/>
        <v>42014.832326388889</v>
      </c>
      <c r="S1699" s="13">
        <f t="shared" si="106"/>
        <v>42035.832326388889</v>
      </c>
      <c r="T1699">
        <f t="shared" si="107"/>
        <v>2015</v>
      </c>
    </row>
    <row r="1700" spans="1:20" ht="45" x14ac:dyDescent="0.25">
      <c r="A1700">
        <v>2324</v>
      </c>
      <c r="B1700" s="9" t="s">
        <v>2325</v>
      </c>
      <c r="C1700" s="3" t="s">
        <v>6434</v>
      </c>
      <c r="D1700" s="5">
        <v>7500</v>
      </c>
      <c r="E1700" s="7">
        <v>2505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">
        <f t="shared" si="105"/>
        <v>33</v>
      </c>
      <c r="P1700" t="s">
        <v>8331</v>
      </c>
      <c r="Q1700" t="s">
        <v>8349</v>
      </c>
      <c r="R1700" s="13">
        <f t="shared" si="108"/>
        <v>42790.885243055556</v>
      </c>
      <c r="S1700" s="13">
        <f t="shared" si="106"/>
        <v>42820.843576388885</v>
      </c>
      <c r="T1700">
        <f t="shared" si="107"/>
        <v>2017</v>
      </c>
    </row>
    <row r="1701" spans="1:20" ht="45" x14ac:dyDescent="0.25">
      <c r="A1701">
        <v>2359</v>
      </c>
      <c r="B1701" s="9" t="s">
        <v>2360</v>
      </c>
      <c r="C1701" s="3" t="s">
        <v>6469</v>
      </c>
      <c r="D1701" s="5">
        <v>7500</v>
      </c>
      <c r="E1701" s="7">
        <v>2503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">
        <f t="shared" si="105"/>
        <v>33</v>
      </c>
      <c r="P1701" t="s">
        <v>8314</v>
      </c>
      <c r="Q1701" t="s">
        <v>8318</v>
      </c>
      <c r="R1701" s="13">
        <f t="shared" si="108"/>
        <v>42159.649583333332</v>
      </c>
      <c r="S1701" s="13">
        <f t="shared" si="106"/>
        <v>42219.649583333332</v>
      </c>
      <c r="T1701">
        <f t="shared" si="107"/>
        <v>2015</v>
      </c>
    </row>
    <row r="1702" spans="1:20" ht="30" x14ac:dyDescent="0.25">
      <c r="A1702">
        <v>2441</v>
      </c>
      <c r="B1702" s="9" t="s">
        <v>2442</v>
      </c>
      <c r="C1702" s="3" t="s">
        <v>6551</v>
      </c>
      <c r="D1702" s="5">
        <v>7500</v>
      </c>
      <c r="E1702" s="7">
        <v>2503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">
        <f t="shared" si="105"/>
        <v>33</v>
      </c>
      <c r="P1702" t="s">
        <v>8331</v>
      </c>
      <c r="Q1702" t="s">
        <v>8349</v>
      </c>
      <c r="R1702" s="13">
        <f t="shared" si="108"/>
        <v>42187.125625000001</v>
      </c>
      <c r="S1702" s="13">
        <f t="shared" si="106"/>
        <v>42208.207638888889</v>
      </c>
      <c r="T1702">
        <f t="shared" si="107"/>
        <v>2015</v>
      </c>
    </row>
    <row r="1703" spans="1:20" ht="60" x14ac:dyDescent="0.25">
      <c r="A1703">
        <v>2461</v>
      </c>
      <c r="B1703" s="9" t="s">
        <v>2462</v>
      </c>
      <c r="C1703" s="3" t="s">
        <v>6571</v>
      </c>
      <c r="D1703" s="5">
        <v>7500</v>
      </c>
      <c r="E1703" s="7">
        <v>2501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">
        <f t="shared" si="105"/>
        <v>33</v>
      </c>
      <c r="P1703" t="s">
        <v>8323</v>
      </c>
      <c r="Q1703" t="s">
        <v>8344</v>
      </c>
      <c r="R1703" s="13">
        <f t="shared" si="108"/>
        <v>40784.012696759259</v>
      </c>
      <c r="S1703" s="13">
        <f t="shared" si="106"/>
        <v>40817.125</v>
      </c>
      <c r="T1703">
        <f t="shared" si="107"/>
        <v>2011</v>
      </c>
    </row>
    <row r="1704" spans="1:20" ht="60" x14ac:dyDescent="0.25">
      <c r="A1704">
        <v>2472</v>
      </c>
      <c r="B1704" s="9" t="s">
        <v>2473</v>
      </c>
      <c r="C1704" s="3" t="s">
        <v>6582</v>
      </c>
      <c r="D1704" s="5">
        <v>7500</v>
      </c>
      <c r="E1704" s="7">
        <v>2501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">
        <f t="shared" si="105"/>
        <v>33</v>
      </c>
      <c r="P1704" t="s">
        <v>8323</v>
      </c>
      <c r="Q1704" t="s">
        <v>8344</v>
      </c>
      <c r="R1704" s="13">
        <f t="shared" si="108"/>
        <v>40354.11550925926</v>
      </c>
      <c r="S1704" s="13">
        <f t="shared" si="106"/>
        <v>40425.043749999997</v>
      </c>
      <c r="T1704">
        <f t="shared" si="107"/>
        <v>2010</v>
      </c>
    </row>
    <row r="1705" spans="1:20" ht="45" x14ac:dyDescent="0.25">
      <c r="A1705">
        <v>2524</v>
      </c>
      <c r="B1705" s="9" t="s">
        <v>2524</v>
      </c>
      <c r="C1705" s="3" t="s">
        <v>6634</v>
      </c>
      <c r="D1705" s="5">
        <v>7500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">
        <f t="shared" si="105"/>
        <v>33</v>
      </c>
      <c r="P1705" t="s">
        <v>8323</v>
      </c>
      <c r="Q1705" t="s">
        <v>8355</v>
      </c>
      <c r="R1705" s="13">
        <f t="shared" si="108"/>
        <v>41961.807372685187</v>
      </c>
      <c r="S1705" s="13">
        <f t="shared" si="106"/>
        <v>41994.1875</v>
      </c>
      <c r="T1705">
        <f t="shared" si="107"/>
        <v>2014</v>
      </c>
    </row>
    <row r="1706" spans="1:20" ht="60" x14ac:dyDescent="0.25">
      <c r="A1706">
        <v>2533</v>
      </c>
      <c r="B1706" s="9" t="s">
        <v>2533</v>
      </c>
      <c r="C1706" s="3" t="s">
        <v>6643</v>
      </c>
      <c r="D1706" s="5">
        <v>7500</v>
      </c>
      <c r="E1706" s="7">
        <v>2500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">
        <f t="shared" si="105"/>
        <v>33</v>
      </c>
      <c r="P1706" t="s">
        <v>8323</v>
      </c>
      <c r="Q1706" t="s">
        <v>8355</v>
      </c>
      <c r="R1706" s="13">
        <f t="shared" si="108"/>
        <v>41304.751284722224</v>
      </c>
      <c r="S1706" s="13">
        <f t="shared" si="106"/>
        <v>41334.750787037039</v>
      </c>
      <c r="T1706">
        <f t="shared" si="107"/>
        <v>2013</v>
      </c>
    </row>
    <row r="1707" spans="1:20" ht="60" x14ac:dyDescent="0.25">
      <c r="A1707">
        <v>2613</v>
      </c>
      <c r="B1707" s="9" t="s">
        <v>2613</v>
      </c>
      <c r="C1707" s="3" t="s">
        <v>6723</v>
      </c>
      <c r="D1707" s="5">
        <v>7500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">
        <f t="shared" si="105"/>
        <v>33</v>
      </c>
      <c r="P1707" t="s">
        <v>8314</v>
      </c>
      <c r="Q1707" t="s">
        <v>8319</v>
      </c>
      <c r="R1707" s="13">
        <f t="shared" si="108"/>
        <v>41143.81821759259</v>
      </c>
      <c r="S1707" s="13">
        <f t="shared" si="106"/>
        <v>41173.81821759259</v>
      </c>
      <c r="T1707">
        <f t="shared" si="107"/>
        <v>2012</v>
      </c>
    </row>
    <row r="1708" spans="1:20" ht="30" x14ac:dyDescent="0.25">
      <c r="A1708">
        <v>2729</v>
      </c>
      <c r="B1708" s="9" t="s">
        <v>2729</v>
      </c>
      <c r="C1708" s="3" t="s">
        <v>6839</v>
      </c>
      <c r="D1708" s="5">
        <v>7500</v>
      </c>
      <c r="E1708" s="7">
        <v>2500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">
        <f t="shared" si="105"/>
        <v>33</v>
      </c>
      <c r="P1708" t="s">
        <v>8314</v>
      </c>
      <c r="Q1708" t="s">
        <v>8325</v>
      </c>
      <c r="R1708" s="13">
        <f t="shared" si="108"/>
        <v>42095.240706018521</v>
      </c>
      <c r="S1708" s="13">
        <f t="shared" si="106"/>
        <v>42125.240706018521</v>
      </c>
      <c r="T1708">
        <f t="shared" si="107"/>
        <v>2015</v>
      </c>
    </row>
    <row r="1709" spans="1:20" ht="45" x14ac:dyDescent="0.25">
      <c r="A1709">
        <v>2845</v>
      </c>
      <c r="B1709" s="9" t="s">
        <v>2845</v>
      </c>
      <c r="C1709" s="3" t="s">
        <v>6955</v>
      </c>
      <c r="D1709" s="5">
        <v>7500</v>
      </c>
      <c r="E1709" s="7">
        <v>2500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1">
        <f t="shared" si="105"/>
        <v>33</v>
      </c>
      <c r="P1709" t="s">
        <v>8309</v>
      </c>
      <c r="Q1709" t="s">
        <v>8333</v>
      </c>
      <c r="R1709" s="13">
        <f t="shared" si="108"/>
        <v>42103.016585648147</v>
      </c>
      <c r="S1709" s="13">
        <f t="shared" si="106"/>
        <v>42163.016585648147</v>
      </c>
      <c r="T1709">
        <f t="shared" si="107"/>
        <v>2015</v>
      </c>
    </row>
    <row r="1710" spans="1:20" ht="60" x14ac:dyDescent="0.25">
      <c r="A1710">
        <v>2898</v>
      </c>
      <c r="B1710" s="9" t="s">
        <v>2898</v>
      </c>
      <c r="C1710" s="3" t="s">
        <v>7008</v>
      </c>
      <c r="D1710" s="5">
        <v>7500</v>
      </c>
      <c r="E1710" s="7">
        <v>2500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1">
        <f t="shared" si="105"/>
        <v>33</v>
      </c>
      <c r="P1710" t="s">
        <v>8309</v>
      </c>
      <c r="Q1710" t="s">
        <v>8333</v>
      </c>
      <c r="R1710" s="13">
        <f t="shared" si="108"/>
        <v>42278.664965277778</v>
      </c>
      <c r="S1710" s="13">
        <f t="shared" si="106"/>
        <v>42308.664965277778</v>
      </c>
      <c r="T1710">
        <f t="shared" si="107"/>
        <v>2015</v>
      </c>
    </row>
    <row r="1711" spans="1:20" ht="30" x14ac:dyDescent="0.25">
      <c r="A1711">
        <v>3586</v>
      </c>
      <c r="B1711" s="9" t="s">
        <v>3585</v>
      </c>
      <c r="C1711" s="3" t="s">
        <v>7696</v>
      </c>
      <c r="D1711" s="5">
        <v>7500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1">
        <f t="shared" si="105"/>
        <v>33</v>
      </c>
      <c r="P1711" t="s">
        <v>8309</v>
      </c>
      <c r="Q1711" t="s">
        <v>8333</v>
      </c>
      <c r="R1711" s="13">
        <f t="shared" si="108"/>
        <v>42576.697569444441</v>
      </c>
      <c r="S1711" s="13">
        <f t="shared" si="106"/>
        <v>42636.697569444441</v>
      </c>
      <c r="T1711">
        <f t="shared" si="107"/>
        <v>2016</v>
      </c>
    </row>
    <row r="1712" spans="1:20" ht="60" x14ac:dyDescent="0.25">
      <c r="A1712">
        <v>3712</v>
      </c>
      <c r="B1712" s="9" t="s">
        <v>3709</v>
      </c>
      <c r="C1712" s="3" t="s">
        <v>7822</v>
      </c>
      <c r="D1712" s="5">
        <v>7500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1">
        <f t="shared" si="105"/>
        <v>33</v>
      </c>
      <c r="P1712" t="s">
        <v>8309</v>
      </c>
      <c r="Q1712" t="s">
        <v>8333</v>
      </c>
      <c r="R1712" s="13">
        <f t="shared" si="108"/>
        <v>42134.172071759262</v>
      </c>
      <c r="S1712" s="13">
        <f t="shared" si="106"/>
        <v>42155.290972222225</v>
      </c>
      <c r="T1712">
        <f t="shared" si="107"/>
        <v>2015</v>
      </c>
    </row>
    <row r="1713" spans="1:20" ht="60" x14ac:dyDescent="0.25">
      <c r="A1713">
        <v>3806</v>
      </c>
      <c r="B1713" s="9" t="s">
        <v>3803</v>
      </c>
      <c r="C1713" s="3" t="s">
        <v>7916</v>
      </c>
      <c r="D1713" s="5">
        <v>7500</v>
      </c>
      <c r="E1713" s="7">
        <v>2500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">
        <f t="shared" si="105"/>
        <v>33</v>
      </c>
      <c r="P1713" t="s">
        <v>8309</v>
      </c>
      <c r="Q1713" t="s">
        <v>8317</v>
      </c>
      <c r="R1713" s="13">
        <f t="shared" si="108"/>
        <v>41799.259039351848</v>
      </c>
      <c r="S1713" s="13">
        <f t="shared" si="106"/>
        <v>41819.259039351848</v>
      </c>
      <c r="T1713">
        <f t="shared" si="107"/>
        <v>2014</v>
      </c>
    </row>
    <row r="1714" spans="1:20" ht="30" x14ac:dyDescent="0.25">
      <c r="A1714">
        <v>3862</v>
      </c>
      <c r="B1714" s="9" t="s">
        <v>3859</v>
      </c>
      <c r="C1714" s="3" t="s">
        <v>7971</v>
      </c>
      <c r="D1714" s="5">
        <v>7500</v>
      </c>
      <c r="E1714" s="7">
        <v>2495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1">
        <f t="shared" si="105"/>
        <v>33</v>
      </c>
      <c r="P1714" t="s">
        <v>8309</v>
      </c>
      <c r="Q1714" t="s">
        <v>8333</v>
      </c>
      <c r="R1714" s="13">
        <f t="shared" si="108"/>
        <v>42611.261064814811</v>
      </c>
      <c r="S1714" s="13">
        <f t="shared" si="106"/>
        <v>42625.707638888889</v>
      </c>
      <c r="T1714">
        <f t="shared" si="107"/>
        <v>2016</v>
      </c>
    </row>
    <row r="1715" spans="1:20" ht="60" x14ac:dyDescent="0.25">
      <c r="A1715">
        <v>3880</v>
      </c>
      <c r="B1715" s="9" t="s">
        <v>3877</v>
      </c>
      <c r="C1715" s="3" t="s">
        <v>7989</v>
      </c>
      <c r="D1715" s="5">
        <v>7500</v>
      </c>
      <c r="E1715" s="7">
        <v>2485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 s="1">
        <f t="shared" si="105"/>
        <v>33</v>
      </c>
      <c r="P1715" t="s">
        <v>8309</v>
      </c>
      <c r="Q1715" t="s">
        <v>8317</v>
      </c>
      <c r="R1715" s="13">
        <f t="shared" si="108"/>
        <v>41815.815046296295</v>
      </c>
      <c r="S1715" s="13">
        <f t="shared" si="106"/>
        <v>41850.958333333336</v>
      </c>
      <c r="T1715">
        <f t="shared" si="107"/>
        <v>2014</v>
      </c>
    </row>
    <row r="1716" spans="1:20" ht="60" x14ac:dyDescent="0.25">
      <c r="A1716">
        <v>3966</v>
      </c>
      <c r="B1716" s="9" t="s">
        <v>3963</v>
      </c>
      <c r="C1716" s="3" t="s">
        <v>8073</v>
      </c>
      <c r="D1716" s="5">
        <v>7500</v>
      </c>
      <c r="E1716" s="7">
        <v>2484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1">
        <f t="shared" si="105"/>
        <v>34</v>
      </c>
      <c r="P1716" t="s">
        <v>8309</v>
      </c>
      <c r="Q1716" t="s">
        <v>8333</v>
      </c>
      <c r="R1716" s="13">
        <f t="shared" si="108"/>
        <v>41801.711550925924</v>
      </c>
      <c r="S1716" s="13">
        <f t="shared" si="106"/>
        <v>41844.124305555553</v>
      </c>
      <c r="T1716">
        <f t="shared" si="107"/>
        <v>2014</v>
      </c>
    </row>
    <row r="1717" spans="1:20" ht="45" x14ac:dyDescent="0.25">
      <c r="A1717">
        <v>3001</v>
      </c>
      <c r="B1717" s="9" t="s">
        <v>3001</v>
      </c>
      <c r="C1717" s="3" t="s">
        <v>7111</v>
      </c>
      <c r="D1717" s="5">
        <v>7214</v>
      </c>
      <c r="E1717" s="7">
        <v>2484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">
        <f t="shared" si="105"/>
        <v>34</v>
      </c>
      <c r="P1717" t="s">
        <v>8309</v>
      </c>
      <c r="Q1717" t="s">
        <v>8310</v>
      </c>
      <c r="R1717" s="13">
        <f t="shared" si="108"/>
        <v>42534.895625000005</v>
      </c>
      <c r="S1717" s="13">
        <f t="shared" si="106"/>
        <v>42564.895625000005</v>
      </c>
      <c r="T1717">
        <f t="shared" si="107"/>
        <v>2016</v>
      </c>
    </row>
    <row r="1718" spans="1:20" ht="45" x14ac:dyDescent="0.25">
      <c r="A1718">
        <v>2015</v>
      </c>
      <c r="B1718" s="9" t="s">
        <v>2016</v>
      </c>
      <c r="C1718" s="3" t="s">
        <v>6125</v>
      </c>
      <c r="D1718" s="5">
        <v>7200</v>
      </c>
      <c r="E1718" s="7">
        <v>2476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">
        <f t="shared" si="105"/>
        <v>34</v>
      </c>
      <c r="P1718" t="s">
        <v>8314</v>
      </c>
      <c r="Q1718" t="s">
        <v>8325</v>
      </c>
      <c r="R1718" s="13">
        <f t="shared" si="108"/>
        <v>40765.876886574071</v>
      </c>
      <c r="S1718" s="13">
        <f t="shared" si="106"/>
        <v>40795.876886574071</v>
      </c>
      <c r="T1718">
        <f t="shared" si="107"/>
        <v>2011</v>
      </c>
    </row>
    <row r="1719" spans="1:20" ht="45" x14ac:dyDescent="0.25">
      <c r="A1719">
        <v>4010</v>
      </c>
      <c r="B1719" s="9" t="s">
        <v>4006</v>
      </c>
      <c r="C1719" s="3" t="s">
        <v>8115</v>
      </c>
      <c r="D1719" s="5">
        <v>7200</v>
      </c>
      <c r="E1719" s="7">
        <v>2468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">
        <f t="shared" si="105"/>
        <v>34</v>
      </c>
      <c r="P1719" t="s">
        <v>8309</v>
      </c>
      <c r="Q1719" t="s">
        <v>8333</v>
      </c>
      <c r="R1719" s="13">
        <f t="shared" si="108"/>
        <v>41921.770439814813</v>
      </c>
      <c r="S1719" s="13">
        <f t="shared" si="106"/>
        <v>41938.770439814813</v>
      </c>
      <c r="T1719">
        <f t="shared" si="107"/>
        <v>2014</v>
      </c>
    </row>
    <row r="1720" spans="1:20" ht="60" x14ac:dyDescent="0.25">
      <c r="A1720">
        <v>518</v>
      </c>
      <c r="B1720" s="9" t="s">
        <v>519</v>
      </c>
      <c r="C1720" s="3" t="s">
        <v>4628</v>
      </c>
      <c r="D1720" s="5">
        <v>7175</v>
      </c>
      <c r="E1720" s="7">
        <v>2456.66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">
        <f t="shared" si="105"/>
        <v>35</v>
      </c>
      <c r="P1720" t="s">
        <v>8307</v>
      </c>
      <c r="Q1720" t="s">
        <v>8313</v>
      </c>
      <c r="R1720" s="13">
        <f t="shared" si="108"/>
        <v>42223.616018518514</v>
      </c>
      <c r="S1720" s="13">
        <f t="shared" si="106"/>
        <v>42253.615277777775</v>
      </c>
      <c r="T1720">
        <f t="shared" si="107"/>
        <v>2015</v>
      </c>
    </row>
    <row r="1721" spans="1:20" ht="45" x14ac:dyDescent="0.25">
      <c r="A1721">
        <v>65</v>
      </c>
      <c r="B1721" s="9" t="s">
        <v>67</v>
      </c>
      <c r="C1721" s="3" t="s">
        <v>4176</v>
      </c>
      <c r="D1721" s="5">
        <v>7000</v>
      </c>
      <c r="E1721" s="7">
        <v>2451.0100000000002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">
        <f t="shared" si="105"/>
        <v>35</v>
      </c>
      <c r="P1721" t="s">
        <v>8307</v>
      </c>
      <c r="Q1721" t="s">
        <v>8356</v>
      </c>
      <c r="R1721" s="13">
        <f t="shared" si="108"/>
        <v>41835.821226851855</v>
      </c>
      <c r="S1721" s="13">
        <f t="shared" si="106"/>
        <v>41862.249305555553</v>
      </c>
      <c r="T1721">
        <f t="shared" si="107"/>
        <v>2014</v>
      </c>
    </row>
    <row r="1722" spans="1:20" ht="30" x14ac:dyDescent="0.25">
      <c r="A1722">
        <v>147</v>
      </c>
      <c r="B1722" s="9" t="s">
        <v>149</v>
      </c>
      <c r="C1722" s="3" t="s">
        <v>4257</v>
      </c>
      <c r="D1722" s="5">
        <v>7000</v>
      </c>
      <c r="E1722" s="7">
        <v>2445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">
        <f t="shared" si="105"/>
        <v>35</v>
      </c>
      <c r="P1722" t="s">
        <v>8307</v>
      </c>
      <c r="Q1722" t="s">
        <v>8308</v>
      </c>
      <c r="R1722" s="13">
        <f t="shared" si="108"/>
        <v>41969.767824074079</v>
      </c>
      <c r="S1722" s="13">
        <f t="shared" si="106"/>
        <v>42012.762499999997</v>
      </c>
      <c r="T1722">
        <f t="shared" si="107"/>
        <v>2014</v>
      </c>
    </row>
    <row r="1723" spans="1:20" ht="60" x14ac:dyDescent="0.25">
      <c r="A1723">
        <v>364</v>
      </c>
      <c r="B1723" s="9" t="s">
        <v>365</v>
      </c>
      <c r="C1723" s="3" t="s">
        <v>4474</v>
      </c>
      <c r="D1723" s="5">
        <v>7000</v>
      </c>
      <c r="E1723" s="7">
        <v>2424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">
        <f t="shared" si="105"/>
        <v>34</v>
      </c>
      <c r="P1723" t="s">
        <v>8307</v>
      </c>
      <c r="Q1723" t="s">
        <v>8336</v>
      </c>
      <c r="R1723" s="13">
        <f t="shared" si="108"/>
        <v>41780.859629629631</v>
      </c>
      <c r="S1723" s="13">
        <f t="shared" si="106"/>
        <v>41811.165972222225</v>
      </c>
      <c r="T1723">
        <f t="shared" si="107"/>
        <v>2014</v>
      </c>
    </row>
    <row r="1724" spans="1:20" ht="45" x14ac:dyDescent="0.25">
      <c r="A1724">
        <v>437</v>
      </c>
      <c r="B1724" s="9" t="s">
        <v>438</v>
      </c>
      <c r="C1724" s="3" t="s">
        <v>4547</v>
      </c>
      <c r="D1724" s="5">
        <v>7000</v>
      </c>
      <c r="E1724" s="7">
        <v>2412.02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">
        <f t="shared" si="105"/>
        <v>34</v>
      </c>
      <c r="P1724" t="s">
        <v>8307</v>
      </c>
      <c r="Q1724" t="s">
        <v>8313</v>
      </c>
      <c r="R1724" s="13">
        <f t="shared" si="108"/>
        <v>42591.31858796296</v>
      </c>
      <c r="S1724" s="13">
        <f t="shared" si="106"/>
        <v>42651.31858796296</v>
      </c>
      <c r="T1724">
        <f t="shared" si="107"/>
        <v>2016</v>
      </c>
    </row>
    <row r="1725" spans="1:20" ht="45" x14ac:dyDescent="0.25">
      <c r="A1725">
        <v>495</v>
      </c>
      <c r="B1725" s="9" t="s">
        <v>496</v>
      </c>
      <c r="C1725" s="3" t="s">
        <v>4605</v>
      </c>
      <c r="D1725" s="5">
        <v>7000</v>
      </c>
      <c r="E1725" s="7">
        <v>2410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">
        <f t="shared" si="105"/>
        <v>34</v>
      </c>
      <c r="P1725" t="s">
        <v>8307</v>
      </c>
      <c r="Q1725" t="s">
        <v>8313</v>
      </c>
      <c r="R1725" s="13">
        <f t="shared" si="108"/>
        <v>42171.827604166669</v>
      </c>
      <c r="S1725" s="13">
        <f t="shared" si="106"/>
        <v>42201.827604166669</v>
      </c>
      <c r="T1725">
        <f t="shared" si="107"/>
        <v>2015</v>
      </c>
    </row>
    <row r="1726" spans="1:20" ht="45" x14ac:dyDescent="0.25">
      <c r="A1726">
        <v>716</v>
      </c>
      <c r="B1726" s="9" t="s">
        <v>717</v>
      </c>
      <c r="C1726" s="3" t="s">
        <v>4826</v>
      </c>
      <c r="D1726" s="5">
        <v>7000</v>
      </c>
      <c r="E1726" s="7">
        <v>2405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">
        <f t="shared" si="105"/>
        <v>34</v>
      </c>
      <c r="P1726" t="s">
        <v>8314</v>
      </c>
      <c r="Q1726" t="s">
        <v>8322</v>
      </c>
      <c r="R1726" s="13">
        <f t="shared" si="108"/>
        <v>41940.658645833333</v>
      </c>
      <c r="S1726" s="13">
        <f t="shared" si="106"/>
        <v>41974</v>
      </c>
      <c r="T1726">
        <f t="shared" si="107"/>
        <v>2014</v>
      </c>
    </row>
    <row r="1727" spans="1:20" ht="60" x14ac:dyDescent="0.25">
      <c r="A1727">
        <v>724</v>
      </c>
      <c r="B1727" s="9" t="s">
        <v>725</v>
      </c>
      <c r="C1727" s="3" t="s">
        <v>4834</v>
      </c>
      <c r="D1727" s="5">
        <v>7000</v>
      </c>
      <c r="E1727" s="7">
        <v>2405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">
        <f t="shared" si="105"/>
        <v>34</v>
      </c>
      <c r="P1727" t="s">
        <v>8311</v>
      </c>
      <c r="Q1727" t="s">
        <v>8345</v>
      </c>
      <c r="R1727" s="13">
        <f t="shared" si="108"/>
        <v>40694.638460648144</v>
      </c>
      <c r="S1727" s="13">
        <f t="shared" si="106"/>
        <v>40724.638460648144</v>
      </c>
      <c r="T1727">
        <f t="shared" si="107"/>
        <v>2011</v>
      </c>
    </row>
    <row r="1728" spans="1:20" ht="60" x14ac:dyDescent="0.25">
      <c r="A1728">
        <v>747</v>
      </c>
      <c r="B1728" s="9" t="s">
        <v>748</v>
      </c>
      <c r="C1728" s="3" t="s">
        <v>4857</v>
      </c>
      <c r="D1728" s="5">
        <v>7000</v>
      </c>
      <c r="E1728" s="7">
        <v>2405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">
        <f t="shared" si="105"/>
        <v>34</v>
      </c>
      <c r="P1728" t="s">
        <v>8311</v>
      </c>
      <c r="Q1728" t="s">
        <v>8345</v>
      </c>
      <c r="R1728" s="13">
        <f t="shared" si="108"/>
        <v>41988.548831018517</v>
      </c>
      <c r="S1728" s="13">
        <f t="shared" si="106"/>
        <v>42019.454166666663</v>
      </c>
      <c r="T1728">
        <f t="shared" si="107"/>
        <v>2014</v>
      </c>
    </row>
    <row r="1729" spans="1:20" ht="60" x14ac:dyDescent="0.25">
      <c r="A1729">
        <v>765</v>
      </c>
      <c r="B1729" s="9" t="s">
        <v>766</v>
      </c>
      <c r="C1729" s="3" t="s">
        <v>4875</v>
      </c>
      <c r="D1729" s="5">
        <v>7000</v>
      </c>
      <c r="E1729" s="7">
        <v>2400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">
        <f t="shared" si="105"/>
        <v>34</v>
      </c>
      <c r="P1729" t="s">
        <v>8311</v>
      </c>
      <c r="Q1729" t="s">
        <v>8350</v>
      </c>
      <c r="R1729" s="13">
        <f t="shared" si="108"/>
        <v>41901.542638888888</v>
      </c>
      <c r="S1729" s="13">
        <f t="shared" si="106"/>
        <v>41931.542638888888</v>
      </c>
      <c r="T1729">
        <f t="shared" si="107"/>
        <v>2014</v>
      </c>
    </row>
    <row r="1730" spans="1:20" ht="60" x14ac:dyDescent="0.25">
      <c r="A1730">
        <v>776</v>
      </c>
      <c r="B1730" s="9" t="s">
        <v>777</v>
      </c>
      <c r="C1730" s="3" t="s">
        <v>4886</v>
      </c>
      <c r="D1730" s="5">
        <v>7000</v>
      </c>
      <c r="E1730" s="7">
        <v>2400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">
        <f t="shared" ref="O1730:O1793" si="109">ROUND(E1731/D1731*100,0)</f>
        <v>34</v>
      </c>
      <c r="P1730" t="s">
        <v>8311</v>
      </c>
      <c r="Q1730" t="s">
        <v>8350</v>
      </c>
      <c r="R1730" s="13">
        <f t="shared" si="108"/>
        <v>42250.685706018514</v>
      </c>
      <c r="S1730" s="13">
        <f t="shared" si="106"/>
        <v>42288.208333333328</v>
      </c>
      <c r="T1730">
        <f t="shared" si="107"/>
        <v>2015</v>
      </c>
    </row>
    <row r="1731" spans="1:20" ht="45" x14ac:dyDescent="0.25">
      <c r="A1731">
        <v>816</v>
      </c>
      <c r="B1731" s="9" t="s">
        <v>817</v>
      </c>
      <c r="C1731" s="3" t="s">
        <v>4926</v>
      </c>
      <c r="D1731" s="5">
        <v>7000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">
        <f t="shared" si="109"/>
        <v>34</v>
      </c>
      <c r="P1731" t="s">
        <v>8323</v>
      </c>
      <c r="Q1731" t="s">
        <v>8347</v>
      </c>
      <c r="R1731" s="13">
        <f t="shared" si="108"/>
        <v>41341.870868055557</v>
      </c>
      <c r="S1731" s="13">
        <f t="shared" ref="S1731:S1794" si="110">(((I1731/60)/60/24+DATE(1970,1,1)))</f>
        <v>41373.270833333336</v>
      </c>
      <c r="T1731">
        <f t="shared" ref="T1731:T1794" si="111">YEAR(R1731)</f>
        <v>2013</v>
      </c>
    </row>
    <row r="1732" spans="1:20" ht="60" x14ac:dyDescent="0.25">
      <c r="A1732">
        <v>926</v>
      </c>
      <c r="B1732" s="9" t="s">
        <v>927</v>
      </c>
      <c r="C1732" s="3" t="s">
        <v>5036</v>
      </c>
      <c r="D1732" s="5">
        <v>7000</v>
      </c>
      <c r="E1732" s="7">
        <v>2390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">
        <f t="shared" si="109"/>
        <v>34</v>
      </c>
      <c r="P1732" t="s">
        <v>8323</v>
      </c>
      <c r="Q1732" t="s">
        <v>8337</v>
      </c>
      <c r="R1732" s="13">
        <f t="shared" si="108"/>
        <v>40338.02002314815</v>
      </c>
      <c r="S1732" s="13">
        <f t="shared" si="110"/>
        <v>40367.944444444445</v>
      </c>
      <c r="T1732">
        <f t="shared" si="111"/>
        <v>2010</v>
      </c>
    </row>
    <row r="1733" spans="1:20" ht="45" x14ac:dyDescent="0.25">
      <c r="A1733">
        <v>938</v>
      </c>
      <c r="B1733" s="9" t="s">
        <v>939</v>
      </c>
      <c r="C1733" s="3" t="s">
        <v>5048</v>
      </c>
      <c r="D1733" s="5">
        <v>7000</v>
      </c>
      <c r="E1733" s="7">
        <v>2389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">
        <f t="shared" si="109"/>
        <v>34</v>
      </c>
      <c r="P1733" t="s">
        <v>8323</v>
      </c>
      <c r="Q1733" t="s">
        <v>8337</v>
      </c>
      <c r="R1733" s="13">
        <f t="shared" si="108"/>
        <v>41124.479722222226</v>
      </c>
      <c r="S1733" s="13">
        <f t="shared" si="110"/>
        <v>41154.479722222226</v>
      </c>
      <c r="T1733">
        <f t="shared" si="111"/>
        <v>2012</v>
      </c>
    </row>
    <row r="1734" spans="1:20" ht="60" x14ac:dyDescent="0.25">
      <c r="A1734">
        <v>1026</v>
      </c>
      <c r="B1734" s="9" t="s">
        <v>1027</v>
      </c>
      <c r="C1734" s="3" t="s">
        <v>5136</v>
      </c>
      <c r="D1734" s="5">
        <v>7000</v>
      </c>
      <c r="E1734" s="7">
        <v>2385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">
        <f t="shared" si="109"/>
        <v>34</v>
      </c>
      <c r="P1734" t="s">
        <v>8323</v>
      </c>
      <c r="Q1734" t="s">
        <v>8342</v>
      </c>
      <c r="R1734" s="13">
        <f t="shared" si="108"/>
        <v>42426.407592592594</v>
      </c>
      <c r="S1734" s="13">
        <f t="shared" si="110"/>
        <v>42460.365925925929</v>
      </c>
      <c r="T1734">
        <f t="shared" si="111"/>
        <v>2016</v>
      </c>
    </row>
    <row r="1735" spans="1:20" ht="60" x14ac:dyDescent="0.25">
      <c r="A1735">
        <v>1044</v>
      </c>
      <c r="B1735" s="9" t="s">
        <v>1045</v>
      </c>
      <c r="C1735" s="3" t="s">
        <v>5154</v>
      </c>
      <c r="D1735" s="5">
        <v>7000</v>
      </c>
      <c r="E1735" s="7">
        <v>2372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">
        <f t="shared" si="109"/>
        <v>34</v>
      </c>
      <c r="P1735" t="s">
        <v>8338</v>
      </c>
      <c r="Q1735" t="s">
        <v>8339</v>
      </c>
      <c r="R1735" s="13">
        <f t="shared" si="108"/>
        <v>42011.925937499997</v>
      </c>
      <c r="S1735" s="13">
        <f t="shared" si="110"/>
        <v>42068.852083333331</v>
      </c>
      <c r="T1735">
        <f t="shared" si="111"/>
        <v>2015</v>
      </c>
    </row>
    <row r="1736" spans="1:20" ht="60" x14ac:dyDescent="0.25">
      <c r="A1736">
        <v>1281</v>
      </c>
      <c r="B1736" s="9" t="s">
        <v>1282</v>
      </c>
      <c r="C1736" s="3" t="s">
        <v>5391</v>
      </c>
      <c r="D1736" s="5">
        <v>7000</v>
      </c>
      <c r="E1736" s="7">
        <v>2370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">
        <f t="shared" si="109"/>
        <v>34</v>
      </c>
      <c r="P1736" t="s">
        <v>8323</v>
      </c>
      <c r="Q1736" t="s">
        <v>8347</v>
      </c>
      <c r="R1736" s="13">
        <f t="shared" si="108"/>
        <v>41463.743472222224</v>
      </c>
      <c r="S1736" s="13">
        <f t="shared" si="110"/>
        <v>41483.743472222224</v>
      </c>
      <c r="T1736">
        <f t="shared" si="111"/>
        <v>2013</v>
      </c>
    </row>
    <row r="1737" spans="1:20" ht="45" x14ac:dyDescent="0.25">
      <c r="A1737">
        <v>1412</v>
      </c>
      <c r="B1737" s="9" t="s">
        <v>1413</v>
      </c>
      <c r="C1737" s="3" t="s">
        <v>5522</v>
      </c>
      <c r="D1737" s="5">
        <v>7000</v>
      </c>
      <c r="E1737" s="7">
        <v>2370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">
        <f t="shared" si="109"/>
        <v>34</v>
      </c>
      <c r="P1737" t="s">
        <v>8311</v>
      </c>
      <c r="Q1737" t="s">
        <v>8312</v>
      </c>
      <c r="R1737" s="13">
        <f t="shared" si="108"/>
        <v>41947.063645833332</v>
      </c>
      <c r="S1737" s="13">
        <f t="shared" si="110"/>
        <v>41977.063645833332</v>
      </c>
      <c r="T1737">
        <f t="shared" si="111"/>
        <v>2014</v>
      </c>
    </row>
    <row r="1738" spans="1:20" ht="60" x14ac:dyDescent="0.25">
      <c r="A1738">
        <v>1483</v>
      </c>
      <c r="B1738" s="9" t="s">
        <v>1484</v>
      </c>
      <c r="C1738" s="3" t="s">
        <v>5593</v>
      </c>
      <c r="D1738" s="5">
        <v>7000</v>
      </c>
      <c r="E1738" s="7">
        <v>2366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">
        <f t="shared" si="109"/>
        <v>34</v>
      </c>
      <c r="P1738" t="s">
        <v>8311</v>
      </c>
      <c r="Q1738" t="s">
        <v>8350</v>
      </c>
      <c r="R1738" s="13">
        <f t="shared" si="108"/>
        <v>42548.192997685182</v>
      </c>
      <c r="S1738" s="13">
        <f t="shared" si="110"/>
        <v>42573.192997685182</v>
      </c>
      <c r="T1738">
        <f t="shared" si="111"/>
        <v>2016</v>
      </c>
    </row>
    <row r="1739" spans="1:20" ht="45" x14ac:dyDescent="0.25">
      <c r="A1739">
        <v>1538</v>
      </c>
      <c r="B1739" s="9" t="s">
        <v>1539</v>
      </c>
      <c r="C1739" s="3" t="s">
        <v>5648</v>
      </c>
      <c r="D1739" s="5">
        <v>7000</v>
      </c>
      <c r="E1739" s="7">
        <v>2363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">
        <f t="shared" si="109"/>
        <v>34</v>
      </c>
      <c r="P1739" t="s">
        <v>8327</v>
      </c>
      <c r="Q1739" t="s">
        <v>8328</v>
      </c>
      <c r="R1739" s="13">
        <f t="shared" si="108"/>
        <v>41981.782060185185</v>
      </c>
      <c r="S1739" s="13">
        <f t="shared" si="110"/>
        <v>42026.782060185185</v>
      </c>
      <c r="T1739">
        <f t="shared" si="111"/>
        <v>2014</v>
      </c>
    </row>
    <row r="1740" spans="1:20" ht="45" x14ac:dyDescent="0.25">
      <c r="A1740">
        <v>1617</v>
      </c>
      <c r="B1740" s="9" t="s">
        <v>1618</v>
      </c>
      <c r="C1740" s="3" t="s">
        <v>5727</v>
      </c>
      <c r="D1740" s="5">
        <v>7000</v>
      </c>
      <c r="E1740" s="7">
        <v>2361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">
        <f t="shared" si="109"/>
        <v>34</v>
      </c>
      <c r="P1740" t="s">
        <v>8323</v>
      </c>
      <c r="Q1740" t="s">
        <v>8347</v>
      </c>
      <c r="R1740" s="13">
        <f t="shared" si="108"/>
        <v>41546.664212962962</v>
      </c>
      <c r="S1740" s="13">
        <f t="shared" si="110"/>
        <v>41579.791666666664</v>
      </c>
      <c r="T1740">
        <f t="shared" si="111"/>
        <v>2013</v>
      </c>
    </row>
    <row r="1741" spans="1:20" ht="60" x14ac:dyDescent="0.25">
      <c r="A1741">
        <v>1708</v>
      </c>
      <c r="B1741" s="9" t="s">
        <v>1709</v>
      </c>
      <c r="C1741" s="3" t="s">
        <v>5818</v>
      </c>
      <c r="D1741" s="5">
        <v>7000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">
        <f t="shared" si="109"/>
        <v>34</v>
      </c>
      <c r="P1741" t="s">
        <v>8323</v>
      </c>
      <c r="Q1741" t="s">
        <v>8329</v>
      </c>
      <c r="R1741" s="13">
        <f t="shared" si="108"/>
        <v>42451.866967592592</v>
      </c>
      <c r="S1741" s="13">
        <f t="shared" si="110"/>
        <v>42491.866967592592</v>
      </c>
      <c r="T1741">
        <f t="shared" si="111"/>
        <v>2016</v>
      </c>
    </row>
    <row r="1742" spans="1:20" ht="60" x14ac:dyDescent="0.25">
      <c r="A1742">
        <v>1745</v>
      </c>
      <c r="B1742" s="9" t="s">
        <v>1746</v>
      </c>
      <c r="C1742" s="3" t="s">
        <v>5855</v>
      </c>
      <c r="D1742" s="5">
        <v>7000</v>
      </c>
      <c r="E1742" s="7">
        <v>2358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">
        <f t="shared" si="109"/>
        <v>34</v>
      </c>
      <c r="P1742" t="s">
        <v>8327</v>
      </c>
      <c r="Q1742" t="s">
        <v>8328</v>
      </c>
      <c r="R1742" s="13">
        <f t="shared" si="108"/>
        <v>42690.259699074071</v>
      </c>
      <c r="S1742" s="13">
        <f t="shared" si="110"/>
        <v>42726.083333333328</v>
      </c>
      <c r="T1742">
        <f t="shared" si="111"/>
        <v>2016</v>
      </c>
    </row>
    <row r="1743" spans="1:20" ht="60" x14ac:dyDescent="0.25">
      <c r="A1743">
        <v>1958</v>
      </c>
      <c r="B1743" s="9" t="s">
        <v>1959</v>
      </c>
      <c r="C1743" s="3" t="s">
        <v>6068</v>
      </c>
      <c r="D1743" s="5">
        <v>7000</v>
      </c>
      <c r="E1743" s="7">
        <v>2355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">
        <f t="shared" si="109"/>
        <v>34</v>
      </c>
      <c r="P1743" t="s">
        <v>8314</v>
      </c>
      <c r="Q1743" t="s">
        <v>8325</v>
      </c>
      <c r="R1743" s="13">
        <f t="shared" si="108"/>
        <v>41326.987974537034</v>
      </c>
      <c r="S1743" s="13">
        <f t="shared" si="110"/>
        <v>41356.94630787037</v>
      </c>
      <c r="T1743">
        <f t="shared" si="111"/>
        <v>2013</v>
      </c>
    </row>
    <row r="1744" spans="1:20" ht="30" x14ac:dyDescent="0.25">
      <c r="A1744">
        <v>2113</v>
      </c>
      <c r="B1744" s="9" t="s">
        <v>2114</v>
      </c>
      <c r="C1744" s="3" t="s">
        <v>6223</v>
      </c>
      <c r="D1744" s="5">
        <v>7000</v>
      </c>
      <c r="E1744" s="7">
        <v>2355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">
        <f t="shared" si="109"/>
        <v>34</v>
      </c>
      <c r="P1744" t="s">
        <v>8323</v>
      </c>
      <c r="Q1744" t="s">
        <v>8344</v>
      </c>
      <c r="R1744" s="13">
        <f t="shared" si="108"/>
        <v>41870.86546296296</v>
      </c>
      <c r="S1744" s="13">
        <f t="shared" si="110"/>
        <v>41905.86546296296</v>
      </c>
      <c r="T1744">
        <f t="shared" si="111"/>
        <v>2014</v>
      </c>
    </row>
    <row r="1745" spans="1:20" ht="60" x14ac:dyDescent="0.25">
      <c r="A1745">
        <v>2248</v>
      </c>
      <c r="B1745" s="9" t="s">
        <v>2249</v>
      </c>
      <c r="C1745" s="3" t="s">
        <v>6358</v>
      </c>
      <c r="D1745" s="5">
        <v>7000</v>
      </c>
      <c r="E1745" s="7">
        <v>2355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">
        <f t="shared" si="109"/>
        <v>34</v>
      </c>
      <c r="P1745" t="s">
        <v>8320</v>
      </c>
      <c r="Q1745" t="s">
        <v>8348</v>
      </c>
      <c r="R1745" s="13">
        <f t="shared" si="108"/>
        <v>42688.875902777778</v>
      </c>
      <c r="S1745" s="13">
        <f t="shared" si="110"/>
        <v>42718.875902777778</v>
      </c>
      <c r="T1745">
        <f t="shared" si="111"/>
        <v>2016</v>
      </c>
    </row>
    <row r="1746" spans="1:20" ht="45" x14ac:dyDescent="0.25">
      <c r="A1746">
        <v>2296</v>
      </c>
      <c r="B1746" s="9" t="s">
        <v>2297</v>
      </c>
      <c r="C1746" s="3" t="s">
        <v>6406</v>
      </c>
      <c r="D1746" s="5">
        <v>7000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">
        <f t="shared" si="109"/>
        <v>33</v>
      </c>
      <c r="P1746" t="s">
        <v>8323</v>
      </c>
      <c r="Q1746" t="s">
        <v>8347</v>
      </c>
      <c r="R1746" s="13">
        <f t="shared" si="108"/>
        <v>40927.731782407405</v>
      </c>
      <c r="S1746" s="13">
        <f t="shared" si="110"/>
        <v>40962.731782407405</v>
      </c>
      <c r="T1746">
        <f t="shared" si="111"/>
        <v>2012</v>
      </c>
    </row>
    <row r="1747" spans="1:20" ht="60" x14ac:dyDescent="0.25">
      <c r="A1747">
        <v>2505</v>
      </c>
      <c r="B1747" s="9" t="s">
        <v>2505</v>
      </c>
      <c r="C1747" s="3" t="s">
        <v>6615</v>
      </c>
      <c r="D1747" s="5">
        <v>7000</v>
      </c>
      <c r="E1747" s="7">
        <v>2340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">
        <f t="shared" si="109"/>
        <v>33</v>
      </c>
      <c r="P1747" t="s">
        <v>8331</v>
      </c>
      <c r="Q1747" t="s">
        <v>8335</v>
      </c>
      <c r="R1747" s="13">
        <f t="shared" si="108"/>
        <v>42047.05574074074</v>
      </c>
      <c r="S1747" s="13">
        <f t="shared" si="110"/>
        <v>42077.014074074075</v>
      </c>
      <c r="T1747">
        <f t="shared" si="111"/>
        <v>2015</v>
      </c>
    </row>
    <row r="1748" spans="1:20" ht="45" x14ac:dyDescent="0.25">
      <c r="A1748">
        <v>2570</v>
      </c>
      <c r="B1748" s="9" t="s">
        <v>2570</v>
      </c>
      <c r="C1748" s="3" t="s">
        <v>6680</v>
      </c>
      <c r="D1748" s="5">
        <v>7000</v>
      </c>
      <c r="E1748" s="7">
        <v>2340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">
        <f t="shared" si="109"/>
        <v>33</v>
      </c>
      <c r="P1748" t="s">
        <v>8331</v>
      </c>
      <c r="Q1748" t="s">
        <v>8332</v>
      </c>
      <c r="R1748" s="13">
        <f t="shared" si="108"/>
        <v>42744.903182870374</v>
      </c>
      <c r="S1748" s="13">
        <f t="shared" si="110"/>
        <v>42774.903182870374</v>
      </c>
      <c r="T1748">
        <f t="shared" si="111"/>
        <v>2017</v>
      </c>
    </row>
    <row r="1749" spans="1:20" ht="45" x14ac:dyDescent="0.25">
      <c r="A1749">
        <v>2768</v>
      </c>
      <c r="B1749" s="9" t="s">
        <v>2768</v>
      </c>
      <c r="C1749" s="3" t="s">
        <v>6878</v>
      </c>
      <c r="D1749" s="5">
        <v>7000</v>
      </c>
      <c r="E1749" s="7">
        <v>2336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">
        <f t="shared" si="109"/>
        <v>33</v>
      </c>
      <c r="P1749" t="s">
        <v>8311</v>
      </c>
      <c r="Q1749" t="s">
        <v>8341</v>
      </c>
      <c r="R1749" s="13">
        <f t="shared" si="108"/>
        <v>40967.614849537036</v>
      </c>
      <c r="S1749" s="13">
        <f t="shared" si="110"/>
        <v>40997.573182870372</v>
      </c>
      <c r="T1749">
        <f t="shared" si="111"/>
        <v>2012</v>
      </c>
    </row>
    <row r="1750" spans="1:20" ht="30" x14ac:dyDescent="0.25">
      <c r="A1750">
        <v>3002</v>
      </c>
      <c r="B1750" s="9" t="s">
        <v>3002</v>
      </c>
      <c r="C1750" s="3" t="s">
        <v>7112</v>
      </c>
      <c r="D1750" s="5">
        <v>7000</v>
      </c>
      <c r="E1750" s="7">
        <v>2335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">
        <f t="shared" si="109"/>
        <v>33</v>
      </c>
      <c r="P1750" t="s">
        <v>8309</v>
      </c>
      <c r="Q1750" t="s">
        <v>8310</v>
      </c>
      <c r="R1750" s="13">
        <f t="shared" si="108"/>
        <v>41239.83625</v>
      </c>
      <c r="S1750" s="13">
        <f t="shared" si="110"/>
        <v>41269.83625</v>
      </c>
      <c r="T1750">
        <f t="shared" si="111"/>
        <v>2012</v>
      </c>
    </row>
    <row r="1751" spans="1:20" ht="60" x14ac:dyDescent="0.25">
      <c r="A1751">
        <v>3020</v>
      </c>
      <c r="B1751" s="9" t="s">
        <v>3020</v>
      </c>
      <c r="C1751" s="3" t="s">
        <v>7130</v>
      </c>
      <c r="D1751" s="5">
        <v>7000</v>
      </c>
      <c r="E1751" s="7">
        <v>2333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">
        <f t="shared" si="109"/>
        <v>33</v>
      </c>
      <c r="P1751" t="s">
        <v>8309</v>
      </c>
      <c r="Q1751" t="s">
        <v>8310</v>
      </c>
      <c r="R1751" s="13">
        <f t="shared" ref="R1751:R1814" si="112">((J1751/60)/60/24+DATE(1970,1,1))</f>
        <v>42170.846446759257</v>
      </c>
      <c r="S1751" s="13">
        <f t="shared" si="110"/>
        <v>42230.846446759257</v>
      </c>
      <c r="T1751">
        <f t="shared" si="111"/>
        <v>2015</v>
      </c>
    </row>
    <row r="1752" spans="1:20" ht="60" x14ac:dyDescent="0.25">
      <c r="A1752">
        <v>3154</v>
      </c>
      <c r="B1752" s="9" t="s">
        <v>3154</v>
      </c>
      <c r="C1752" s="3" t="s">
        <v>7264</v>
      </c>
      <c r="D1752" s="5">
        <v>7000</v>
      </c>
      <c r="E1752" s="7">
        <v>2331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1">
        <f t="shared" si="109"/>
        <v>33</v>
      </c>
      <c r="P1752" t="s">
        <v>8309</v>
      </c>
      <c r="Q1752" t="s">
        <v>8333</v>
      </c>
      <c r="R1752" s="13">
        <f t="shared" si="112"/>
        <v>40970.875671296293</v>
      </c>
      <c r="S1752" s="13">
        <f t="shared" si="110"/>
        <v>41000.834004629629</v>
      </c>
      <c r="T1752">
        <f t="shared" si="111"/>
        <v>2012</v>
      </c>
    </row>
    <row r="1753" spans="1:20" ht="60" x14ac:dyDescent="0.25">
      <c r="A1753">
        <v>3171</v>
      </c>
      <c r="B1753" s="9" t="s">
        <v>3171</v>
      </c>
      <c r="C1753" s="3" t="s">
        <v>7281</v>
      </c>
      <c r="D1753" s="5">
        <v>7000</v>
      </c>
      <c r="E1753" s="7">
        <v>2325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1">
        <f t="shared" si="109"/>
        <v>33</v>
      </c>
      <c r="P1753" t="s">
        <v>8309</v>
      </c>
      <c r="Q1753" t="s">
        <v>8333</v>
      </c>
      <c r="R1753" s="13">
        <f t="shared" si="112"/>
        <v>42466.608310185184</v>
      </c>
      <c r="S1753" s="13">
        <f t="shared" si="110"/>
        <v>42496.608310185184</v>
      </c>
      <c r="T1753">
        <f t="shared" si="111"/>
        <v>2016</v>
      </c>
    </row>
    <row r="1754" spans="1:20" ht="60" x14ac:dyDescent="0.25">
      <c r="A1754">
        <v>3182</v>
      </c>
      <c r="B1754" s="9" t="s">
        <v>3182</v>
      </c>
      <c r="C1754" s="3" t="s">
        <v>7292</v>
      </c>
      <c r="D1754" s="5">
        <v>7000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1">
        <f t="shared" si="109"/>
        <v>33</v>
      </c>
      <c r="P1754" t="s">
        <v>8309</v>
      </c>
      <c r="Q1754" t="s">
        <v>8333</v>
      </c>
      <c r="R1754" s="13">
        <f t="shared" si="112"/>
        <v>40883.949317129627</v>
      </c>
      <c r="S1754" s="13">
        <f t="shared" si="110"/>
        <v>40939.708333333336</v>
      </c>
      <c r="T1754">
        <f t="shared" si="111"/>
        <v>2011</v>
      </c>
    </row>
    <row r="1755" spans="1:20" ht="30" x14ac:dyDescent="0.25">
      <c r="A1755">
        <v>3228</v>
      </c>
      <c r="B1755" s="9" t="s">
        <v>3228</v>
      </c>
      <c r="C1755" s="3" t="s">
        <v>7338</v>
      </c>
      <c r="D1755" s="5">
        <v>7000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1">
        <f t="shared" si="109"/>
        <v>33</v>
      </c>
      <c r="P1755" t="s">
        <v>8309</v>
      </c>
      <c r="Q1755" t="s">
        <v>8333</v>
      </c>
      <c r="R1755" s="13">
        <f t="shared" si="112"/>
        <v>42323.70930555556</v>
      </c>
      <c r="S1755" s="13">
        <f t="shared" si="110"/>
        <v>42355.207638888889</v>
      </c>
      <c r="T1755">
        <f t="shared" si="111"/>
        <v>2015</v>
      </c>
    </row>
    <row r="1756" spans="1:20" ht="45" x14ac:dyDescent="0.25">
      <c r="A1756">
        <v>3258</v>
      </c>
      <c r="B1756" s="9" t="s">
        <v>3258</v>
      </c>
      <c r="C1756" s="3" t="s">
        <v>7368</v>
      </c>
      <c r="D1756" s="5">
        <v>7000</v>
      </c>
      <c r="E1756" s="7">
        <v>2319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1">
        <f t="shared" si="109"/>
        <v>33</v>
      </c>
      <c r="P1756" t="s">
        <v>8309</v>
      </c>
      <c r="Q1756" t="s">
        <v>8333</v>
      </c>
      <c r="R1756" s="13">
        <f t="shared" si="112"/>
        <v>41982.887280092589</v>
      </c>
      <c r="S1756" s="13">
        <f t="shared" si="110"/>
        <v>42012.887280092589</v>
      </c>
      <c r="T1756">
        <f t="shared" si="111"/>
        <v>2014</v>
      </c>
    </row>
    <row r="1757" spans="1:20" ht="60" x14ac:dyDescent="0.25">
      <c r="A1757">
        <v>3765</v>
      </c>
      <c r="B1757" s="9" t="s">
        <v>3762</v>
      </c>
      <c r="C1757" s="3" t="s">
        <v>7875</v>
      </c>
      <c r="D1757" s="5">
        <v>7000</v>
      </c>
      <c r="E1757" s="7">
        <v>2311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">
        <f t="shared" si="109"/>
        <v>33</v>
      </c>
      <c r="P1757" t="s">
        <v>8309</v>
      </c>
      <c r="Q1757" t="s">
        <v>8317</v>
      </c>
      <c r="R1757" s="13">
        <f t="shared" si="112"/>
        <v>41820.776412037041</v>
      </c>
      <c r="S1757" s="13">
        <f t="shared" si="110"/>
        <v>41850.776412037041</v>
      </c>
      <c r="T1757">
        <f t="shared" si="111"/>
        <v>2014</v>
      </c>
    </row>
    <row r="1758" spans="1:20" ht="60" x14ac:dyDescent="0.25">
      <c r="A1758">
        <v>3793</v>
      </c>
      <c r="B1758" s="9" t="s">
        <v>3790</v>
      </c>
      <c r="C1758" s="3" t="s">
        <v>7903</v>
      </c>
      <c r="D1758" s="5">
        <v>7000</v>
      </c>
      <c r="E1758" s="7">
        <v>2305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">
        <f t="shared" si="109"/>
        <v>33</v>
      </c>
      <c r="P1758" t="s">
        <v>8309</v>
      </c>
      <c r="Q1758" t="s">
        <v>8317</v>
      </c>
      <c r="R1758" s="13">
        <f t="shared" si="112"/>
        <v>41968.938993055555</v>
      </c>
      <c r="S1758" s="13">
        <f t="shared" si="110"/>
        <v>41989.938993055555</v>
      </c>
      <c r="T1758">
        <f t="shared" si="111"/>
        <v>2014</v>
      </c>
    </row>
    <row r="1759" spans="1:20" ht="45" x14ac:dyDescent="0.25">
      <c r="A1759">
        <v>3846</v>
      </c>
      <c r="B1759" s="9" t="s">
        <v>3843</v>
      </c>
      <c r="C1759" s="3" t="s">
        <v>7955</v>
      </c>
      <c r="D1759" s="5">
        <v>7000</v>
      </c>
      <c r="E1759" s="7">
        <v>2300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1">
        <f t="shared" si="109"/>
        <v>33</v>
      </c>
      <c r="P1759" t="s">
        <v>8309</v>
      </c>
      <c r="Q1759" t="s">
        <v>8333</v>
      </c>
      <c r="R1759" s="13">
        <f t="shared" si="112"/>
        <v>41885.221550925926</v>
      </c>
      <c r="S1759" s="13">
        <f t="shared" si="110"/>
        <v>41916.290972222225</v>
      </c>
      <c r="T1759">
        <f t="shared" si="111"/>
        <v>2014</v>
      </c>
    </row>
    <row r="1760" spans="1:20" ht="60" x14ac:dyDescent="0.25">
      <c r="A1760">
        <v>3933</v>
      </c>
      <c r="B1760" s="9" t="s">
        <v>3930</v>
      </c>
      <c r="C1760" s="3" t="s">
        <v>8041</v>
      </c>
      <c r="D1760" s="5">
        <v>7000</v>
      </c>
      <c r="E1760" s="7">
        <v>2300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1">
        <f t="shared" si="109"/>
        <v>33</v>
      </c>
      <c r="P1760" t="s">
        <v>8309</v>
      </c>
      <c r="Q1760" t="s">
        <v>8333</v>
      </c>
      <c r="R1760" s="13">
        <f t="shared" si="112"/>
        <v>42538.968310185184</v>
      </c>
      <c r="S1760" s="13">
        <f t="shared" si="110"/>
        <v>42568.029861111107</v>
      </c>
      <c r="T1760">
        <f t="shared" si="111"/>
        <v>2016</v>
      </c>
    </row>
    <row r="1761" spans="1:20" ht="45" x14ac:dyDescent="0.25">
      <c r="A1761">
        <v>3999</v>
      </c>
      <c r="B1761" s="9" t="s">
        <v>3995</v>
      </c>
      <c r="C1761" s="3" t="s">
        <v>8105</v>
      </c>
      <c r="D1761" s="5">
        <v>7000</v>
      </c>
      <c r="E1761" s="7">
        <v>2299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1">
        <f t="shared" si="109"/>
        <v>33</v>
      </c>
      <c r="P1761" t="s">
        <v>8309</v>
      </c>
      <c r="Q1761" t="s">
        <v>8333</v>
      </c>
      <c r="R1761" s="13">
        <f t="shared" si="112"/>
        <v>41842.828680555554</v>
      </c>
      <c r="S1761" s="13">
        <f t="shared" si="110"/>
        <v>41882.827650462961</v>
      </c>
      <c r="T1761">
        <f t="shared" si="111"/>
        <v>2014</v>
      </c>
    </row>
    <row r="1762" spans="1:20" ht="60" x14ac:dyDescent="0.25">
      <c r="A1762">
        <v>4015</v>
      </c>
      <c r="B1762" s="9" t="s">
        <v>4011</v>
      </c>
      <c r="C1762" s="3" t="s">
        <v>8120</v>
      </c>
      <c r="D1762" s="5">
        <v>7000</v>
      </c>
      <c r="E1762" s="7">
        <v>2298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">
        <f t="shared" si="109"/>
        <v>33</v>
      </c>
      <c r="P1762" t="s">
        <v>8309</v>
      </c>
      <c r="Q1762" t="s">
        <v>8333</v>
      </c>
      <c r="R1762" s="13">
        <f t="shared" si="112"/>
        <v>42174.780821759254</v>
      </c>
      <c r="S1762" s="13">
        <f t="shared" si="110"/>
        <v>42204.780821759254</v>
      </c>
      <c r="T1762">
        <f t="shared" si="111"/>
        <v>2015</v>
      </c>
    </row>
    <row r="1763" spans="1:20" ht="45" x14ac:dyDescent="0.25">
      <c r="A1763">
        <v>4023</v>
      </c>
      <c r="B1763" s="9" t="s">
        <v>4019</v>
      </c>
      <c r="C1763" s="3" t="s">
        <v>8128</v>
      </c>
      <c r="D1763" s="5">
        <v>7000</v>
      </c>
      <c r="E1763" s="7">
        <v>2296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">
        <f t="shared" si="109"/>
        <v>33</v>
      </c>
      <c r="P1763" t="s">
        <v>8309</v>
      </c>
      <c r="Q1763" t="s">
        <v>8333</v>
      </c>
      <c r="R1763" s="13">
        <f t="shared" si="112"/>
        <v>42408.999571759254</v>
      </c>
      <c r="S1763" s="13">
        <f t="shared" si="110"/>
        <v>42453.957905092597</v>
      </c>
      <c r="T1763">
        <f t="shared" si="111"/>
        <v>2016</v>
      </c>
    </row>
    <row r="1764" spans="1:20" ht="60" x14ac:dyDescent="0.25">
      <c r="A1764">
        <v>1371</v>
      </c>
      <c r="B1764" s="9" t="s">
        <v>1372</v>
      </c>
      <c r="C1764" s="3" t="s">
        <v>5481</v>
      </c>
      <c r="D1764" s="5">
        <v>6999</v>
      </c>
      <c r="E1764" s="7">
        <v>2291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">
        <f t="shared" si="109"/>
        <v>33</v>
      </c>
      <c r="P1764" t="s">
        <v>8323</v>
      </c>
      <c r="Q1764" t="s">
        <v>8347</v>
      </c>
      <c r="R1764" s="13">
        <f t="shared" si="112"/>
        <v>42101.758587962962</v>
      </c>
      <c r="S1764" s="13">
        <f t="shared" si="110"/>
        <v>42131.758587962962</v>
      </c>
      <c r="T1764">
        <f t="shared" si="111"/>
        <v>2015</v>
      </c>
    </row>
    <row r="1765" spans="1:20" ht="45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2290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">
        <f t="shared" si="109"/>
        <v>34</v>
      </c>
      <c r="P1765" t="s">
        <v>8323</v>
      </c>
      <c r="Q1765" t="s">
        <v>8347</v>
      </c>
      <c r="R1765" s="13">
        <f t="shared" si="112"/>
        <v>41950.29483796296</v>
      </c>
      <c r="S1765" s="13">
        <f t="shared" si="110"/>
        <v>41990.332638888889</v>
      </c>
      <c r="T1765">
        <f t="shared" si="111"/>
        <v>2014</v>
      </c>
    </row>
    <row r="1766" spans="1:20" ht="60" x14ac:dyDescent="0.25">
      <c r="A1766">
        <v>1159</v>
      </c>
      <c r="B1766" s="9" t="s">
        <v>1160</v>
      </c>
      <c r="C1766" s="3" t="s">
        <v>5269</v>
      </c>
      <c r="D1766" s="5">
        <v>6750</v>
      </c>
      <c r="E1766" s="7">
        <v>2287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">
        <f t="shared" si="109"/>
        <v>34</v>
      </c>
      <c r="P1766" t="s">
        <v>8331</v>
      </c>
      <c r="Q1766" t="s">
        <v>8332</v>
      </c>
      <c r="R1766" s="13">
        <f t="shared" si="112"/>
        <v>42154.726446759261</v>
      </c>
      <c r="S1766" s="13">
        <f t="shared" si="110"/>
        <v>42185.65625</v>
      </c>
      <c r="T1766">
        <f t="shared" si="111"/>
        <v>2015</v>
      </c>
    </row>
    <row r="1767" spans="1:20" ht="60" x14ac:dyDescent="0.25">
      <c r="A1767">
        <v>1254</v>
      </c>
      <c r="B1767" s="9" t="s">
        <v>1255</v>
      </c>
      <c r="C1767" s="3" t="s">
        <v>5364</v>
      </c>
      <c r="D1767" s="5">
        <v>6700</v>
      </c>
      <c r="E1767" s="7">
        <v>2286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">
        <f t="shared" si="109"/>
        <v>34</v>
      </c>
      <c r="P1767" t="s">
        <v>8323</v>
      </c>
      <c r="Q1767" t="s">
        <v>8347</v>
      </c>
      <c r="R1767" s="13">
        <f t="shared" si="112"/>
        <v>40487.621365740742</v>
      </c>
      <c r="S1767" s="13">
        <f t="shared" si="110"/>
        <v>40544.207638888889</v>
      </c>
      <c r="T1767">
        <f t="shared" si="111"/>
        <v>2010</v>
      </c>
    </row>
    <row r="1768" spans="1:20" ht="60" x14ac:dyDescent="0.25">
      <c r="A1768">
        <v>1485</v>
      </c>
      <c r="B1768" s="9" t="s">
        <v>1486</v>
      </c>
      <c r="C1768" s="3" t="s">
        <v>5595</v>
      </c>
      <c r="D1768" s="5">
        <v>6700</v>
      </c>
      <c r="E1768" s="7">
        <v>2282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">
        <f t="shared" si="109"/>
        <v>35</v>
      </c>
      <c r="P1768" t="s">
        <v>8311</v>
      </c>
      <c r="Q1768" t="s">
        <v>8350</v>
      </c>
      <c r="R1768" s="13">
        <f t="shared" si="112"/>
        <v>42130.795983796299</v>
      </c>
      <c r="S1768" s="13">
        <f t="shared" si="110"/>
        <v>42175.795983796299</v>
      </c>
      <c r="T1768">
        <f t="shared" si="111"/>
        <v>2015</v>
      </c>
    </row>
    <row r="1769" spans="1:20" ht="60" x14ac:dyDescent="0.25">
      <c r="A1769">
        <v>369</v>
      </c>
      <c r="B1769" s="9" t="s">
        <v>370</v>
      </c>
      <c r="C1769" s="3" t="s">
        <v>4479</v>
      </c>
      <c r="D1769" s="5">
        <v>6500</v>
      </c>
      <c r="E1769" s="7">
        <v>2280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">
        <f t="shared" si="109"/>
        <v>35</v>
      </c>
      <c r="P1769" t="s">
        <v>8307</v>
      </c>
      <c r="Q1769" t="s">
        <v>8336</v>
      </c>
      <c r="R1769" s="13">
        <f t="shared" si="112"/>
        <v>40893.551724537036</v>
      </c>
      <c r="S1769" s="13">
        <f t="shared" si="110"/>
        <v>40923.551724537036</v>
      </c>
      <c r="T1769">
        <f t="shared" si="111"/>
        <v>2011</v>
      </c>
    </row>
    <row r="1770" spans="1:20" ht="60" x14ac:dyDescent="0.25">
      <c r="A1770">
        <v>427</v>
      </c>
      <c r="B1770" s="9" t="s">
        <v>428</v>
      </c>
      <c r="C1770" s="3" t="s">
        <v>4537</v>
      </c>
      <c r="D1770" s="5">
        <v>6500</v>
      </c>
      <c r="E1770" s="7">
        <v>2270.37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">
        <f t="shared" si="109"/>
        <v>35</v>
      </c>
      <c r="P1770" t="s">
        <v>8307</v>
      </c>
      <c r="Q1770" t="s">
        <v>8313</v>
      </c>
      <c r="R1770" s="13">
        <f t="shared" si="112"/>
        <v>42285.909027777772</v>
      </c>
      <c r="S1770" s="13">
        <f t="shared" si="110"/>
        <v>42299.790972222225</v>
      </c>
      <c r="T1770">
        <f t="shared" si="111"/>
        <v>2015</v>
      </c>
    </row>
    <row r="1771" spans="1:20" ht="60" x14ac:dyDescent="0.25">
      <c r="A1771">
        <v>500</v>
      </c>
      <c r="B1771" s="9" t="s">
        <v>501</v>
      </c>
      <c r="C1771" s="3" t="s">
        <v>4610</v>
      </c>
      <c r="D1771" s="5">
        <v>6500</v>
      </c>
      <c r="E1771" s="7">
        <v>2265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">
        <f t="shared" si="109"/>
        <v>35</v>
      </c>
      <c r="P1771" t="s">
        <v>8307</v>
      </c>
      <c r="Q1771" t="s">
        <v>8313</v>
      </c>
      <c r="R1771" s="13">
        <f t="shared" si="112"/>
        <v>40247.886006944449</v>
      </c>
      <c r="S1771" s="13">
        <f t="shared" si="110"/>
        <v>40306.927777777775</v>
      </c>
      <c r="T1771">
        <f t="shared" si="111"/>
        <v>2010</v>
      </c>
    </row>
    <row r="1772" spans="1:20" ht="60" x14ac:dyDescent="0.25">
      <c r="A1772">
        <v>503</v>
      </c>
      <c r="B1772" s="9" t="s">
        <v>504</v>
      </c>
      <c r="C1772" s="3" t="s">
        <v>4613</v>
      </c>
      <c r="D1772" s="5">
        <v>6500</v>
      </c>
      <c r="E1772" s="7">
        <v>2257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">
        <f t="shared" si="109"/>
        <v>35</v>
      </c>
      <c r="P1772" t="s">
        <v>8307</v>
      </c>
      <c r="Q1772" t="s">
        <v>8313</v>
      </c>
      <c r="R1772" s="13">
        <f t="shared" si="112"/>
        <v>41991.526655092588</v>
      </c>
      <c r="S1772" s="13">
        <f t="shared" si="110"/>
        <v>42021.526655092588</v>
      </c>
      <c r="T1772">
        <f t="shared" si="111"/>
        <v>2014</v>
      </c>
    </row>
    <row r="1773" spans="1:20" ht="45" x14ac:dyDescent="0.25">
      <c r="A1773">
        <v>864</v>
      </c>
      <c r="B1773" s="9" t="s">
        <v>865</v>
      </c>
      <c r="C1773" s="3" t="s">
        <v>4974</v>
      </c>
      <c r="D1773" s="5">
        <v>6500</v>
      </c>
      <c r="E1773" s="7">
        <v>2249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">
        <f t="shared" si="109"/>
        <v>35</v>
      </c>
      <c r="P1773" t="s">
        <v>8323</v>
      </c>
      <c r="Q1773" t="s">
        <v>8337</v>
      </c>
      <c r="R1773" s="13">
        <f t="shared" si="112"/>
        <v>41541.106921296298</v>
      </c>
      <c r="S1773" s="13">
        <f t="shared" si="110"/>
        <v>41563.415972222225</v>
      </c>
      <c r="T1773">
        <f t="shared" si="111"/>
        <v>2013</v>
      </c>
    </row>
    <row r="1774" spans="1:20" ht="60" x14ac:dyDescent="0.25">
      <c r="A1774">
        <v>901</v>
      </c>
      <c r="B1774" s="9" t="s">
        <v>902</v>
      </c>
      <c r="C1774" s="3" t="s">
        <v>5011</v>
      </c>
      <c r="D1774" s="5">
        <v>6500</v>
      </c>
      <c r="E1774" s="7">
        <v>2245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">
        <f t="shared" si="109"/>
        <v>34</v>
      </c>
      <c r="P1774" t="s">
        <v>8323</v>
      </c>
      <c r="Q1774" t="s">
        <v>8337</v>
      </c>
      <c r="R1774" s="13">
        <f t="shared" si="112"/>
        <v>40291.81150462963</v>
      </c>
      <c r="S1774" s="13">
        <f t="shared" si="110"/>
        <v>40337.799305555556</v>
      </c>
      <c r="T1774">
        <f t="shared" si="111"/>
        <v>2010</v>
      </c>
    </row>
    <row r="1775" spans="1:20" ht="45" x14ac:dyDescent="0.25">
      <c r="A1775">
        <v>905</v>
      </c>
      <c r="B1775" s="9" t="s">
        <v>906</v>
      </c>
      <c r="C1775" s="3" t="s">
        <v>5015</v>
      </c>
      <c r="D1775" s="5">
        <v>6500</v>
      </c>
      <c r="E1775" s="7">
        <v>2231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">
        <f t="shared" si="109"/>
        <v>34</v>
      </c>
      <c r="P1775" t="s">
        <v>8323</v>
      </c>
      <c r="Q1775" t="s">
        <v>8337</v>
      </c>
      <c r="R1775" s="13">
        <f t="shared" si="112"/>
        <v>40507.239884259259</v>
      </c>
      <c r="S1775" s="13">
        <f t="shared" si="110"/>
        <v>40567.239884259259</v>
      </c>
      <c r="T1775">
        <f t="shared" si="111"/>
        <v>2010</v>
      </c>
    </row>
    <row r="1776" spans="1:20" ht="45" x14ac:dyDescent="0.25">
      <c r="A1776">
        <v>915</v>
      </c>
      <c r="B1776" s="9" t="s">
        <v>916</v>
      </c>
      <c r="C1776" s="3" t="s">
        <v>5025</v>
      </c>
      <c r="D1776" s="5">
        <v>6500</v>
      </c>
      <c r="E1776" s="7">
        <v>2230.4299999999998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">
        <f t="shared" si="109"/>
        <v>34</v>
      </c>
      <c r="P1776" t="s">
        <v>8323</v>
      </c>
      <c r="Q1776" t="s">
        <v>8337</v>
      </c>
      <c r="R1776" s="13">
        <f t="shared" si="112"/>
        <v>40937.679560185185</v>
      </c>
      <c r="S1776" s="13">
        <f t="shared" si="110"/>
        <v>40969.207638888889</v>
      </c>
      <c r="T1776">
        <f t="shared" si="111"/>
        <v>2012</v>
      </c>
    </row>
    <row r="1777" spans="1:20" ht="45" x14ac:dyDescent="0.25">
      <c r="A1777">
        <v>1156</v>
      </c>
      <c r="B1777" s="9" t="s">
        <v>1157</v>
      </c>
      <c r="C1777" s="3" t="s">
        <v>5266</v>
      </c>
      <c r="D1777" s="5">
        <v>6500</v>
      </c>
      <c r="E1777" s="7">
        <v>2230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">
        <f t="shared" si="109"/>
        <v>34</v>
      </c>
      <c r="P1777" t="s">
        <v>8331</v>
      </c>
      <c r="Q1777" t="s">
        <v>8332</v>
      </c>
      <c r="R1777" s="13">
        <f t="shared" si="112"/>
        <v>42029.07131944444</v>
      </c>
      <c r="S1777" s="13">
        <f t="shared" si="110"/>
        <v>42059.07131944444</v>
      </c>
      <c r="T1777">
        <f t="shared" si="111"/>
        <v>2015</v>
      </c>
    </row>
    <row r="1778" spans="1:20" ht="60" x14ac:dyDescent="0.25">
      <c r="A1778">
        <v>1213</v>
      </c>
      <c r="B1778" s="9" t="s">
        <v>1214</v>
      </c>
      <c r="C1778" s="3" t="s">
        <v>5323</v>
      </c>
      <c r="D1778" s="5">
        <v>6500</v>
      </c>
      <c r="E1778" s="7">
        <v>2222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">
        <f t="shared" si="109"/>
        <v>34</v>
      </c>
      <c r="P1778" t="s">
        <v>8327</v>
      </c>
      <c r="Q1778" t="s">
        <v>8328</v>
      </c>
      <c r="R1778" s="13">
        <f t="shared" si="112"/>
        <v>42731.755787037036</v>
      </c>
      <c r="S1778" s="13">
        <f t="shared" si="110"/>
        <v>42766.755787037036</v>
      </c>
      <c r="T1778">
        <f t="shared" si="111"/>
        <v>2016</v>
      </c>
    </row>
    <row r="1779" spans="1:20" ht="60" x14ac:dyDescent="0.25">
      <c r="A1779">
        <v>1262</v>
      </c>
      <c r="B1779" s="9" t="s">
        <v>1263</v>
      </c>
      <c r="C1779" s="3" t="s">
        <v>5372</v>
      </c>
      <c r="D1779" s="5">
        <v>6500</v>
      </c>
      <c r="E1779" s="7">
        <v>2222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">
        <f t="shared" si="109"/>
        <v>34</v>
      </c>
      <c r="P1779" t="s">
        <v>8323</v>
      </c>
      <c r="Q1779" t="s">
        <v>8347</v>
      </c>
      <c r="R1779" s="13">
        <f t="shared" si="112"/>
        <v>41656.762638888889</v>
      </c>
      <c r="S1779" s="13">
        <f t="shared" si="110"/>
        <v>41686.762638888889</v>
      </c>
      <c r="T1779">
        <f t="shared" si="111"/>
        <v>2014</v>
      </c>
    </row>
    <row r="1780" spans="1:20" ht="60" x14ac:dyDescent="0.25">
      <c r="A1780">
        <v>1278</v>
      </c>
      <c r="B1780" s="9" t="s">
        <v>1279</v>
      </c>
      <c r="C1780" s="3" t="s">
        <v>5388</v>
      </c>
      <c r="D1780" s="5">
        <v>6500</v>
      </c>
      <c r="E1780" s="7">
        <v>2215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">
        <f t="shared" si="109"/>
        <v>34</v>
      </c>
      <c r="P1780" t="s">
        <v>8323</v>
      </c>
      <c r="Q1780" t="s">
        <v>8347</v>
      </c>
      <c r="R1780" s="13">
        <f t="shared" si="112"/>
        <v>41786.555162037039</v>
      </c>
      <c r="S1780" s="13">
        <f t="shared" si="110"/>
        <v>41815.083333333336</v>
      </c>
      <c r="T1780">
        <f t="shared" si="111"/>
        <v>2014</v>
      </c>
    </row>
    <row r="1781" spans="1:20" ht="45" x14ac:dyDescent="0.25">
      <c r="A1781">
        <v>1504</v>
      </c>
      <c r="B1781" s="9" t="s">
        <v>1505</v>
      </c>
      <c r="C1781" s="3" t="s">
        <v>5614</v>
      </c>
      <c r="D1781" s="5">
        <v>6500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">
        <f t="shared" si="109"/>
        <v>34</v>
      </c>
      <c r="P1781" t="s">
        <v>8327</v>
      </c>
      <c r="Q1781" t="s">
        <v>8328</v>
      </c>
      <c r="R1781" s="13">
        <f t="shared" si="112"/>
        <v>41772.657685185186</v>
      </c>
      <c r="S1781" s="13">
        <f t="shared" si="110"/>
        <v>41800.356249999997</v>
      </c>
      <c r="T1781">
        <f t="shared" si="111"/>
        <v>2014</v>
      </c>
    </row>
    <row r="1782" spans="1:20" ht="30" x14ac:dyDescent="0.25">
      <c r="A1782">
        <v>1726</v>
      </c>
      <c r="B1782" s="9" t="s">
        <v>1727</v>
      </c>
      <c r="C1782" s="3" t="s">
        <v>5836</v>
      </c>
      <c r="D1782" s="5">
        <v>6500</v>
      </c>
      <c r="E1782" s="7">
        <v>2210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">
        <f t="shared" si="109"/>
        <v>34</v>
      </c>
      <c r="P1782" t="s">
        <v>8323</v>
      </c>
      <c r="Q1782" t="s">
        <v>8329</v>
      </c>
      <c r="R1782" s="13">
        <f t="shared" si="112"/>
        <v>41788.919722222221</v>
      </c>
      <c r="S1782" s="13">
        <f t="shared" si="110"/>
        <v>41817.919722222221</v>
      </c>
      <c r="T1782">
        <f t="shared" si="111"/>
        <v>2014</v>
      </c>
    </row>
    <row r="1783" spans="1:20" ht="60" x14ac:dyDescent="0.25">
      <c r="A1783">
        <v>1812</v>
      </c>
      <c r="B1783" s="9" t="s">
        <v>1813</v>
      </c>
      <c r="C1783" s="3" t="s">
        <v>5922</v>
      </c>
      <c r="D1783" s="5">
        <v>6500</v>
      </c>
      <c r="E1783" s="7">
        <v>2204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">
        <f t="shared" si="109"/>
        <v>34</v>
      </c>
      <c r="P1783" t="s">
        <v>8327</v>
      </c>
      <c r="Q1783" t="s">
        <v>8328</v>
      </c>
      <c r="R1783" s="13">
        <f t="shared" si="112"/>
        <v>42524.318703703699</v>
      </c>
      <c r="S1783" s="13">
        <f t="shared" si="110"/>
        <v>42554.318703703699</v>
      </c>
      <c r="T1783">
        <f t="shared" si="111"/>
        <v>2016</v>
      </c>
    </row>
    <row r="1784" spans="1:20" ht="60" x14ac:dyDescent="0.25">
      <c r="A1784">
        <v>1864</v>
      </c>
      <c r="B1784" s="9" t="s">
        <v>1865</v>
      </c>
      <c r="C1784" s="3" t="s">
        <v>5974</v>
      </c>
      <c r="D1784" s="5">
        <v>6500</v>
      </c>
      <c r="E1784" s="7">
        <v>2202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">
        <f t="shared" si="109"/>
        <v>34</v>
      </c>
      <c r="P1784" t="s">
        <v>8320</v>
      </c>
      <c r="Q1784" t="s">
        <v>8330</v>
      </c>
      <c r="R1784" s="13">
        <f t="shared" si="112"/>
        <v>41733.716435185182</v>
      </c>
      <c r="S1784" s="13">
        <f t="shared" si="110"/>
        <v>41763.716435185182</v>
      </c>
      <c r="T1784">
        <f t="shared" si="111"/>
        <v>2014</v>
      </c>
    </row>
    <row r="1785" spans="1:20" ht="60" x14ac:dyDescent="0.25">
      <c r="A1785">
        <v>1871</v>
      </c>
      <c r="B1785" s="9" t="s">
        <v>1872</v>
      </c>
      <c r="C1785" s="3" t="s">
        <v>5981</v>
      </c>
      <c r="D1785" s="5">
        <v>6500</v>
      </c>
      <c r="E1785" s="7">
        <v>2200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">
        <f t="shared" si="109"/>
        <v>34</v>
      </c>
      <c r="P1785" t="s">
        <v>8320</v>
      </c>
      <c r="Q1785" t="s">
        <v>8330</v>
      </c>
      <c r="R1785" s="13">
        <f t="shared" si="112"/>
        <v>41923.783576388887</v>
      </c>
      <c r="S1785" s="13">
        <f t="shared" si="110"/>
        <v>41963.825243055559</v>
      </c>
      <c r="T1785">
        <f t="shared" si="111"/>
        <v>2014</v>
      </c>
    </row>
    <row r="1786" spans="1:20" ht="60" x14ac:dyDescent="0.25">
      <c r="A1786">
        <v>1997</v>
      </c>
      <c r="B1786" s="9" t="s">
        <v>1998</v>
      </c>
      <c r="C1786" s="3" t="s">
        <v>6107</v>
      </c>
      <c r="D1786" s="5">
        <v>6500</v>
      </c>
      <c r="E1786" s="7">
        <v>2198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">
        <f t="shared" si="109"/>
        <v>34</v>
      </c>
      <c r="P1786" t="s">
        <v>8327</v>
      </c>
      <c r="Q1786" t="s">
        <v>8334</v>
      </c>
      <c r="R1786" s="13">
        <f t="shared" si="112"/>
        <v>41847.930694444447</v>
      </c>
      <c r="S1786" s="13">
        <f t="shared" si="110"/>
        <v>41877.930694444447</v>
      </c>
      <c r="T1786">
        <f t="shared" si="111"/>
        <v>2014</v>
      </c>
    </row>
    <row r="1787" spans="1:20" ht="45" x14ac:dyDescent="0.25">
      <c r="A1787">
        <v>2530</v>
      </c>
      <c r="B1787" s="9" t="s">
        <v>2530</v>
      </c>
      <c r="C1787" s="3" t="s">
        <v>6640</v>
      </c>
      <c r="D1787" s="5">
        <v>6500</v>
      </c>
      <c r="E1787" s="7">
        <v>2196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">
        <f t="shared" si="109"/>
        <v>34</v>
      </c>
      <c r="P1787" t="s">
        <v>8323</v>
      </c>
      <c r="Q1787" t="s">
        <v>8355</v>
      </c>
      <c r="R1787" s="13">
        <f t="shared" si="112"/>
        <v>42081.864641203705</v>
      </c>
      <c r="S1787" s="13">
        <f t="shared" si="110"/>
        <v>42114.201388888891</v>
      </c>
      <c r="T1787">
        <f t="shared" si="111"/>
        <v>2015</v>
      </c>
    </row>
    <row r="1788" spans="1:20" ht="60" x14ac:dyDescent="0.25">
      <c r="A1788">
        <v>2550</v>
      </c>
      <c r="B1788" s="9" t="s">
        <v>2550</v>
      </c>
      <c r="C1788" s="3" t="s">
        <v>6660</v>
      </c>
      <c r="D1788" s="5">
        <v>6500</v>
      </c>
      <c r="E1788" s="7">
        <v>2195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">
        <f t="shared" si="109"/>
        <v>34</v>
      </c>
      <c r="P1788" t="s">
        <v>8323</v>
      </c>
      <c r="Q1788" t="s">
        <v>8355</v>
      </c>
      <c r="R1788" s="13">
        <f t="shared" si="112"/>
        <v>42228.634328703702</v>
      </c>
      <c r="S1788" s="13">
        <f t="shared" si="110"/>
        <v>42285.165972222225</v>
      </c>
      <c r="T1788">
        <f t="shared" si="111"/>
        <v>2015</v>
      </c>
    </row>
    <row r="1789" spans="1:20" ht="45" x14ac:dyDescent="0.25">
      <c r="A1789">
        <v>2569</v>
      </c>
      <c r="B1789" s="9" t="s">
        <v>2569</v>
      </c>
      <c r="C1789" s="3" t="s">
        <v>6679</v>
      </c>
      <c r="D1789" s="5">
        <v>6500</v>
      </c>
      <c r="E1789" s="7">
        <v>2193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">
        <f t="shared" si="109"/>
        <v>34</v>
      </c>
      <c r="P1789" t="s">
        <v>8331</v>
      </c>
      <c r="Q1789" t="s">
        <v>8332</v>
      </c>
      <c r="R1789" s="13">
        <f t="shared" si="112"/>
        <v>42234.105462962965</v>
      </c>
      <c r="S1789" s="13">
        <f t="shared" si="110"/>
        <v>42264.105462962965</v>
      </c>
      <c r="T1789">
        <f t="shared" si="111"/>
        <v>2015</v>
      </c>
    </row>
    <row r="1790" spans="1:20" ht="45" x14ac:dyDescent="0.25">
      <c r="A1790">
        <v>3310</v>
      </c>
      <c r="B1790" s="9" t="s">
        <v>3310</v>
      </c>
      <c r="C1790" s="3" t="s">
        <v>7420</v>
      </c>
      <c r="D1790" s="5">
        <v>6500</v>
      </c>
      <c r="E1790" s="7">
        <v>2191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1">
        <f t="shared" si="109"/>
        <v>34</v>
      </c>
      <c r="P1790" t="s">
        <v>8309</v>
      </c>
      <c r="Q1790" t="s">
        <v>8333</v>
      </c>
      <c r="R1790" s="13">
        <f t="shared" si="112"/>
        <v>42253.928530092591</v>
      </c>
      <c r="S1790" s="13">
        <f t="shared" si="110"/>
        <v>42283.928530092591</v>
      </c>
      <c r="T1790">
        <f t="shared" si="111"/>
        <v>2015</v>
      </c>
    </row>
    <row r="1791" spans="1:20" ht="60" x14ac:dyDescent="0.25">
      <c r="A1791">
        <v>2303</v>
      </c>
      <c r="B1791" s="9" t="s">
        <v>2304</v>
      </c>
      <c r="C1791" s="3" t="s">
        <v>6413</v>
      </c>
      <c r="D1791" s="5">
        <v>6450</v>
      </c>
      <c r="E1791" s="7">
        <v>2191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">
        <f t="shared" si="109"/>
        <v>34</v>
      </c>
      <c r="P1791" t="s">
        <v>8323</v>
      </c>
      <c r="Q1791" t="s">
        <v>8344</v>
      </c>
      <c r="R1791" s="13">
        <f t="shared" si="112"/>
        <v>40850.111064814817</v>
      </c>
      <c r="S1791" s="13">
        <f t="shared" si="110"/>
        <v>40890.152731481481</v>
      </c>
      <c r="T1791">
        <f t="shared" si="111"/>
        <v>2011</v>
      </c>
    </row>
    <row r="1792" spans="1:20" ht="60" x14ac:dyDescent="0.25">
      <c r="A1792">
        <v>1897</v>
      </c>
      <c r="B1792" s="9" t="s">
        <v>1898</v>
      </c>
      <c r="C1792" s="3" t="s">
        <v>6007</v>
      </c>
      <c r="D1792" s="5">
        <v>6350</v>
      </c>
      <c r="E1792" s="7">
        <v>2182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">
        <f t="shared" si="109"/>
        <v>35</v>
      </c>
      <c r="P1792" t="s">
        <v>8323</v>
      </c>
      <c r="Q1792" t="s">
        <v>8344</v>
      </c>
      <c r="R1792" s="13">
        <f t="shared" si="112"/>
        <v>41680.583402777782</v>
      </c>
      <c r="S1792" s="13">
        <f t="shared" si="110"/>
        <v>41702.875</v>
      </c>
      <c r="T1792">
        <f t="shared" si="111"/>
        <v>2014</v>
      </c>
    </row>
    <row r="1793" spans="1:20" ht="45" x14ac:dyDescent="0.25">
      <c r="A1793">
        <v>212</v>
      </c>
      <c r="B1793" s="9" t="s">
        <v>214</v>
      </c>
      <c r="C1793" s="3" t="s">
        <v>4322</v>
      </c>
      <c r="D1793" s="5">
        <v>6300</v>
      </c>
      <c r="E1793" s="7">
        <v>2182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">
        <f t="shared" si="109"/>
        <v>35</v>
      </c>
      <c r="P1793" t="s">
        <v>8307</v>
      </c>
      <c r="Q1793" t="s">
        <v>8316</v>
      </c>
      <c r="R1793" s="13">
        <f t="shared" si="112"/>
        <v>42416.881018518514</v>
      </c>
      <c r="S1793" s="13">
        <f t="shared" si="110"/>
        <v>42476.839351851857</v>
      </c>
      <c r="T1793">
        <f t="shared" si="111"/>
        <v>2016</v>
      </c>
    </row>
    <row r="1794" spans="1:20" ht="60" x14ac:dyDescent="0.25">
      <c r="A1794">
        <v>1419</v>
      </c>
      <c r="B1794" s="9" t="s">
        <v>1420</v>
      </c>
      <c r="C1794" s="3" t="s">
        <v>5529</v>
      </c>
      <c r="D1794" s="5">
        <v>6300</v>
      </c>
      <c r="E1794" s="7">
        <v>2180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">
        <f t="shared" ref="O1794:O1857" si="113">ROUND(E1795/D1795*100,0)</f>
        <v>36</v>
      </c>
      <c r="P1794" t="s">
        <v>8311</v>
      </c>
      <c r="Q1794" t="s">
        <v>8312</v>
      </c>
      <c r="R1794" s="13">
        <f t="shared" si="112"/>
        <v>42622.456238425926</v>
      </c>
      <c r="S1794" s="13">
        <f t="shared" si="110"/>
        <v>42652.456238425926</v>
      </c>
      <c r="T1794">
        <f t="shared" si="111"/>
        <v>2016</v>
      </c>
    </row>
    <row r="1795" spans="1:20" ht="60" x14ac:dyDescent="0.25">
      <c r="A1795">
        <v>4032</v>
      </c>
      <c r="B1795" s="9" t="s">
        <v>4028</v>
      </c>
      <c r="C1795" s="3" t="s">
        <v>8137</v>
      </c>
      <c r="D1795" s="5">
        <v>6048</v>
      </c>
      <c r="E1795" s="7">
        <v>2175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">
        <f t="shared" si="113"/>
        <v>36</v>
      </c>
      <c r="P1795" t="s">
        <v>8309</v>
      </c>
      <c r="Q1795" t="s">
        <v>8333</v>
      </c>
      <c r="R1795" s="13">
        <f t="shared" si="112"/>
        <v>42293.809212962966</v>
      </c>
      <c r="S1795" s="13">
        <f t="shared" ref="S1795:S1858" si="114">(((I1795/60)/60/24+DATE(1970,1,1)))</f>
        <v>42353.85087962963</v>
      </c>
      <c r="T1795">
        <f t="shared" ref="T1795:T1858" si="115">YEAR(R1795)</f>
        <v>2015</v>
      </c>
    </row>
    <row r="1796" spans="1:20" ht="30" x14ac:dyDescent="0.25">
      <c r="A1796">
        <v>14</v>
      </c>
      <c r="B1796" s="9" t="s">
        <v>16</v>
      </c>
      <c r="C1796" s="3" t="s">
        <v>4125</v>
      </c>
      <c r="D1796" s="5">
        <v>6000</v>
      </c>
      <c r="E1796" s="7">
        <v>2170.9899999999998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">
        <f t="shared" si="113"/>
        <v>36</v>
      </c>
      <c r="P1796" t="s">
        <v>8307</v>
      </c>
      <c r="Q1796" t="s">
        <v>8346</v>
      </c>
      <c r="R1796" s="13">
        <f t="shared" si="112"/>
        <v>41808.02648148148</v>
      </c>
      <c r="S1796" s="13">
        <f t="shared" si="114"/>
        <v>41833.582638888889</v>
      </c>
      <c r="T1796">
        <f t="shared" si="115"/>
        <v>2014</v>
      </c>
    </row>
    <row r="1797" spans="1:20" ht="30" x14ac:dyDescent="0.25">
      <c r="A1797">
        <v>36</v>
      </c>
      <c r="B1797" s="9" t="s">
        <v>38</v>
      </c>
      <c r="C1797" s="3" t="s">
        <v>4147</v>
      </c>
      <c r="D1797" s="5">
        <v>6000</v>
      </c>
      <c r="E1797" s="7">
        <v>2161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">
        <f t="shared" si="113"/>
        <v>36</v>
      </c>
      <c r="P1797" t="s">
        <v>8307</v>
      </c>
      <c r="Q1797" t="s">
        <v>8346</v>
      </c>
      <c r="R1797" s="13">
        <f t="shared" si="112"/>
        <v>42068.307002314818</v>
      </c>
      <c r="S1797" s="13">
        <f t="shared" si="114"/>
        <v>42098.265335648146</v>
      </c>
      <c r="T1797">
        <f t="shared" si="115"/>
        <v>2015</v>
      </c>
    </row>
    <row r="1798" spans="1:20" ht="75" x14ac:dyDescent="0.25">
      <c r="A1798">
        <v>86</v>
      </c>
      <c r="B1798" s="9" t="s">
        <v>88</v>
      </c>
      <c r="C1798" s="3" t="s">
        <v>4197</v>
      </c>
      <c r="D1798" s="5">
        <v>6000</v>
      </c>
      <c r="E1798" s="7">
        <v>2160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">
        <f t="shared" si="113"/>
        <v>36</v>
      </c>
      <c r="P1798" t="s">
        <v>8307</v>
      </c>
      <c r="Q1798" t="s">
        <v>8356</v>
      </c>
      <c r="R1798" s="13">
        <f t="shared" si="112"/>
        <v>42291.556076388893</v>
      </c>
      <c r="S1798" s="13">
        <f t="shared" si="114"/>
        <v>42365.59774305555</v>
      </c>
      <c r="T1798">
        <f t="shared" si="115"/>
        <v>2015</v>
      </c>
    </row>
    <row r="1799" spans="1:20" ht="45" x14ac:dyDescent="0.25">
      <c r="A1799">
        <v>89</v>
      </c>
      <c r="B1799" s="9" t="s">
        <v>91</v>
      </c>
      <c r="C1799" s="3" t="s">
        <v>4200</v>
      </c>
      <c r="D1799" s="5">
        <v>6000</v>
      </c>
      <c r="E1799" s="7">
        <v>2159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">
        <f t="shared" si="113"/>
        <v>36</v>
      </c>
      <c r="P1799" t="s">
        <v>8307</v>
      </c>
      <c r="Q1799" t="s">
        <v>8356</v>
      </c>
      <c r="R1799" s="13">
        <f t="shared" si="112"/>
        <v>41402.752222222225</v>
      </c>
      <c r="S1799" s="13">
        <f t="shared" si="114"/>
        <v>41427.752222222225</v>
      </c>
      <c r="T1799">
        <f t="shared" si="115"/>
        <v>2013</v>
      </c>
    </row>
    <row r="1800" spans="1:20" ht="60" x14ac:dyDescent="0.25">
      <c r="A1800">
        <v>102</v>
      </c>
      <c r="B1800" s="9" t="s">
        <v>104</v>
      </c>
      <c r="C1800" s="3" t="s">
        <v>4213</v>
      </c>
      <c r="D1800" s="5">
        <v>6000</v>
      </c>
      <c r="E1800" s="7">
        <v>2156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">
        <f t="shared" si="113"/>
        <v>36</v>
      </c>
      <c r="P1800" t="s">
        <v>8307</v>
      </c>
      <c r="Q1800" t="s">
        <v>8356</v>
      </c>
      <c r="R1800" s="13">
        <f t="shared" si="112"/>
        <v>40505.131168981483</v>
      </c>
      <c r="S1800" s="13">
        <f t="shared" si="114"/>
        <v>40535.131168981483</v>
      </c>
      <c r="T1800">
        <f t="shared" si="115"/>
        <v>2010</v>
      </c>
    </row>
    <row r="1801" spans="1:20" ht="60" x14ac:dyDescent="0.25">
      <c r="A1801">
        <v>174</v>
      </c>
      <c r="B1801" s="9" t="s">
        <v>176</v>
      </c>
      <c r="C1801" s="3" t="s">
        <v>4284</v>
      </c>
      <c r="D1801" s="5">
        <v>6000</v>
      </c>
      <c r="E1801" s="7">
        <v>2155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">
        <f t="shared" si="113"/>
        <v>36</v>
      </c>
      <c r="P1801" t="s">
        <v>8307</v>
      </c>
      <c r="Q1801" t="s">
        <v>8316</v>
      </c>
      <c r="R1801" s="13">
        <f t="shared" si="112"/>
        <v>42072.758981481486</v>
      </c>
      <c r="S1801" s="13">
        <f t="shared" si="114"/>
        <v>42132.758981481486</v>
      </c>
      <c r="T1801">
        <f t="shared" si="115"/>
        <v>2015</v>
      </c>
    </row>
    <row r="1802" spans="1:20" ht="45" x14ac:dyDescent="0.25">
      <c r="A1802">
        <v>200</v>
      </c>
      <c r="B1802" s="9" t="s">
        <v>202</v>
      </c>
      <c r="C1802" s="3" t="s">
        <v>4310</v>
      </c>
      <c r="D1802" s="5">
        <v>6000</v>
      </c>
      <c r="E1802" s="7">
        <v>2154.66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">
        <f t="shared" si="113"/>
        <v>36</v>
      </c>
      <c r="P1802" t="s">
        <v>8307</v>
      </c>
      <c r="Q1802" t="s">
        <v>8316</v>
      </c>
      <c r="R1802" s="13">
        <f t="shared" si="112"/>
        <v>41867.083368055559</v>
      </c>
      <c r="S1802" s="13">
        <f t="shared" si="114"/>
        <v>41897.083368055559</v>
      </c>
      <c r="T1802">
        <f t="shared" si="115"/>
        <v>2014</v>
      </c>
    </row>
    <row r="1803" spans="1:20" x14ac:dyDescent="0.25">
      <c r="A1803">
        <v>202</v>
      </c>
      <c r="B1803" s="9" t="s">
        <v>204</v>
      </c>
      <c r="C1803" s="3" t="s">
        <v>4312</v>
      </c>
      <c r="D1803" s="5">
        <v>6000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">
        <f t="shared" si="113"/>
        <v>36</v>
      </c>
      <c r="P1803" t="s">
        <v>8307</v>
      </c>
      <c r="Q1803" t="s">
        <v>8316</v>
      </c>
      <c r="R1803" s="13">
        <f t="shared" si="112"/>
        <v>42255.927824074075</v>
      </c>
      <c r="S1803" s="13">
        <f t="shared" si="114"/>
        <v>42285.874305555553</v>
      </c>
      <c r="T1803">
        <f t="shared" si="115"/>
        <v>2015</v>
      </c>
    </row>
    <row r="1804" spans="1:20" ht="45" x14ac:dyDescent="0.25">
      <c r="A1804">
        <v>339</v>
      </c>
      <c r="B1804" s="9" t="s">
        <v>340</v>
      </c>
      <c r="C1804" s="3" t="s">
        <v>4449</v>
      </c>
      <c r="D1804" s="5">
        <v>6000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">
        <f t="shared" si="113"/>
        <v>36</v>
      </c>
      <c r="P1804" t="s">
        <v>8307</v>
      </c>
      <c r="Q1804" t="s">
        <v>8336</v>
      </c>
      <c r="R1804" s="13">
        <f t="shared" si="112"/>
        <v>42093.760046296295</v>
      </c>
      <c r="S1804" s="13">
        <f t="shared" si="114"/>
        <v>42123.760046296295</v>
      </c>
      <c r="T1804">
        <f t="shared" si="115"/>
        <v>2015</v>
      </c>
    </row>
    <row r="1805" spans="1:20" ht="60" x14ac:dyDescent="0.25">
      <c r="A1805">
        <v>374</v>
      </c>
      <c r="B1805" s="9" t="s">
        <v>375</v>
      </c>
      <c r="C1805" s="3" t="s">
        <v>4484</v>
      </c>
      <c r="D1805" s="5">
        <v>6000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">
        <f t="shared" si="113"/>
        <v>36</v>
      </c>
      <c r="P1805" t="s">
        <v>8307</v>
      </c>
      <c r="Q1805" t="s">
        <v>8336</v>
      </c>
      <c r="R1805" s="13">
        <f t="shared" si="112"/>
        <v>40757.889247685183</v>
      </c>
      <c r="S1805" s="13">
        <f t="shared" si="114"/>
        <v>40802.889247685183</v>
      </c>
      <c r="T1805">
        <f t="shared" si="115"/>
        <v>2011</v>
      </c>
    </row>
    <row r="1806" spans="1:20" ht="45" x14ac:dyDescent="0.25">
      <c r="A1806">
        <v>408</v>
      </c>
      <c r="B1806" s="9" t="s">
        <v>409</v>
      </c>
      <c r="C1806" s="3" t="s">
        <v>4518</v>
      </c>
      <c r="D1806" s="5">
        <v>6000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">
        <f t="shared" si="113"/>
        <v>36</v>
      </c>
      <c r="P1806" t="s">
        <v>8307</v>
      </c>
      <c r="Q1806" t="s">
        <v>8336</v>
      </c>
      <c r="R1806" s="13">
        <f t="shared" si="112"/>
        <v>41543.735995370371</v>
      </c>
      <c r="S1806" s="13">
        <f t="shared" si="114"/>
        <v>41583.777662037035</v>
      </c>
      <c r="T1806">
        <f t="shared" si="115"/>
        <v>2013</v>
      </c>
    </row>
    <row r="1807" spans="1:20" ht="60" x14ac:dyDescent="0.25">
      <c r="A1807">
        <v>432</v>
      </c>
      <c r="B1807" s="9" t="s">
        <v>433</v>
      </c>
      <c r="C1807" s="3" t="s">
        <v>4542</v>
      </c>
      <c r="D1807" s="5">
        <v>6000</v>
      </c>
      <c r="E1807" s="7">
        <v>2145.0100000000002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">
        <f t="shared" si="113"/>
        <v>36</v>
      </c>
      <c r="P1807" t="s">
        <v>8307</v>
      </c>
      <c r="Q1807" t="s">
        <v>8313</v>
      </c>
      <c r="R1807" s="13">
        <f t="shared" si="112"/>
        <v>42238.726631944446</v>
      </c>
      <c r="S1807" s="13">
        <f t="shared" si="114"/>
        <v>42298.726631944446</v>
      </c>
      <c r="T1807">
        <f t="shared" si="115"/>
        <v>2015</v>
      </c>
    </row>
    <row r="1808" spans="1:20" ht="30" x14ac:dyDescent="0.25">
      <c r="A1808">
        <v>469</v>
      </c>
      <c r="B1808" s="9" t="s">
        <v>470</v>
      </c>
      <c r="C1808" s="3" t="s">
        <v>4579</v>
      </c>
      <c r="D1808" s="5">
        <v>6000</v>
      </c>
      <c r="E1808" s="7">
        <v>2145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">
        <f t="shared" si="113"/>
        <v>36</v>
      </c>
      <c r="P1808" t="s">
        <v>8307</v>
      </c>
      <c r="Q1808" t="s">
        <v>8313</v>
      </c>
      <c r="R1808" s="13">
        <f t="shared" si="112"/>
        <v>41827.989861111113</v>
      </c>
      <c r="S1808" s="13">
        <f t="shared" si="114"/>
        <v>41887.989861111113</v>
      </c>
      <c r="T1808">
        <f t="shared" si="115"/>
        <v>2014</v>
      </c>
    </row>
    <row r="1809" spans="1:20" ht="60" x14ac:dyDescent="0.25">
      <c r="A1809">
        <v>622</v>
      </c>
      <c r="B1809" s="9" t="s">
        <v>623</v>
      </c>
      <c r="C1809" s="3" t="s">
        <v>4732</v>
      </c>
      <c r="D1809" s="5">
        <v>6000</v>
      </c>
      <c r="E1809" s="7">
        <v>2144.34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">
        <f t="shared" si="113"/>
        <v>36</v>
      </c>
      <c r="P1809" t="s">
        <v>8314</v>
      </c>
      <c r="Q1809" t="s">
        <v>8318</v>
      </c>
      <c r="R1809" s="13">
        <f t="shared" si="112"/>
        <v>42532.774745370371</v>
      </c>
      <c r="S1809" s="13">
        <f t="shared" si="114"/>
        <v>42552.774745370371</v>
      </c>
      <c r="T1809">
        <f t="shared" si="115"/>
        <v>2016</v>
      </c>
    </row>
    <row r="1810" spans="1:20" ht="60" x14ac:dyDescent="0.25">
      <c r="A1810">
        <v>675</v>
      </c>
      <c r="B1810" s="9" t="s">
        <v>676</v>
      </c>
      <c r="C1810" s="3" t="s">
        <v>4785</v>
      </c>
      <c r="D1810" s="5">
        <v>6000</v>
      </c>
      <c r="E1810" s="7">
        <v>2143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">
        <f t="shared" si="113"/>
        <v>36</v>
      </c>
      <c r="P1810" t="s">
        <v>8314</v>
      </c>
      <c r="Q1810" t="s">
        <v>8322</v>
      </c>
      <c r="R1810" s="13">
        <f t="shared" si="112"/>
        <v>41975.930601851855</v>
      </c>
      <c r="S1810" s="13">
        <f t="shared" si="114"/>
        <v>42005.290972222225</v>
      </c>
      <c r="T1810">
        <f t="shared" si="115"/>
        <v>2014</v>
      </c>
    </row>
    <row r="1811" spans="1:20" ht="60" x14ac:dyDescent="0.25">
      <c r="A1811">
        <v>739</v>
      </c>
      <c r="B1811" s="9" t="s">
        <v>740</v>
      </c>
      <c r="C1811" s="3" t="s">
        <v>4849</v>
      </c>
      <c r="D1811" s="5">
        <v>6000</v>
      </c>
      <c r="E1811" s="7">
        <v>2142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">
        <f t="shared" si="113"/>
        <v>36</v>
      </c>
      <c r="P1811" t="s">
        <v>8311</v>
      </c>
      <c r="Q1811" t="s">
        <v>8345</v>
      </c>
      <c r="R1811" s="13">
        <f t="shared" si="112"/>
        <v>41829.502650462964</v>
      </c>
      <c r="S1811" s="13">
        <f t="shared" si="114"/>
        <v>41862.502650462964</v>
      </c>
      <c r="T1811">
        <f t="shared" si="115"/>
        <v>2014</v>
      </c>
    </row>
    <row r="1812" spans="1:20" ht="60" x14ac:dyDescent="0.25">
      <c r="A1812">
        <v>802</v>
      </c>
      <c r="B1812" s="9" t="s">
        <v>803</v>
      </c>
      <c r="C1812" s="3" t="s">
        <v>4912</v>
      </c>
      <c r="D1812" s="5">
        <v>6000</v>
      </c>
      <c r="E1812" s="7">
        <v>2141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">
        <f t="shared" si="113"/>
        <v>36</v>
      </c>
      <c r="P1812" t="s">
        <v>8323</v>
      </c>
      <c r="Q1812" t="s">
        <v>8347</v>
      </c>
      <c r="R1812" s="13">
        <f t="shared" si="112"/>
        <v>41123.022268518522</v>
      </c>
      <c r="S1812" s="13">
        <f t="shared" si="114"/>
        <v>41169.170138888891</v>
      </c>
      <c r="T1812">
        <f t="shared" si="115"/>
        <v>2012</v>
      </c>
    </row>
    <row r="1813" spans="1:20" x14ac:dyDescent="0.25">
      <c r="A1813">
        <v>833</v>
      </c>
      <c r="B1813" s="9" t="s">
        <v>834</v>
      </c>
      <c r="C1813" s="3" t="s">
        <v>4943</v>
      </c>
      <c r="D1813" s="5">
        <v>6000</v>
      </c>
      <c r="E1813" s="7">
        <v>2140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">
        <f t="shared" si="113"/>
        <v>36</v>
      </c>
      <c r="P1813" t="s">
        <v>8323</v>
      </c>
      <c r="Q1813" t="s">
        <v>8347</v>
      </c>
      <c r="R1813" s="13">
        <f t="shared" si="112"/>
        <v>41718.878182870372</v>
      </c>
      <c r="S1813" s="13">
        <f t="shared" si="114"/>
        <v>41748.878182870372</v>
      </c>
      <c r="T1813">
        <f t="shared" si="115"/>
        <v>2014</v>
      </c>
    </row>
    <row r="1814" spans="1:20" ht="60" x14ac:dyDescent="0.25">
      <c r="A1814">
        <v>871</v>
      </c>
      <c r="B1814" s="9" t="s">
        <v>872</v>
      </c>
      <c r="C1814" s="3" t="s">
        <v>4981</v>
      </c>
      <c r="D1814" s="5">
        <v>6000</v>
      </c>
      <c r="E1814" s="7">
        <v>2140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">
        <f t="shared" si="113"/>
        <v>36</v>
      </c>
      <c r="P1814" t="s">
        <v>8323</v>
      </c>
      <c r="Q1814" t="s">
        <v>8337</v>
      </c>
      <c r="R1814" s="13">
        <f t="shared" si="112"/>
        <v>41577.561284722222</v>
      </c>
      <c r="S1814" s="13">
        <f t="shared" si="114"/>
        <v>41607.602951388886</v>
      </c>
      <c r="T1814">
        <f t="shared" si="115"/>
        <v>2013</v>
      </c>
    </row>
    <row r="1815" spans="1:20" ht="60" x14ac:dyDescent="0.25">
      <c r="A1815">
        <v>892</v>
      </c>
      <c r="B1815" s="9" t="s">
        <v>893</v>
      </c>
      <c r="C1815" s="3" t="s">
        <v>5002</v>
      </c>
      <c r="D1815" s="5">
        <v>6000</v>
      </c>
      <c r="E1815" s="7">
        <v>2132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">
        <f t="shared" si="113"/>
        <v>36</v>
      </c>
      <c r="P1815" t="s">
        <v>8323</v>
      </c>
      <c r="Q1815" t="s">
        <v>8344</v>
      </c>
      <c r="R1815" s="13">
        <f t="shared" ref="R1815:R1878" si="116">((J1815/60)/60/24+DATE(1970,1,1))</f>
        <v>40304.20003472222</v>
      </c>
      <c r="S1815" s="13">
        <f t="shared" si="114"/>
        <v>40391.166666666664</v>
      </c>
      <c r="T1815">
        <f t="shared" si="115"/>
        <v>2010</v>
      </c>
    </row>
    <row r="1816" spans="1:20" ht="45" x14ac:dyDescent="0.25">
      <c r="A1816">
        <v>925</v>
      </c>
      <c r="B1816" s="9" t="s">
        <v>926</v>
      </c>
      <c r="C1816" s="3" t="s">
        <v>5035</v>
      </c>
      <c r="D1816" s="5">
        <v>6000</v>
      </c>
      <c r="E1816" s="7">
        <v>2132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">
        <f t="shared" si="113"/>
        <v>36</v>
      </c>
      <c r="P1816" t="s">
        <v>8323</v>
      </c>
      <c r="Q1816" t="s">
        <v>8337</v>
      </c>
      <c r="R1816" s="13">
        <f t="shared" si="116"/>
        <v>41575.880914351852</v>
      </c>
      <c r="S1816" s="13">
        <f t="shared" si="114"/>
        <v>41605.922581018516</v>
      </c>
      <c r="T1816">
        <f t="shared" si="115"/>
        <v>2013</v>
      </c>
    </row>
    <row r="1817" spans="1:20" ht="60" x14ac:dyDescent="0.25">
      <c r="A1817">
        <v>1114</v>
      </c>
      <c r="B1817" s="9" t="s">
        <v>1115</v>
      </c>
      <c r="C1817" s="3" t="s">
        <v>5224</v>
      </c>
      <c r="D1817" s="5">
        <v>6000</v>
      </c>
      <c r="E1817" s="7">
        <v>2130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">
        <f t="shared" si="113"/>
        <v>36</v>
      </c>
      <c r="P1817" t="s">
        <v>8320</v>
      </c>
      <c r="Q1817" t="s">
        <v>8321</v>
      </c>
      <c r="R1817" s="13">
        <f t="shared" si="116"/>
        <v>41526.345914351856</v>
      </c>
      <c r="S1817" s="13">
        <f t="shared" si="114"/>
        <v>41556.345914351856</v>
      </c>
      <c r="T1817">
        <f t="shared" si="115"/>
        <v>2013</v>
      </c>
    </row>
    <row r="1818" spans="1:20" ht="45" x14ac:dyDescent="0.25">
      <c r="A1818">
        <v>1146</v>
      </c>
      <c r="B1818" s="9" t="s">
        <v>1147</v>
      </c>
      <c r="C1818" s="3" t="s">
        <v>5256</v>
      </c>
      <c r="D1818" s="5">
        <v>6000</v>
      </c>
      <c r="E1818" s="7">
        <v>2130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">
        <f t="shared" si="113"/>
        <v>35</v>
      </c>
      <c r="P1818" t="s">
        <v>8331</v>
      </c>
      <c r="Q1818" t="s">
        <v>8332</v>
      </c>
      <c r="R1818" s="13">
        <f t="shared" si="116"/>
        <v>41723.9533912037</v>
      </c>
      <c r="S1818" s="13">
        <f t="shared" si="114"/>
        <v>41761.9533912037</v>
      </c>
      <c r="T1818">
        <f t="shared" si="115"/>
        <v>2014</v>
      </c>
    </row>
    <row r="1819" spans="1:20" ht="60" x14ac:dyDescent="0.25">
      <c r="A1819">
        <v>1177</v>
      </c>
      <c r="B1819" s="9" t="s">
        <v>1178</v>
      </c>
      <c r="C1819" s="3" t="s">
        <v>5287</v>
      </c>
      <c r="D1819" s="5">
        <v>6000</v>
      </c>
      <c r="E1819" s="7">
        <v>2129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">
        <f t="shared" si="113"/>
        <v>35</v>
      </c>
      <c r="P1819" t="s">
        <v>8331</v>
      </c>
      <c r="Q1819" t="s">
        <v>8332</v>
      </c>
      <c r="R1819" s="13">
        <f t="shared" si="116"/>
        <v>41897.660833333335</v>
      </c>
      <c r="S1819" s="13">
        <f t="shared" si="114"/>
        <v>41927.660833333335</v>
      </c>
      <c r="T1819">
        <f t="shared" si="115"/>
        <v>2014</v>
      </c>
    </row>
    <row r="1820" spans="1:20" ht="60" x14ac:dyDescent="0.25">
      <c r="A1820">
        <v>1201</v>
      </c>
      <c r="B1820" s="9" t="s">
        <v>1202</v>
      </c>
      <c r="C1820" s="3" t="s">
        <v>5311</v>
      </c>
      <c r="D1820" s="5">
        <v>6000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">
        <f t="shared" si="113"/>
        <v>35</v>
      </c>
      <c r="P1820" t="s">
        <v>8327</v>
      </c>
      <c r="Q1820" t="s">
        <v>8328</v>
      </c>
      <c r="R1820" s="13">
        <f t="shared" si="116"/>
        <v>42536.60701388889</v>
      </c>
      <c r="S1820" s="13">
        <f t="shared" si="114"/>
        <v>42566.60701388889</v>
      </c>
      <c r="T1820">
        <f t="shared" si="115"/>
        <v>2016</v>
      </c>
    </row>
    <row r="1821" spans="1:20" ht="60" x14ac:dyDescent="0.25">
      <c r="A1821">
        <v>1209</v>
      </c>
      <c r="B1821" s="9" t="s">
        <v>1210</v>
      </c>
      <c r="C1821" s="3" t="s">
        <v>5319</v>
      </c>
      <c r="D1821" s="5">
        <v>6000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">
        <f t="shared" si="113"/>
        <v>35</v>
      </c>
      <c r="P1821" t="s">
        <v>8327</v>
      </c>
      <c r="Q1821" t="s">
        <v>8328</v>
      </c>
      <c r="R1821" s="13">
        <f t="shared" si="116"/>
        <v>42761.846122685187</v>
      </c>
      <c r="S1821" s="13">
        <f t="shared" si="114"/>
        <v>42791.846122685187</v>
      </c>
      <c r="T1821">
        <f t="shared" si="115"/>
        <v>2017</v>
      </c>
    </row>
    <row r="1822" spans="1:20" ht="45" x14ac:dyDescent="0.25">
      <c r="A1822">
        <v>1251</v>
      </c>
      <c r="B1822" s="9" t="s">
        <v>1252</v>
      </c>
      <c r="C1822" s="3" t="s">
        <v>5361</v>
      </c>
      <c r="D1822" s="5">
        <v>6000</v>
      </c>
      <c r="E1822" s="7">
        <v>2115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">
        <f t="shared" si="113"/>
        <v>35</v>
      </c>
      <c r="P1822" t="s">
        <v>8323</v>
      </c>
      <c r="Q1822" t="s">
        <v>8347</v>
      </c>
      <c r="R1822" s="13">
        <f t="shared" si="116"/>
        <v>40751.814432870371</v>
      </c>
      <c r="S1822" s="13">
        <f t="shared" si="114"/>
        <v>40811.814432870371</v>
      </c>
      <c r="T1822">
        <f t="shared" si="115"/>
        <v>2011</v>
      </c>
    </row>
    <row r="1823" spans="1:20" ht="45" x14ac:dyDescent="0.25">
      <c r="A1823">
        <v>1361</v>
      </c>
      <c r="B1823" s="9" t="s">
        <v>1362</v>
      </c>
      <c r="C1823" s="3" t="s">
        <v>5471</v>
      </c>
      <c r="D1823" s="5">
        <v>6000</v>
      </c>
      <c r="E1823" s="7">
        <v>2113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">
        <f t="shared" si="113"/>
        <v>35</v>
      </c>
      <c r="P1823" t="s">
        <v>8311</v>
      </c>
      <c r="Q1823" t="s">
        <v>8345</v>
      </c>
      <c r="R1823" s="13">
        <f t="shared" si="116"/>
        <v>41781.717268518521</v>
      </c>
      <c r="S1823" s="13">
        <f t="shared" si="114"/>
        <v>41811.717268518521</v>
      </c>
      <c r="T1823">
        <f t="shared" si="115"/>
        <v>2014</v>
      </c>
    </row>
    <row r="1824" spans="1:20" ht="60" x14ac:dyDescent="0.25">
      <c r="A1824">
        <v>1396</v>
      </c>
      <c r="B1824" s="9" t="s">
        <v>1397</v>
      </c>
      <c r="C1824" s="3" t="s">
        <v>5506</v>
      </c>
      <c r="D1824" s="5">
        <v>6000</v>
      </c>
      <c r="E1824" s="7">
        <v>2112.9899999999998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">
        <f t="shared" si="113"/>
        <v>35</v>
      </c>
      <c r="P1824" t="s">
        <v>8323</v>
      </c>
      <c r="Q1824" t="s">
        <v>8347</v>
      </c>
      <c r="R1824" s="13">
        <f t="shared" si="116"/>
        <v>42018.99863425926</v>
      </c>
      <c r="S1824" s="13">
        <f t="shared" si="114"/>
        <v>42048.99863425926</v>
      </c>
      <c r="T1824">
        <f t="shared" si="115"/>
        <v>2015</v>
      </c>
    </row>
    <row r="1825" spans="1:20" ht="60" x14ac:dyDescent="0.25">
      <c r="A1825">
        <v>1410</v>
      </c>
      <c r="B1825" s="9" t="s">
        <v>1411</v>
      </c>
      <c r="C1825" s="3" t="s">
        <v>5520</v>
      </c>
      <c r="D1825" s="5">
        <v>6000</v>
      </c>
      <c r="E1825" s="7">
        <v>2110.5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">
        <f t="shared" si="113"/>
        <v>35</v>
      </c>
      <c r="P1825" t="s">
        <v>8311</v>
      </c>
      <c r="Q1825" t="s">
        <v>8312</v>
      </c>
      <c r="R1825" s="13">
        <f t="shared" si="116"/>
        <v>42479.318518518514</v>
      </c>
      <c r="S1825" s="13">
        <f t="shared" si="114"/>
        <v>42524.318518518514</v>
      </c>
      <c r="T1825">
        <f t="shared" si="115"/>
        <v>2016</v>
      </c>
    </row>
    <row r="1826" spans="1:20" ht="30" x14ac:dyDescent="0.25">
      <c r="A1826">
        <v>1457</v>
      </c>
      <c r="B1826" s="9" t="s">
        <v>1458</v>
      </c>
      <c r="C1826" s="3" t="s">
        <v>5567</v>
      </c>
      <c r="D1826" s="5">
        <v>6000</v>
      </c>
      <c r="E1826" s="7">
        <v>2110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">
        <f t="shared" si="113"/>
        <v>35</v>
      </c>
      <c r="P1826" t="s">
        <v>8311</v>
      </c>
      <c r="Q1826" t="s">
        <v>8312</v>
      </c>
      <c r="R1826" s="13">
        <f t="shared" si="116"/>
        <v>42289.89634259259</v>
      </c>
      <c r="S1826" s="13">
        <f t="shared" si="114"/>
        <v>42319.938009259262</v>
      </c>
      <c r="T1826">
        <f t="shared" si="115"/>
        <v>2015</v>
      </c>
    </row>
    <row r="1827" spans="1:20" ht="45" x14ac:dyDescent="0.25">
      <c r="A1827">
        <v>1476</v>
      </c>
      <c r="B1827" s="9" t="s">
        <v>1477</v>
      </c>
      <c r="C1827" s="3" t="s">
        <v>5586</v>
      </c>
      <c r="D1827" s="5">
        <v>6000</v>
      </c>
      <c r="E1827" s="7">
        <v>2107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">
        <f t="shared" si="113"/>
        <v>35</v>
      </c>
      <c r="P1827" t="s">
        <v>8311</v>
      </c>
      <c r="Q1827" t="s">
        <v>8343</v>
      </c>
      <c r="R1827" s="13">
        <f t="shared" si="116"/>
        <v>40766.041921296295</v>
      </c>
      <c r="S1827" s="13">
        <f t="shared" si="114"/>
        <v>40796.041921296295</v>
      </c>
      <c r="T1827">
        <f t="shared" si="115"/>
        <v>2011</v>
      </c>
    </row>
    <row r="1828" spans="1:20" ht="45" x14ac:dyDescent="0.25">
      <c r="A1828">
        <v>1553</v>
      </c>
      <c r="B1828" s="9" t="s">
        <v>1554</v>
      </c>
      <c r="C1828" s="3" t="s">
        <v>5663</v>
      </c>
      <c r="D1828" s="5">
        <v>6000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">
        <f t="shared" si="113"/>
        <v>35</v>
      </c>
      <c r="P1828" t="s">
        <v>8327</v>
      </c>
      <c r="Q1828" t="s">
        <v>8354</v>
      </c>
      <c r="R1828" s="13">
        <f t="shared" si="116"/>
        <v>42219.282951388886</v>
      </c>
      <c r="S1828" s="13">
        <f t="shared" si="114"/>
        <v>42249.282951388886</v>
      </c>
      <c r="T1828">
        <f t="shared" si="115"/>
        <v>2015</v>
      </c>
    </row>
    <row r="1829" spans="1:20" ht="45" x14ac:dyDescent="0.25">
      <c r="A1829">
        <v>1563</v>
      </c>
      <c r="B1829" s="9" t="s">
        <v>1564</v>
      </c>
      <c r="C1829" s="3" t="s">
        <v>5673</v>
      </c>
      <c r="D1829" s="5">
        <v>6000</v>
      </c>
      <c r="E1829" s="7">
        <v>2102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">
        <f t="shared" si="113"/>
        <v>35</v>
      </c>
      <c r="P1829" t="s">
        <v>8311</v>
      </c>
      <c r="Q1829" t="s">
        <v>8351</v>
      </c>
      <c r="R1829" s="13">
        <f t="shared" si="116"/>
        <v>41652.742488425924</v>
      </c>
      <c r="S1829" s="13">
        <f t="shared" si="114"/>
        <v>41712.700821759259</v>
      </c>
      <c r="T1829">
        <f t="shared" si="115"/>
        <v>2014</v>
      </c>
    </row>
    <row r="1830" spans="1:20" ht="30" x14ac:dyDescent="0.25">
      <c r="A1830">
        <v>1570</v>
      </c>
      <c r="B1830" s="9" t="s">
        <v>1571</v>
      </c>
      <c r="C1830" s="3" t="s">
        <v>5680</v>
      </c>
      <c r="D1830" s="5">
        <v>6000</v>
      </c>
      <c r="E1830" s="7">
        <v>2102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">
        <f t="shared" si="113"/>
        <v>35</v>
      </c>
      <c r="P1830" t="s">
        <v>8311</v>
      </c>
      <c r="Q1830" t="s">
        <v>8351</v>
      </c>
      <c r="R1830" s="13">
        <f t="shared" si="116"/>
        <v>42438.813449074078</v>
      </c>
      <c r="S1830" s="13">
        <f t="shared" si="114"/>
        <v>42468.771782407406</v>
      </c>
      <c r="T1830">
        <f t="shared" si="115"/>
        <v>2016</v>
      </c>
    </row>
    <row r="1831" spans="1:20" ht="60" x14ac:dyDescent="0.25">
      <c r="A1831">
        <v>1605</v>
      </c>
      <c r="B1831" s="9" t="s">
        <v>1606</v>
      </c>
      <c r="C1831" s="3" t="s">
        <v>5715</v>
      </c>
      <c r="D1831" s="5">
        <v>6000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">
        <f t="shared" si="113"/>
        <v>35</v>
      </c>
      <c r="P1831" t="s">
        <v>8323</v>
      </c>
      <c r="Q1831" t="s">
        <v>8347</v>
      </c>
      <c r="R1831" s="13">
        <f t="shared" si="116"/>
        <v>40747.012881944444</v>
      </c>
      <c r="S1831" s="13">
        <f t="shared" si="114"/>
        <v>40756.291666666664</v>
      </c>
      <c r="T1831">
        <f t="shared" si="115"/>
        <v>2011</v>
      </c>
    </row>
    <row r="1832" spans="1:20" ht="30" x14ac:dyDescent="0.25">
      <c r="A1832">
        <v>1629</v>
      </c>
      <c r="B1832" s="9" t="s">
        <v>1630</v>
      </c>
      <c r="C1832" s="3" t="s">
        <v>5739</v>
      </c>
      <c r="D1832" s="5">
        <v>6000</v>
      </c>
      <c r="E1832" s="7">
        <v>2100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">
        <f t="shared" si="113"/>
        <v>35</v>
      </c>
      <c r="P1832" t="s">
        <v>8323</v>
      </c>
      <c r="Q1832" t="s">
        <v>8347</v>
      </c>
      <c r="R1832" s="13">
        <f t="shared" si="116"/>
        <v>41645.867280092592</v>
      </c>
      <c r="S1832" s="13">
        <f t="shared" si="114"/>
        <v>41690.867280092592</v>
      </c>
      <c r="T1832">
        <f t="shared" si="115"/>
        <v>2014</v>
      </c>
    </row>
    <row r="1833" spans="1:20" ht="60" x14ac:dyDescent="0.25">
      <c r="A1833">
        <v>1658</v>
      </c>
      <c r="B1833" s="9" t="s">
        <v>1659</v>
      </c>
      <c r="C1833" s="3" t="s">
        <v>5768</v>
      </c>
      <c r="D1833" s="5">
        <v>6000</v>
      </c>
      <c r="E1833" s="7">
        <v>2100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">
        <f t="shared" si="113"/>
        <v>35</v>
      </c>
      <c r="P1833" t="s">
        <v>8323</v>
      </c>
      <c r="Q1833" t="s">
        <v>8353</v>
      </c>
      <c r="R1833" s="13">
        <f t="shared" si="116"/>
        <v>41223.22184027778</v>
      </c>
      <c r="S1833" s="13">
        <f t="shared" si="114"/>
        <v>41261.597222222219</v>
      </c>
      <c r="T1833">
        <f t="shared" si="115"/>
        <v>2012</v>
      </c>
    </row>
    <row r="1834" spans="1:20" ht="45" x14ac:dyDescent="0.25">
      <c r="A1834">
        <v>1677</v>
      </c>
      <c r="B1834" s="9" t="s">
        <v>1678</v>
      </c>
      <c r="C1834" s="3" t="s">
        <v>5787</v>
      </c>
      <c r="D1834" s="5">
        <v>6000</v>
      </c>
      <c r="E1834" s="7">
        <v>2100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">
        <f t="shared" si="113"/>
        <v>35</v>
      </c>
      <c r="P1834" t="s">
        <v>8323</v>
      </c>
      <c r="Q1834" t="s">
        <v>8353</v>
      </c>
      <c r="R1834" s="13">
        <f t="shared" si="116"/>
        <v>42416.407129629632</v>
      </c>
      <c r="S1834" s="13">
        <f t="shared" si="114"/>
        <v>42476.249305555553</v>
      </c>
      <c r="T1834">
        <f t="shared" si="115"/>
        <v>2016</v>
      </c>
    </row>
    <row r="1835" spans="1:20" ht="45" x14ac:dyDescent="0.25">
      <c r="A1835">
        <v>1682</v>
      </c>
      <c r="B1835" s="9" t="s">
        <v>1683</v>
      </c>
      <c r="C1835" s="3" t="s">
        <v>5792</v>
      </c>
      <c r="D1835" s="5">
        <v>6000</v>
      </c>
      <c r="E1835" s="7">
        <v>2100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">
        <f t="shared" si="113"/>
        <v>35</v>
      </c>
      <c r="P1835" t="s">
        <v>8323</v>
      </c>
      <c r="Q1835" t="s">
        <v>8329</v>
      </c>
      <c r="R1835" s="13">
        <f t="shared" si="116"/>
        <v>42779.21365740741</v>
      </c>
      <c r="S1835" s="13">
        <f t="shared" si="114"/>
        <v>42839.171990740739</v>
      </c>
      <c r="T1835">
        <f t="shared" si="115"/>
        <v>2017</v>
      </c>
    </row>
    <row r="1836" spans="1:20" ht="60" x14ac:dyDescent="0.25">
      <c r="A1836">
        <v>1724</v>
      </c>
      <c r="B1836" s="9" t="s">
        <v>1725</v>
      </c>
      <c r="C1836" s="3" t="s">
        <v>5834</v>
      </c>
      <c r="D1836" s="5">
        <v>6000</v>
      </c>
      <c r="E1836" s="7">
        <v>2095.2600000000002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">
        <f t="shared" si="113"/>
        <v>35</v>
      </c>
      <c r="P1836" t="s">
        <v>8323</v>
      </c>
      <c r="Q1836" t="s">
        <v>8329</v>
      </c>
      <c r="R1836" s="13">
        <f t="shared" si="116"/>
        <v>41912.932430555556</v>
      </c>
      <c r="S1836" s="13">
        <f t="shared" si="114"/>
        <v>41942.932430555556</v>
      </c>
      <c r="T1836">
        <f t="shared" si="115"/>
        <v>2014</v>
      </c>
    </row>
    <row r="1837" spans="1:20" ht="45" x14ac:dyDescent="0.25">
      <c r="A1837">
        <v>1743</v>
      </c>
      <c r="B1837" s="9" t="s">
        <v>1744</v>
      </c>
      <c r="C1837" s="3" t="s">
        <v>5853</v>
      </c>
      <c r="D1837" s="5">
        <v>6000</v>
      </c>
      <c r="E1837" s="7">
        <v>2095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">
        <f t="shared" si="113"/>
        <v>35</v>
      </c>
      <c r="P1837" t="s">
        <v>8327</v>
      </c>
      <c r="Q1837" t="s">
        <v>8328</v>
      </c>
      <c r="R1837" s="13">
        <f t="shared" si="116"/>
        <v>42586.925636574073</v>
      </c>
      <c r="S1837" s="13">
        <f t="shared" si="114"/>
        <v>42609.165972222225</v>
      </c>
      <c r="T1837">
        <f t="shared" si="115"/>
        <v>2016</v>
      </c>
    </row>
    <row r="1838" spans="1:20" ht="60" x14ac:dyDescent="0.25">
      <c r="A1838">
        <v>1933</v>
      </c>
      <c r="B1838" s="9" t="s">
        <v>1934</v>
      </c>
      <c r="C1838" s="3" t="s">
        <v>6043</v>
      </c>
      <c r="D1838" s="5">
        <v>6000</v>
      </c>
      <c r="E1838" s="7">
        <v>2093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">
        <f t="shared" si="113"/>
        <v>35</v>
      </c>
      <c r="P1838" t="s">
        <v>8323</v>
      </c>
      <c r="Q1838" t="s">
        <v>8344</v>
      </c>
      <c r="R1838" s="13">
        <f t="shared" si="116"/>
        <v>41879.130868055552</v>
      </c>
      <c r="S1838" s="13">
        <f t="shared" si="114"/>
        <v>41909.130868055552</v>
      </c>
      <c r="T1838">
        <f t="shared" si="115"/>
        <v>2014</v>
      </c>
    </row>
    <row r="1839" spans="1:20" ht="60" x14ac:dyDescent="0.25">
      <c r="A1839">
        <v>1942</v>
      </c>
      <c r="B1839" s="9" t="s">
        <v>1943</v>
      </c>
      <c r="C1839" s="3" t="s">
        <v>6052</v>
      </c>
      <c r="D1839" s="5">
        <v>6000</v>
      </c>
      <c r="E1839" s="7">
        <v>2087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">
        <f t="shared" si="113"/>
        <v>35</v>
      </c>
      <c r="P1839" t="s">
        <v>8314</v>
      </c>
      <c r="Q1839" t="s">
        <v>8325</v>
      </c>
      <c r="R1839" s="13">
        <f t="shared" si="116"/>
        <v>40638.828009259261</v>
      </c>
      <c r="S1839" s="13">
        <f t="shared" si="114"/>
        <v>40728.828009259261</v>
      </c>
      <c r="T1839">
        <f t="shared" si="115"/>
        <v>2011</v>
      </c>
    </row>
    <row r="1840" spans="1:20" x14ac:dyDescent="0.25">
      <c r="A1840">
        <v>1988</v>
      </c>
      <c r="B1840" s="9" t="s">
        <v>1989</v>
      </c>
      <c r="C1840" s="3" t="s">
        <v>6098</v>
      </c>
      <c r="D1840" s="5">
        <v>6000</v>
      </c>
      <c r="E1840" s="7">
        <v>2086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">
        <f t="shared" si="113"/>
        <v>35</v>
      </c>
      <c r="P1840" t="s">
        <v>8327</v>
      </c>
      <c r="Q1840" t="s">
        <v>8334</v>
      </c>
      <c r="R1840" s="13">
        <f t="shared" si="116"/>
        <v>42206.763217592597</v>
      </c>
      <c r="S1840" s="13">
        <f t="shared" si="114"/>
        <v>42236.763217592597</v>
      </c>
      <c r="T1840">
        <f t="shared" si="115"/>
        <v>2015</v>
      </c>
    </row>
    <row r="1841" spans="1:20" ht="60" x14ac:dyDescent="0.25">
      <c r="A1841">
        <v>2055</v>
      </c>
      <c r="B1841" s="9" t="s">
        <v>2056</v>
      </c>
      <c r="C1841" s="3" t="s">
        <v>6165</v>
      </c>
      <c r="D1841" s="5">
        <v>6000</v>
      </c>
      <c r="E1841" s="7">
        <v>2082.25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">
        <f t="shared" si="113"/>
        <v>35</v>
      </c>
      <c r="P1841" t="s">
        <v>8314</v>
      </c>
      <c r="Q1841" t="s">
        <v>8325</v>
      </c>
      <c r="R1841" s="13">
        <f t="shared" si="116"/>
        <v>41946.674108796295</v>
      </c>
      <c r="S1841" s="13">
        <f t="shared" si="114"/>
        <v>41976.166666666672</v>
      </c>
      <c r="T1841">
        <f t="shared" si="115"/>
        <v>2014</v>
      </c>
    </row>
    <row r="1842" spans="1:20" ht="60" x14ac:dyDescent="0.25">
      <c r="A1842">
        <v>2085</v>
      </c>
      <c r="B1842" s="9" t="s">
        <v>2086</v>
      </c>
      <c r="C1842" s="3" t="s">
        <v>6195</v>
      </c>
      <c r="D1842" s="5">
        <v>6000</v>
      </c>
      <c r="E1842" s="7">
        <v>2080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">
        <f t="shared" si="113"/>
        <v>35</v>
      </c>
      <c r="P1842" t="s">
        <v>8323</v>
      </c>
      <c r="Q1842" t="s">
        <v>8344</v>
      </c>
      <c r="R1842" s="13">
        <f t="shared" si="116"/>
        <v>41075.835497685184</v>
      </c>
      <c r="S1842" s="13">
        <f t="shared" si="114"/>
        <v>41105.835497685184</v>
      </c>
      <c r="T1842">
        <f t="shared" si="115"/>
        <v>2012</v>
      </c>
    </row>
    <row r="1843" spans="1:20" ht="45" x14ac:dyDescent="0.25">
      <c r="A1843">
        <v>2092</v>
      </c>
      <c r="B1843" s="9" t="s">
        <v>2093</v>
      </c>
      <c r="C1843" s="3" t="s">
        <v>6202</v>
      </c>
      <c r="D1843" s="5">
        <v>6000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">
        <f t="shared" si="113"/>
        <v>35</v>
      </c>
      <c r="P1843" t="s">
        <v>8323</v>
      </c>
      <c r="Q1843" t="s">
        <v>8344</v>
      </c>
      <c r="R1843" s="13">
        <f t="shared" si="116"/>
        <v>40763.707546296297</v>
      </c>
      <c r="S1843" s="13">
        <f t="shared" si="114"/>
        <v>40823.707546296297</v>
      </c>
      <c r="T1843">
        <f t="shared" si="115"/>
        <v>2011</v>
      </c>
    </row>
    <row r="1844" spans="1:20" ht="45" x14ac:dyDescent="0.25">
      <c r="A1844">
        <v>2098</v>
      </c>
      <c r="B1844" s="9" t="s">
        <v>2099</v>
      </c>
      <c r="C1844" s="3" t="s">
        <v>6208</v>
      </c>
      <c r="D1844" s="5">
        <v>6000</v>
      </c>
      <c r="E1844" s="7">
        <v>2076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">
        <f t="shared" si="113"/>
        <v>35</v>
      </c>
      <c r="P1844" t="s">
        <v>8323</v>
      </c>
      <c r="Q1844" t="s">
        <v>8344</v>
      </c>
      <c r="R1844" s="13">
        <f t="shared" si="116"/>
        <v>40946.11383101852</v>
      </c>
      <c r="S1844" s="13">
        <f t="shared" si="114"/>
        <v>40976.11383101852</v>
      </c>
      <c r="T1844">
        <f t="shared" si="115"/>
        <v>2012</v>
      </c>
    </row>
    <row r="1845" spans="1:20" ht="45" x14ac:dyDescent="0.25">
      <c r="A1845">
        <v>2134</v>
      </c>
      <c r="B1845" s="9" t="s">
        <v>2135</v>
      </c>
      <c r="C1845" s="3" t="s">
        <v>6244</v>
      </c>
      <c r="D1845" s="5">
        <v>6000</v>
      </c>
      <c r="E1845" s="7">
        <v>2075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">
        <f t="shared" si="113"/>
        <v>35</v>
      </c>
      <c r="P1845" t="s">
        <v>8320</v>
      </c>
      <c r="Q1845" t="s">
        <v>8321</v>
      </c>
      <c r="R1845" s="13">
        <f t="shared" si="116"/>
        <v>41361.886469907404</v>
      </c>
      <c r="S1845" s="13">
        <f t="shared" si="114"/>
        <v>41391.886469907404</v>
      </c>
      <c r="T1845">
        <f t="shared" si="115"/>
        <v>2013</v>
      </c>
    </row>
    <row r="1846" spans="1:20" ht="60" x14ac:dyDescent="0.25">
      <c r="A1846">
        <v>2212</v>
      </c>
      <c r="B1846" s="9" t="s">
        <v>2213</v>
      </c>
      <c r="C1846" s="3" t="s">
        <v>6322</v>
      </c>
      <c r="D1846" s="5">
        <v>6000</v>
      </c>
      <c r="E1846" s="7">
        <v>2073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">
        <f t="shared" si="113"/>
        <v>35</v>
      </c>
      <c r="P1846" t="s">
        <v>8323</v>
      </c>
      <c r="Q1846" t="s">
        <v>8342</v>
      </c>
      <c r="R1846" s="13">
        <f t="shared" si="116"/>
        <v>41548.747418981482</v>
      </c>
      <c r="S1846" s="13">
        <f t="shared" si="114"/>
        <v>41582.041666666664</v>
      </c>
      <c r="T1846">
        <f t="shared" si="115"/>
        <v>2013</v>
      </c>
    </row>
    <row r="1847" spans="1:20" ht="60" x14ac:dyDescent="0.25">
      <c r="A1847">
        <v>2264</v>
      </c>
      <c r="B1847" s="9" t="s">
        <v>2265</v>
      </c>
      <c r="C1847" s="3" t="s">
        <v>6374</v>
      </c>
      <c r="D1847" s="5">
        <v>6000</v>
      </c>
      <c r="E1847" s="7">
        <v>2070.5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">
        <f t="shared" si="113"/>
        <v>35</v>
      </c>
      <c r="P1847" t="s">
        <v>8320</v>
      </c>
      <c r="Q1847" t="s">
        <v>8348</v>
      </c>
      <c r="R1847" s="13">
        <f t="shared" si="116"/>
        <v>42496.582337962958</v>
      </c>
      <c r="S1847" s="13">
        <f t="shared" si="114"/>
        <v>42513.125</v>
      </c>
      <c r="T1847">
        <f t="shared" si="115"/>
        <v>2016</v>
      </c>
    </row>
    <row r="1848" spans="1:20" ht="30" x14ac:dyDescent="0.25">
      <c r="A1848">
        <v>2284</v>
      </c>
      <c r="B1848" s="9" t="s">
        <v>2285</v>
      </c>
      <c r="C1848" s="3" t="s">
        <v>6394</v>
      </c>
      <c r="D1848" s="5">
        <v>6000</v>
      </c>
      <c r="E1848" s="7">
        <v>2070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">
        <f t="shared" si="113"/>
        <v>35</v>
      </c>
      <c r="P1848" t="s">
        <v>8323</v>
      </c>
      <c r="Q1848" t="s">
        <v>8347</v>
      </c>
      <c r="R1848" s="13">
        <f t="shared" si="116"/>
        <v>40585.796817129631</v>
      </c>
      <c r="S1848" s="13">
        <f t="shared" si="114"/>
        <v>40614.166666666664</v>
      </c>
      <c r="T1848">
        <f t="shared" si="115"/>
        <v>2011</v>
      </c>
    </row>
    <row r="1849" spans="1:20" ht="45" x14ac:dyDescent="0.25">
      <c r="A1849">
        <v>2304</v>
      </c>
      <c r="B1849" s="9" t="s">
        <v>2305</v>
      </c>
      <c r="C1849" s="3" t="s">
        <v>6414</v>
      </c>
      <c r="D1849" s="5">
        <v>6000</v>
      </c>
      <c r="E1849" s="7">
        <v>2070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">
        <f t="shared" si="113"/>
        <v>34</v>
      </c>
      <c r="P1849" t="s">
        <v>8323</v>
      </c>
      <c r="Q1849" t="s">
        <v>8344</v>
      </c>
      <c r="R1849" s="13">
        <f t="shared" si="116"/>
        <v>40502.815868055557</v>
      </c>
      <c r="S1849" s="13">
        <f t="shared" si="114"/>
        <v>40544.207638888889</v>
      </c>
      <c r="T1849">
        <f t="shared" si="115"/>
        <v>2010</v>
      </c>
    </row>
    <row r="1850" spans="1:20" ht="45" x14ac:dyDescent="0.25">
      <c r="A1850">
        <v>2309</v>
      </c>
      <c r="B1850" s="9" t="s">
        <v>2310</v>
      </c>
      <c r="C1850" s="3" t="s">
        <v>6419</v>
      </c>
      <c r="D1850" s="5">
        <v>6000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">
        <f t="shared" si="113"/>
        <v>34</v>
      </c>
      <c r="P1850" t="s">
        <v>8323</v>
      </c>
      <c r="Q1850" t="s">
        <v>8344</v>
      </c>
      <c r="R1850" s="13">
        <f t="shared" si="116"/>
        <v>41307.987696759257</v>
      </c>
      <c r="S1850" s="13">
        <f t="shared" si="114"/>
        <v>41342.987696759257</v>
      </c>
      <c r="T1850">
        <f t="shared" si="115"/>
        <v>2013</v>
      </c>
    </row>
    <row r="1851" spans="1:20" ht="30" x14ac:dyDescent="0.25">
      <c r="A1851">
        <v>2421</v>
      </c>
      <c r="B1851" s="9" t="s">
        <v>2422</v>
      </c>
      <c r="C1851" s="3" t="s">
        <v>6531</v>
      </c>
      <c r="D1851" s="5">
        <v>6000</v>
      </c>
      <c r="E1851" s="7">
        <v>2065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">
        <f t="shared" si="113"/>
        <v>34</v>
      </c>
      <c r="P1851" t="s">
        <v>8331</v>
      </c>
      <c r="Q1851" t="s">
        <v>8332</v>
      </c>
      <c r="R1851" s="13">
        <f t="shared" si="116"/>
        <v>42026.687453703707</v>
      </c>
      <c r="S1851" s="13">
        <f t="shared" si="114"/>
        <v>42056.687453703707</v>
      </c>
      <c r="T1851">
        <f t="shared" si="115"/>
        <v>2015</v>
      </c>
    </row>
    <row r="1852" spans="1:20" ht="30" x14ac:dyDescent="0.25">
      <c r="A1852">
        <v>2496</v>
      </c>
      <c r="B1852" s="9" t="s">
        <v>2496</v>
      </c>
      <c r="C1852" s="3" t="s">
        <v>6606</v>
      </c>
      <c r="D1852" s="5">
        <v>6000</v>
      </c>
      <c r="E1852" s="7">
        <v>2063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">
        <f t="shared" si="113"/>
        <v>34</v>
      </c>
      <c r="P1852" t="s">
        <v>8323</v>
      </c>
      <c r="Q1852" t="s">
        <v>8344</v>
      </c>
      <c r="R1852" s="13">
        <f t="shared" si="116"/>
        <v>41327.996435185189</v>
      </c>
      <c r="S1852" s="13">
        <f t="shared" si="114"/>
        <v>41362.954768518517</v>
      </c>
      <c r="T1852">
        <f t="shared" si="115"/>
        <v>2013</v>
      </c>
    </row>
    <row r="1853" spans="1:20" ht="30" x14ac:dyDescent="0.25">
      <c r="A1853">
        <v>2529</v>
      </c>
      <c r="B1853" s="9" t="s">
        <v>2529</v>
      </c>
      <c r="C1853" s="3" t="s">
        <v>6639</v>
      </c>
      <c r="D1853" s="5">
        <v>6000</v>
      </c>
      <c r="E1853" s="7">
        <v>2060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">
        <f t="shared" si="113"/>
        <v>34</v>
      </c>
      <c r="P1853" t="s">
        <v>8323</v>
      </c>
      <c r="Q1853" t="s">
        <v>8355</v>
      </c>
      <c r="R1853" s="13">
        <f t="shared" si="116"/>
        <v>40948.080729166664</v>
      </c>
      <c r="S1853" s="13">
        <f t="shared" si="114"/>
        <v>40993.0390625</v>
      </c>
      <c r="T1853">
        <f t="shared" si="115"/>
        <v>2012</v>
      </c>
    </row>
    <row r="1854" spans="1:20" ht="60" x14ac:dyDescent="0.25">
      <c r="A1854">
        <v>2548</v>
      </c>
      <c r="B1854" s="9" t="s">
        <v>2548</v>
      </c>
      <c r="C1854" s="3" t="s">
        <v>6658</v>
      </c>
      <c r="D1854" s="5">
        <v>6000</v>
      </c>
      <c r="E1854" s="7">
        <v>2060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">
        <f t="shared" si="113"/>
        <v>34</v>
      </c>
      <c r="P1854" t="s">
        <v>8323</v>
      </c>
      <c r="Q1854" t="s">
        <v>8355</v>
      </c>
      <c r="R1854" s="13">
        <f t="shared" si="116"/>
        <v>42618.625428240746</v>
      </c>
      <c r="S1854" s="13">
        <f t="shared" si="114"/>
        <v>42643.185416666667</v>
      </c>
      <c r="T1854">
        <f t="shared" si="115"/>
        <v>2016</v>
      </c>
    </row>
    <row r="1855" spans="1:20" ht="60" x14ac:dyDescent="0.25">
      <c r="A1855">
        <v>2578</v>
      </c>
      <c r="B1855" s="9" t="s">
        <v>2578</v>
      </c>
      <c r="C1855" s="3" t="s">
        <v>6688</v>
      </c>
      <c r="D1855" s="5">
        <v>6000</v>
      </c>
      <c r="E1855" s="7">
        <v>2059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">
        <f t="shared" si="113"/>
        <v>34</v>
      </c>
      <c r="P1855" t="s">
        <v>8331</v>
      </c>
      <c r="Q1855" t="s">
        <v>8332</v>
      </c>
      <c r="R1855" s="13">
        <f t="shared" si="116"/>
        <v>42238.022905092599</v>
      </c>
      <c r="S1855" s="13">
        <f t="shared" si="114"/>
        <v>42286.708333333328</v>
      </c>
      <c r="T1855">
        <f t="shared" si="115"/>
        <v>2015</v>
      </c>
    </row>
    <row r="1856" spans="1:20" ht="60" x14ac:dyDescent="0.25">
      <c r="A1856">
        <v>2588</v>
      </c>
      <c r="B1856" s="9" t="s">
        <v>2588</v>
      </c>
      <c r="C1856" s="3" t="s">
        <v>6698</v>
      </c>
      <c r="D1856" s="5">
        <v>6000</v>
      </c>
      <c r="E1856" s="7">
        <v>2056.66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">
        <f t="shared" si="113"/>
        <v>34</v>
      </c>
      <c r="P1856" t="s">
        <v>8331</v>
      </c>
      <c r="Q1856" t="s">
        <v>8332</v>
      </c>
      <c r="R1856" s="13">
        <f t="shared" si="116"/>
        <v>42042.676226851851</v>
      </c>
      <c r="S1856" s="13">
        <f t="shared" si="114"/>
        <v>42094.551388888889</v>
      </c>
      <c r="T1856">
        <f t="shared" si="115"/>
        <v>2015</v>
      </c>
    </row>
    <row r="1857" spans="1:20" ht="45" x14ac:dyDescent="0.25">
      <c r="A1857">
        <v>2682</v>
      </c>
      <c r="B1857" s="9" t="s">
        <v>2682</v>
      </c>
      <c r="C1857" s="3" t="s">
        <v>6792</v>
      </c>
      <c r="D1857" s="5">
        <v>6000</v>
      </c>
      <c r="E1857" s="7">
        <v>2055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">
        <f t="shared" si="113"/>
        <v>34</v>
      </c>
      <c r="P1857" t="s">
        <v>8331</v>
      </c>
      <c r="Q1857" t="s">
        <v>8332</v>
      </c>
      <c r="R1857" s="13">
        <f t="shared" si="116"/>
        <v>41932.871990740743</v>
      </c>
      <c r="S1857" s="13">
        <f t="shared" si="114"/>
        <v>41965.249305555553</v>
      </c>
      <c r="T1857">
        <f t="shared" si="115"/>
        <v>2014</v>
      </c>
    </row>
    <row r="1858" spans="1:20" ht="60" x14ac:dyDescent="0.25">
      <c r="A1858">
        <v>2719</v>
      </c>
      <c r="B1858" s="9" t="s">
        <v>2719</v>
      </c>
      <c r="C1858" s="3" t="s">
        <v>6829</v>
      </c>
      <c r="D1858" s="5">
        <v>6000</v>
      </c>
      <c r="E1858" s="7">
        <v>2055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">
        <f t="shared" ref="O1858:O1921" si="117">ROUND(E1859/D1859*100,0)</f>
        <v>34</v>
      </c>
      <c r="P1858" t="s">
        <v>8309</v>
      </c>
      <c r="Q1858" t="s">
        <v>8310</v>
      </c>
      <c r="R1858" s="13">
        <f t="shared" si="116"/>
        <v>42418.031180555554</v>
      </c>
      <c r="S1858" s="13">
        <f t="shared" si="114"/>
        <v>42477.989513888882</v>
      </c>
      <c r="T1858">
        <f t="shared" si="115"/>
        <v>2016</v>
      </c>
    </row>
    <row r="1859" spans="1:20" ht="45" x14ac:dyDescent="0.25">
      <c r="A1859">
        <v>2784</v>
      </c>
      <c r="B1859" s="9" t="s">
        <v>2784</v>
      </c>
      <c r="C1859" s="3" t="s">
        <v>6894</v>
      </c>
      <c r="D1859" s="5">
        <v>6000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1">
        <f t="shared" si="117"/>
        <v>34</v>
      </c>
      <c r="P1859" t="s">
        <v>8309</v>
      </c>
      <c r="Q1859" t="s">
        <v>8333</v>
      </c>
      <c r="R1859" s="13">
        <f t="shared" si="116"/>
        <v>41920.787534722222</v>
      </c>
      <c r="S1859" s="13">
        <f t="shared" ref="S1859:S1922" si="118">(((I1859/60)/60/24+DATE(1970,1,1)))</f>
        <v>41941.787534722222</v>
      </c>
      <c r="T1859">
        <f t="shared" ref="T1859:T1922" si="119">YEAR(R1859)</f>
        <v>2014</v>
      </c>
    </row>
    <row r="1860" spans="1:20" ht="60" x14ac:dyDescent="0.25">
      <c r="A1860">
        <v>2822</v>
      </c>
      <c r="B1860" s="9" t="s">
        <v>2822</v>
      </c>
      <c r="C1860" s="3" t="s">
        <v>6932</v>
      </c>
      <c r="D1860" s="5">
        <v>6000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1">
        <f t="shared" si="117"/>
        <v>34</v>
      </c>
      <c r="P1860" t="s">
        <v>8309</v>
      </c>
      <c r="Q1860" t="s">
        <v>8333</v>
      </c>
      <c r="R1860" s="13">
        <f t="shared" si="116"/>
        <v>42060.683935185181</v>
      </c>
      <c r="S1860" s="13">
        <f t="shared" si="118"/>
        <v>42090.642268518524</v>
      </c>
      <c r="T1860">
        <f t="shared" si="119"/>
        <v>2015</v>
      </c>
    </row>
    <row r="1861" spans="1:20" ht="60" x14ac:dyDescent="0.25">
      <c r="A1861">
        <v>2877</v>
      </c>
      <c r="B1861" s="9" t="s">
        <v>2877</v>
      </c>
      <c r="C1861" s="3" t="s">
        <v>6987</v>
      </c>
      <c r="D1861" s="5">
        <v>6000</v>
      </c>
      <c r="E1861" s="7">
        <v>2052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1">
        <f t="shared" si="117"/>
        <v>34</v>
      </c>
      <c r="P1861" t="s">
        <v>8309</v>
      </c>
      <c r="Q1861" t="s">
        <v>8333</v>
      </c>
      <c r="R1861" s="13">
        <f t="shared" si="116"/>
        <v>42672.955138888887</v>
      </c>
      <c r="S1861" s="13">
        <f t="shared" si="118"/>
        <v>42704.708333333328</v>
      </c>
      <c r="T1861">
        <f t="shared" si="119"/>
        <v>2016</v>
      </c>
    </row>
    <row r="1862" spans="1:20" ht="60" x14ac:dyDescent="0.25">
      <c r="A1862">
        <v>2906</v>
      </c>
      <c r="B1862" s="9" t="s">
        <v>2906</v>
      </c>
      <c r="C1862" s="3" t="s">
        <v>7016</v>
      </c>
      <c r="D1862" s="5">
        <v>6000</v>
      </c>
      <c r="E1862" s="7">
        <v>2050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1">
        <f t="shared" si="117"/>
        <v>34</v>
      </c>
      <c r="P1862" t="s">
        <v>8309</v>
      </c>
      <c r="Q1862" t="s">
        <v>8333</v>
      </c>
      <c r="R1862" s="13">
        <f t="shared" si="116"/>
        <v>42199.648912037039</v>
      </c>
      <c r="S1862" s="13">
        <f t="shared" si="118"/>
        <v>42217.041666666672</v>
      </c>
      <c r="T1862">
        <f t="shared" si="119"/>
        <v>2015</v>
      </c>
    </row>
    <row r="1863" spans="1:20" ht="45" x14ac:dyDescent="0.25">
      <c r="A1863">
        <v>2970</v>
      </c>
      <c r="B1863" s="9" t="s">
        <v>2970</v>
      </c>
      <c r="C1863" s="3" t="s">
        <v>7080</v>
      </c>
      <c r="D1863" s="5">
        <v>6000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1">
        <f t="shared" si="117"/>
        <v>34</v>
      </c>
      <c r="P1863" t="s">
        <v>8309</v>
      </c>
      <c r="Q1863" t="s">
        <v>8333</v>
      </c>
      <c r="R1863" s="13">
        <f t="shared" si="116"/>
        <v>41808.669571759259</v>
      </c>
      <c r="S1863" s="13">
        <f t="shared" si="118"/>
        <v>41838.669571759259</v>
      </c>
      <c r="T1863">
        <f t="shared" si="119"/>
        <v>2014</v>
      </c>
    </row>
    <row r="1864" spans="1:20" ht="60" x14ac:dyDescent="0.25">
      <c r="A1864">
        <v>3213</v>
      </c>
      <c r="B1864" s="9" t="s">
        <v>3213</v>
      </c>
      <c r="C1864" s="3" t="s">
        <v>7323</v>
      </c>
      <c r="D1864" s="5">
        <v>6000</v>
      </c>
      <c r="E1864" s="7">
        <v>2050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1">
        <f t="shared" si="117"/>
        <v>34</v>
      </c>
      <c r="P1864" t="s">
        <v>8309</v>
      </c>
      <c r="Q1864" t="s">
        <v>8333</v>
      </c>
      <c r="R1864" s="13">
        <f t="shared" si="116"/>
        <v>42171.763414351852</v>
      </c>
      <c r="S1864" s="13">
        <f t="shared" si="118"/>
        <v>42211.763414351852</v>
      </c>
      <c r="T1864">
        <f t="shared" si="119"/>
        <v>2015</v>
      </c>
    </row>
    <row r="1865" spans="1:20" ht="45" x14ac:dyDescent="0.25">
      <c r="A1865">
        <v>3266</v>
      </c>
      <c r="B1865" s="9" t="s">
        <v>3266</v>
      </c>
      <c r="C1865" s="3" t="s">
        <v>7376</v>
      </c>
      <c r="D1865" s="5">
        <v>6000</v>
      </c>
      <c r="E1865" s="7">
        <v>2050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1">
        <f t="shared" si="117"/>
        <v>34</v>
      </c>
      <c r="P1865" t="s">
        <v>8309</v>
      </c>
      <c r="Q1865" t="s">
        <v>8333</v>
      </c>
      <c r="R1865" s="13">
        <f t="shared" si="116"/>
        <v>42136.536134259266</v>
      </c>
      <c r="S1865" s="13">
        <f t="shared" si="118"/>
        <v>42167.875</v>
      </c>
      <c r="T1865">
        <f t="shared" si="119"/>
        <v>2015</v>
      </c>
    </row>
    <row r="1866" spans="1:20" ht="45" x14ac:dyDescent="0.25">
      <c r="A1866">
        <v>3332</v>
      </c>
      <c r="B1866" s="9" t="s">
        <v>3332</v>
      </c>
      <c r="C1866" s="3" t="s">
        <v>7442</v>
      </c>
      <c r="D1866" s="5">
        <v>6000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1">
        <f t="shared" si="117"/>
        <v>34</v>
      </c>
      <c r="P1866" t="s">
        <v>8309</v>
      </c>
      <c r="Q1866" t="s">
        <v>8333</v>
      </c>
      <c r="R1866" s="13">
        <f t="shared" si="116"/>
        <v>41809.860300925924</v>
      </c>
      <c r="S1866" s="13">
        <f t="shared" si="118"/>
        <v>41839.860300925924</v>
      </c>
      <c r="T1866">
        <f t="shared" si="119"/>
        <v>2014</v>
      </c>
    </row>
    <row r="1867" spans="1:20" ht="45" x14ac:dyDescent="0.25">
      <c r="A1867">
        <v>3342</v>
      </c>
      <c r="B1867" s="9" t="s">
        <v>3342</v>
      </c>
      <c r="C1867" s="3" t="s">
        <v>7452</v>
      </c>
      <c r="D1867" s="5">
        <v>6000</v>
      </c>
      <c r="E1867" s="7">
        <v>2042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1">
        <f t="shared" si="117"/>
        <v>34</v>
      </c>
      <c r="P1867" t="s">
        <v>8309</v>
      </c>
      <c r="Q1867" t="s">
        <v>8333</v>
      </c>
      <c r="R1867" s="13">
        <f t="shared" si="116"/>
        <v>42062.296412037031</v>
      </c>
      <c r="S1867" s="13">
        <f t="shared" si="118"/>
        <v>42095.207638888889</v>
      </c>
      <c r="T1867">
        <f t="shared" si="119"/>
        <v>2015</v>
      </c>
    </row>
    <row r="1868" spans="1:20" ht="60" x14ac:dyDescent="0.25">
      <c r="A1868">
        <v>3384</v>
      </c>
      <c r="B1868" s="9" t="s">
        <v>3383</v>
      </c>
      <c r="C1868" s="3" t="s">
        <v>7494</v>
      </c>
      <c r="D1868" s="5">
        <v>6000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1">
        <f t="shared" si="117"/>
        <v>34</v>
      </c>
      <c r="P1868" t="s">
        <v>8309</v>
      </c>
      <c r="Q1868" t="s">
        <v>8333</v>
      </c>
      <c r="R1868" s="13">
        <f t="shared" si="116"/>
        <v>42292.087592592594</v>
      </c>
      <c r="S1868" s="13">
        <f t="shared" si="118"/>
        <v>42329.125</v>
      </c>
      <c r="T1868">
        <f t="shared" si="119"/>
        <v>2015</v>
      </c>
    </row>
    <row r="1869" spans="1:20" ht="60" x14ac:dyDescent="0.25">
      <c r="A1869">
        <v>3424</v>
      </c>
      <c r="B1869" s="9" t="s">
        <v>3423</v>
      </c>
      <c r="C1869" s="3" t="s">
        <v>7534</v>
      </c>
      <c r="D1869" s="5">
        <v>6000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1">
        <f t="shared" si="117"/>
        <v>34</v>
      </c>
      <c r="P1869" t="s">
        <v>8309</v>
      </c>
      <c r="Q1869" t="s">
        <v>8333</v>
      </c>
      <c r="R1869" s="13">
        <f t="shared" si="116"/>
        <v>42018.676898148144</v>
      </c>
      <c r="S1869" s="13">
        <f t="shared" si="118"/>
        <v>42040.290972222225</v>
      </c>
      <c r="T1869">
        <f t="shared" si="119"/>
        <v>2015</v>
      </c>
    </row>
    <row r="1870" spans="1:20" ht="60" x14ac:dyDescent="0.25">
      <c r="A1870">
        <v>3527</v>
      </c>
      <c r="B1870" s="9" t="s">
        <v>3526</v>
      </c>
      <c r="C1870" s="3" t="s">
        <v>7637</v>
      </c>
      <c r="D1870" s="5">
        <v>6000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1">
        <f t="shared" si="117"/>
        <v>34</v>
      </c>
      <c r="P1870" t="s">
        <v>8309</v>
      </c>
      <c r="Q1870" t="s">
        <v>8333</v>
      </c>
      <c r="R1870" s="13">
        <f t="shared" si="116"/>
        <v>42167.023206018523</v>
      </c>
      <c r="S1870" s="13">
        <f t="shared" si="118"/>
        <v>42196.165972222225</v>
      </c>
      <c r="T1870">
        <f t="shared" si="119"/>
        <v>2015</v>
      </c>
    </row>
    <row r="1871" spans="1:20" ht="105" x14ac:dyDescent="0.25">
      <c r="A1871">
        <v>3750</v>
      </c>
      <c r="B1871" s="9" t="s">
        <v>3747</v>
      </c>
      <c r="C1871" s="3" t="s">
        <v>7860</v>
      </c>
      <c r="D1871" s="5">
        <v>6000</v>
      </c>
      <c r="E1871" s="7">
        <v>2035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">
        <f t="shared" si="117"/>
        <v>34</v>
      </c>
      <c r="P1871" t="s">
        <v>8309</v>
      </c>
      <c r="Q1871" t="s">
        <v>8317</v>
      </c>
      <c r="R1871" s="13">
        <f t="shared" si="116"/>
        <v>42016.981574074074</v>
      </c>
      <c r="S1871" s="13">
        <f t="shared" si="118"/>
        <v>42045.332638888889</v>
      </c>
      <c r="T1871">
        <f t="shared" si="119"/>
        <v>2015</v>
      </c>
    </row>
    <row r="1872" spans="1:20" ht="45" x14ac:dyDescent="0.25">
      <c r="A1872">
        <v>3786</v>
      </c>
      <c r="B1872" s="9" t="s">
        <v>3783</v>
      </c>
      <c r="C1872" s="3" t="s">
        <v>7896</v>
      </c>
      <c r="D1872" s="5">
        <v>6000</v>
      </c>
      <c r="E1872" s="7">
        <v>2033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">
        <f t="shared" si="117"/>
        <v>34</v>
      </c>
      <c r="P1872" t="s">
        <v>8309</v>
      </c>
      <c r="Q1872" t="s">
        <v>8317</v>
      </c>
      <c r="R1872" s="13">
        <f t="shared" si="116"/>
        <v>42487.037905092591</v>
      </c>
      <c r="S1872" s="13">
        <f t="shared" si="118"/>
        <v>42517.037905092591</v>
      </c>
      <c r="T1872">
        <f t="shared" si="119"/>
        <v>2016</v>
      </c>
    </row>
    <row r="1873" spans="1:20" ht="60" x14ac:dyDescent="0.25">
      <c r="A1873">
        <v>3797</v>
      </c>
      <c r="B1873" s="9" t="s">
        <v>3794</v>
      </c>
      <c r="C1873" s="3" t="s">
        <v>7907</v>
      </c>
      <c r="D1873" s="5">
        <v>6000</v>
      </c>
      <c r="E1873" s="7">
        <v>2031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">
        <f t="shared" si="117"/>
        <v>34</v>
      </c>
      <c r="P1873" t="s">
        <v>8309</v>
      </c>
      <c r="Q1873" t="s">
        <v>8317</v>
      </c>
      <c r="R1873" s="13">
        <f t="shared" si="116"/>
        <v>42084.881539351853</v>
      </c>
      <c r="S1873" s="13">
        <f t="shared" si="118"/>
        <v>42114.881539351853</v>
      </c>
      <c r="T1873">
        <f t="shared" si="119"/>
        <v>2015</v>
      </c>
    </row>
    <row r="1874" spans="1:20" ht="60" x14ac:dyDescent="0.25">
      <c r="A1874">
        <v>3860</v>
      </c>
      <c r="B1874" s="9" t="s">
        <v>3857</v>
      </c>
      <c r="C1874" s="3" t="s">
        <v>7969</v>
      </c>
      <c r="D1874" s="5">
        <v>6000</v>
      </c>
      <c r="E1874" s="7">
        <v>2030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1">
        <f t="shared" si="117"/>
        <v>34</v>
      </c>
      <c r="P1874" t="s">
        <v>8309</v>
      </c>
      <c r="Q1874" t="s">
        <v>8333</v>
      </c>
      <c r="R1874" s="13">
        <f t="shared" si="116"/>
        <v>41833.660995370366</v>
      </c>
      <c r="S1874" s="13">
        <f t="shared" si="118"/>
        <v>41863.660995370366</v>
      </c>
      <c r="T1874">
        <f t="shared" si="119"/>
        <v>2014</v>
      </c>
    </row>
    <row r="1875" spans="1:20" ht="60" x14ac:dyDescent="0.25">
      <c r="A1875">
        <v>3863</v>
      </c>
      <c r="B1875" s="9" t="s">
        <v>3860</v>
      </c>
      <c r="C1875" s="3" t="s">
        <v>7972</v>
      </c>
      <c r="D1875" s="5">
        <v>6000</v>
      </c>
      <c r="E1875" s="7">
        <v>2030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1">
        <f t="shared" si="117"/>
        <v>34</v>
      </c>
      <c r="P1875" t="s">
        <v>8309</v>
      </c>
      <c r="Q1875" t="s">
        <v>8333</v>
      </c>
      <c r="R1875" s="13">
        <f t="shared" si="116"/>
        <v>42253.633159722223</v>
      </c>
      <c r="S1875" s="13">
        <f t="shared" si="118"/>
        <v>42313.674826388888</v>
      </c>
      <c r="T1875">
        <f t="shared" si="119"/>
        <v>2015</v>
      </c>
    </row>
    <row r="1876" spans="1:20" ht="45" x14ac:dyDescent="0.25">
      <c r="A1876">
        <v>3910</v>
      </c>
      <c r="B1876" s="9" t="s">
        <v>3907</v>
      </c>
      <c r="C1876" s="3" t="s">
        <v>8018</v>
      </c>
      <c r="D1876" s="5">
        <v>6000</v>
      </c>
      <c r="E1876" s="7">
        <v>2028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1">
        <f t="shared" si="117"/>
        <v>34</v>
      </c>
      <c r="P1876" t="s">
        <v>8309</v>
      </c>
      <c r="Q1876" t="s">
        <v>8333</v>
      </c>
      <c r="R1876" s="13">
        <f t="shared" si="116"/>
        <v>42224.756909722222</v>
      </c>
      <c r="S1876" s="13">
        <f t="shared" si="118"/>
        <v>42254.756909722222</v>
      </c>
      <c r="T1876">
        <f t="shared" si="119"/>
        <v>2015</v>
      </c>
    </row>
    <row r="1877" spans="1:20" ht="30" x14ac:dyDescent="0.25">
      <c r="A1877">
        <v>3946</v>
      </c>
      <c r="B1877" s="9" t="s">
        <v>3943</v>
      </c>
      <c r="C1877" s="3" t="s">
        <v>8054</v>
      </c>
      <c r="D1877" s="5">
        <v>6000</v>
      </c>
      <c r="E1877" s="7">
        <v>2027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">
        <f t="shared" si="117"/>
        <v>34</v>
      </c>
      <c r="P1877" t="s">
        <v>8309</v>
      </c>
      <c r="Q1877" t="s">
        <v>8333</v>
      </c>
      <c r="R1877" s="13">
        <f t="shared" si="116"/>
        <v>42031.833587962959</v>
      </c>
      <c r="S1877" s="13">
        <f t="shared" si="118"/>
        <v>42063.333333333328</v>
      </c>
      <c r="T1877">
        <f t="shared" si="119"/>
        <v>2015</v>
      </c>
    </row>
    <row r="1878" spans="1:20" ht="60" x14ac:dyDescent="0.25">
      <c r="A1878">
        <v>3979</v>
      </c>
      <c r="B1878" s="9" t="s">
        <v>3976</v>
      </c>
      <c r="C1878" s="3" t="s">
        <v>8086</v>
      </c>
      <c r="D1878" s="5">
        <v>6000</v>
      </c>
      <c r="E1878" s="7">
        <v>2027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1">
        <f t="shared" si="117"/>
        <v>34</v>
      </c>
      <c r="P1878" t="s">
        <v>8309</v>
      </c>
      <c r="Q1878" t="s">
        <v>8333</v>
      </c>
      <c r="R1878" s="13">
        <f t="shared" si="116"/>
        <v>42069.903437500005</v>
      </c>
      <c r="S1878" s="13">
        <f t="shared" si="118"/>
        <v>42092.833333333328</v>
      </c>
      <c r="T1878">
        <f t="shared" si="119"/>
        <v>2015</v>
      </c>
    </row>
    <row r="1879" spans="1:20" ht="45" x14ac:dyDescent="0.25">
      <c r="A1879">
        <v>4036</v>
      </c>
      <c r="B1879" s="9" t="s">
        <v>4032</v>
      </c>
      <c r="C1879" s="3" t="s">
        <v>7438</v>
      </c>
      <c r="D1879" s="5">
        <v>6000</v>
      </c>
      <c r="E1879" s="7">
        <v>2025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1">
        <f t="shared" si="117"/>
        <v>34</v>
      </c>
      <c r="P1879" t="s">
        <v>8309</v>
      </c>
      <c r="Q1879" t="s">
        <v>8333</v>
      </c>
      <c r="R1879" s="13">
        <f t="shared" ref="R1879:R1942" si="120">((J1879/60)/60/24+DATE(1970,1,1))</f>
        <v>41804.937083333331</v>
      </c>
      <c r="S1879" s="13">
        <f t="shared" si="118"/>
        <v>41821.9375</v>
      </c>
      <c r="T1879">
        <f t="shared" si="119"/>
        <v>2014</v>
      </c>
    </row>
    <row r="1880" spans="1:20" ht="60" x14ac:dyDescent="0.25">
      <c r="A1880">
        <v>2743</v>
      </c>
      <c r="B1880" s="9" t="s">
        <v>2743</v>
      </c>
      <c r="C1880" s="3" t="s">
        <v>6853</v>
      </c>
      <c r="D1880" s="5">
        <v>5999</v>
      </c>
      <c r="E1880" s="7">
        <v>2025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">
        <f t="shared" si="117"/>
        <v>34</v>
      </c>
      <c r="P1880" t="s">
        <v>8311</v>
      </c>
      <c r="Q1880" t="s">
        <v>8341</v>
      </c>
      <c r="R1880" s="13">
        <f t="shared" si="120"/>
        <v>42632.328784722224</v>
      </c>
      <c r="S1880" s="13">
        <f t="shared" si="118"/>
        <v>42662.328784722224</v>
      </c>
      <c r="T1880">
        <f t="shared" si="119"/>
        <v>2016</v>
      </c>
    </row>
    <row r="1881" spans="1:20" ht="60" x14ac:dyDescent="0.25">
      <c r="A1881">
        <v>1348</v>
      </c>
      <c r="B1881" s="9" t="s">
        <v>1349</v>
      </c>
      <c r="C1881" s="3" t="s">
        <v>5458</v>
      </c>
      <c r="D1881" s="5">
        <v>5875</v>
      </c>
      <c r="E1881" s="7">
        <v>2025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">
        <f t="shared" si="117"/>
        <v>35</v>
      </c>
      <c r="P1881" t="s">
        <v>8311</v>
      </c>
      <c r="Q1881" t="s">
        <v>8345</v>
      </c>
      <c r="R1881" s="13">
        <f t="shared" si="120"/>
        <v>41963.506168981476</v>
      </c>
      <c r="S1881" s="13">
        <f t="shared" si="118"/>
        <v>41991.506168981476</v>
      </c>
      <c r="T1881">
        <f t="shared" si="119"/>
        <v>2014</v>
      </c>
    </row>
    <row r="1882" spans="1:20" ht="60" x14ac:dyDescent="0.25">
      <c r="A1882">
        <v>3239</v>
      </c>
      <c r="B1882" s="9" t="s">
        <v>3239</v>
      </c>
      <c r="C1882" s="3" t="s">
        <v>7349</v>
      </c>
      <c r="D1882" s="5">
        <v>5862</v>
      </c>
      <c r="E1882" s="7">
        <v>2025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">
        <f t="shared" si="117"/>
        <v>35</v>
      </c>
      <c r="P1882" t="s">
        <v>8309</v>
      </c>
      <c r="Q1882" t="s">
        <v>8333</v>
      </c>
      <c r="R1882" s="13">
        <f t="shared" si="120"/>
        <v>42278.089039351849</v>
      </c>
      <c r="S1882" s="13">
        <f t="shared" si="118"/>
        <v>42302.999305555553</v>
      </c>
      <c r="T1882">
        <f t="shared" si="119"/>
        <v>2015</v>
      </c>
    </row>
    <row r="1883" spans="1:20" ht="45" x14ac:dyDescent="0.25">
      <c r="A1883">
        <v>3105</v>
      </c>
      <c r="B1883" s="9" t="s">
        <v>3105</v>
      </c>
      <c r="C1883" s="3" t="s">
        <v>7215</v>
      </c>
      <c r="D1883" s="5">
        <v>5845</v>
      </c>
      <c r="E1883" s="7">
        <v>2020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">
        <f t="shared" si="117"/>
        <v>35</v>
      </c>
      <c r="P1883" t="s">
        <v>8309</v>
      </c>
      <c r="Q1883" t="s">
        <v>8310</v>
      </c>
      <c r="R1883" s="13">
        <f t="shared" si="120"/>
        <v>41876.718935185185</v>
      </c>
      <c r="S1883" s="13">
        <f t="shared" si="118"/>
        <v>41931.208333333336</v>
      </c>
      <c r="T1883">
        <f t="shared" si="119"/>
        <v>2014</v>
      </c>
    </row>
    <row r="1884" spans="1:20" ht="60" x14ac:dyDescent="0.25">
      <c r="A1884">
        <v>1319</v>
      </c>
      <c r="B1884" s="9" t="s">
        <v>1320</v>
      </c>
      <c r="C1884" s="3" t="s">
        <v>5429</v>
      </c>
      <c r="D1884" s="5">
        <v>5800</v>
      </c>
      <c r="E1884" s="7">
        <v>2020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">
        <f t="shared" si="117"/>
        <v>35</v>
      </c>
      <c r="P1884" t="s">
        <v>8314</v>
      </c>
      <c r="Q1884" t="s">
        <v>8322</v>
      </c>
      <c r="R1884" s="13">
        <f t="shared" si="120"/>
        <v>41816.812094907407</v>
      </c>
      <c r="S1884" s="13">
        <f t="shared" si="118"/>
        <v>41831.666666666664</v>
      </c>
      <c r="T1884">
        <f t="shared" si="119"/>
        <v>2014</v>
      </c>
    </row>
    <row r="1885" spans="1:20" ht="60" x14ac:dyDescent="0.25">
      <c r="A1885">
        <v>3279</v>
      </c>
      <c r="B1885" s="9" t="s">
        <v>3279</v>
      </c>
      <c r="C1885" s="3" t="s">
        <v>7389</v>
      </c>
      <c r="D1885" s="5">
        <v>5800</v>
      </c>
      <c r="E1885" s="7">
        <v>2020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1">
        <f t="shared" si="117"/>
        <v>35</v>
      </c>
      <c r="P1885" t="s">
        <v>8309</v>
      </c>
      <c r="Q1885" t="s">
        <v>8333</v>
      </c>
      <c r="R1885" s="13">
        <f t="shared" si="120"/>
        <v>42431.102534722217</v>
      </c>
      <c r="S1885" s="13">
        <f t="shared" si="118"/>
        <v>42461.06086805556</v>
      </c>
      <c r="T1885">
        <f t="shared" si="119"/>
        <v>2016</v>
      </c>
    </row>
    <row r="1886" spans="1:20" ht="60" x14ac:dyDescent="0.25">
      <c r="A1886">
        <v>3574</v>
      </c>
      <c r="B1886" s="9" t="s">
        <v>3573</v>
      </c>
      <c r="C1886" s="3" t="s">
        <v>7684</v>
      </c>
      <c r="D1886" s="5">
        <v>5800</v>
      </c>
      <c r="E1886" s="7">
        <v>2020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1">
        <f t="shared" si="117"/>
        <v>36</v>
      </c>
      <c r="P1886" t="s">
        <v>8309</v>
      </c>
      <c r="Q1886" t="s">
        <v>8333</v>
      </c>
      <c r="R1886" s="13">
        <f t="shared" si="120"/>
        <v>41926.942685185182</v>
      </c>
      <c r="S1886" s="13">
        <f t="shared" si="118"/>
        <v>41956.984351851846</v>
      </c>
      <c r="T1886">
        <f t="shared" si="119"/>
        <v>2014</v>
      </c>
    </row>
    <row r="1887" spans="1:20" ht="60" x14ac:dyDescent="0.25">
      <c r="A1887">
        <v>4046</v>
      </c>
      <c r="B1887" s="9" t="s">
        <v>4042</v>
      </c>
      <c r="C1887" s="3" t="s">
        <v>8150</v>
      </c>
      <c r="D1887" s="5">
        <v>5600</v>
      </c>
      <c r="E1887" s="7">
        <v>2020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">
        <f t="shared" si="117"/>
        <v>36</v>
      </c>
      <c r="P1887" t="s">
        <v>8309</v>
      </c>
      <c r="Q1887" t="s">
        <v>8333</v>
      </c>
      <c r="R1887" s="13">
        <f t="shared" si="120"/>
        <v>41904.650578703702</v>
      </c>
      <c r="S1887" s="13">
        <f t="shared" si="118"/>
        <v>41934.650578703702</v>
      </c>
      <c r="T1887">
        <f t="shared" si="119"/>
        <v>2014</v>
      </c>
    </row>
    <row r="1888" spans="1:20" ht="60" x14ac:dyDescent="0.25">
      <c r="A1888">
        <v>1858</v>
      </c>
      <c r="B1888" s="9" t="s">
        <v>1859</v>
      </c>
      <c r="C1888" s="3" t="s">
        <v>5968</v>
      </c>
      <c r="D1888" s="5">
        <v>5555.55</v>
      </c>
      <c r="E1888" s="7">
        <v>2020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">
        <f t="shared" si="117"/>
        <v>37</v>
      </c>
      <c r="P1888" t="s">
        <v>8323</v>
      </c>
      <c r="Q1888" t="s">
        <v>8347</v>
      </c>
      <c r="R1888" s="13">
        <f t="shared" si="120"/>
        <v>40833.200474537036</v>
      </c>
      <c r="S1888" s="13">
        <f t="shared" si="118"/>
        <v>40893.242141203707</v>
      </c>
      <c r="T1888">
        <f t="shared" si="119"/>
        <v>2011</v>
      </c>
    </row>
    <row r="1889" spans="1:20" ht="60" x14ac:dyDescent="0.25">
      <c r="A1889">
        <v>143</v>
      </c>
      <c r="B1889" s="9" t="s">
        <v>145</v>
      </c>
      <c r="C1889" s="3" t="s">
        <v>4253</v>
      </c>
      <c r="D1889" s="5">
        <v>5500</v>
      </c>
      <c r="E1889" s="7">
        <v>2015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">
        <f t="shared" si="117"/>
        <v>37</v>
      </c>
      <c r="P1889" t="s">
        <v>8307</v>
      </c>
      <c r="Q1889" t="s">
        <v>8308</v>
      </c>
      <c r="R1889" s="13">
        <f t="shared" si="120"/>
        <v>42559.064143518524</v>
      </c>
      <c r="S1889" s="13">
        <f t="shared" si="118"/>
        <v>42616.246527777781</v>
      </c>
      <c r="T1889">
        <f t="shared" si="119"/>
        <v>2016</v>
      </c>
    </row>
    <row r="1890" spans="1:20" ht="60" x14ac:dyDescent="0.25">
      <c r="A1890">
        <v>281</v>
      </c>
      <c r="B1890" s="9" t="s">
        <v>282</v>
      </c>
      <c r="C1890" s="3" t="s">
        <v>4391</v>
      </c>
      <c r="D1890" s="5">
        <v>5500</v>
      </c>
      <c r="E1890" s="7">
        <v>2015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">
        <f t="shared" si="117"/>
        <v>37</v>
      </c>
      <c r="P1890" t="s">
        <v>8307</v>
      </c>
      <c r="Q1890" t="s">
        <v>8336</v>
      </c>
      <c r="R1890" s="13">
        <f t="shared" si="120"/>
        <v>39950.163344907407</v>
      </c>
      <c r="S1890" s="13">
        <f t="shared" si="118"/>
        <v>40035.80972222222</v>
      </c>
      <c r="T1890">
        <f t="shared" si="119"/>
        <v>2009</v>
      </c>
    </row>
    <row r="1891" spans="1:20" ht="60" x14ac:dyDescent="0.25">
      <c r="A1891">
        <v>804</v>
      </c>
      <c r="B1891" s="9" t="s">
        <v>805</v>
      </c>
      <c r="C1891" s="3" t="s">
        <v>4914</v>
      </c>
      <c r="D1891" s="5">
        <v>5500</v>
      </c>
      <c r="E1891" s="7">
        <v>2015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">
        <f t="shared" si="117"/>
        <v>37</v>
      </c>
      <c r="P1891" t="s">
        <v>8323</v>
      </c>
      <c r="Q1891" t="s">
        <v>8347</v>
      </c>
      <c r="R1891" s="13">
        <f t="shared" si="120"/>
        <v>40730.105625000004</v>
      </c>
      <c r="S1891" s="13">
        <f t="shared" si="118"/>
        <v>40747.165972222225</v>
      </c>
      <c r="T1891">
        <f t="shared" si="119"/>
        <v>2011</v>
      </c>
    </row>
    <row r="1892" spans="1:20" ht="45" x14ac:dyDescent="0.25">
      <c r="A1892">
        <v>826</v>
      </c>
      <c r="B1892" s="9" t="s">
        <v>827</v>
      </c>
      <c r="C1892" s="3" t="s">
        <v>4936</v>
      </c>
      <c r="D1892" s="5">
        <v>5500</v>
      </c>
      <c r="E1892" s="7">
        <v>2015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">
        <f t="shared" si="117"/>
        <v>37</v>
      </c>
      <c r="P1892" t="s">
        <v>8323</v>
      </c>
      <c r="Q1892" t="s">
        <v>8347</v>
      </c>
      <c r="R1892" s="13">
        <f t="shared" si="120"/>
        <v>40973.038541666669</v>
      </c>
      <c r="S1892" s="13">
        <f t="shared" si="118"/>
        <v>40993.996874999997</v>
      </c>
      <c r="T1892">
        <f t="shared" si="119"/>
        <v>2012</v>
      </c>
    </row>
    <row r="1893" spans="1:20" ht="60" x14ac:dyDescent="0.25">
      <c r="A1893">
        <v>834</v>
      </c>
      <c r="B1893" s="9" t="s">
        <v>835</v>
      </c>
      <c r="C1893" s="3" t="s">
        <v>4944</v>
      </c>
      <c r="D1893" s="5">
        <v>5500</v>
      </c>
      <c r="E1893" s="7">
        <v>2015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">
        <f t="shared" si="117"/>
        <v>37</v>
      </c>
      <c r="P1893" t="s">
        <v>8323</v>
      </c>
      <c r="Q1893" t="s">
        <v>8347</v>
      </c>
      <c r="R1893" s="13">
        <f t="shared" si="120"/>
        <v>41422.822824074072</v>
      </c>
      <c r="S1893" s="13">
        <f t="shared" si="118"/>
        <v>41456.165972222225</v>
      </c>
      <c r="T1893">
        <f t="shared" si="119"/>
        <v>2013</v>
      </c>
    </row>
    <row r="1894" spans="1:20" ht="45" x14ac:dyDescent="0.25">
      <c r="A1894">
        <v>920</v>
      </c>
      <c r="B1894" s="9" t="s">
        <v>921</v>
      </c>
      <c r="C1894" s="3" t="s">
        <v>5030</v>
      </c>
      <c r="D1894" s="5">
        <v>5500</v>
      </c>
      <c r="E1894" s="7">
        <v>2013.47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">
        <f t="shared" si="117"/>
        <v>37</v>
      </c>
      <c r="P1894" t="s">
        <v>8323</v>
      </c>
      <c r="Q1894" t="s">
        <v>8337</v>
      </c>
      <c r="R1894" s="13">
        <f t="shared" si="120"/>
        <v>41562.67155092593</v>
      </c>
      <c r="S1894" s="13">
        <f t="shared" si="118"/>
        <v>41592.713217592594</v>
      </c>
      <c r="T1894">
        <f t="shared" si="119"/>
        <v>2013</v>
      </c>
    </row>
    <row r="1895" spans="1:20" ht="60" x14ac:dyDescent="0.25">
      <c r="A1895">
        <v>1257</v>
      </c>
      <c r="B1895" s="9" t="s">
        <v>1258</v>
      </c>
      <c r="C1895" s="3" t="s">
        <v>5367</v>
      </c>
      <c r="D1895" s="5">
        <v>5500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">
        <f t="shared" si="117"/>
        <v>37</v>
      </c>
      <c r="P1895" t="s">
        <v>8323</v>
      </c>
      <c r="Q1895" t="s">
        <v>8347</v>
      </c>
      <c r="R1895" s="13">
        <f t="shared" si="120"/>
        <v>40587.085532407407</v>
      </c>
      <c r="S1895" s="13">
        <f t="shared" si="118"/>
        <v>40636.043865740743</v>
      </c>
      <c r="T1895">
        <f t="shared" si="119"/>
        <v>2011</v>
      </c>
    </row>
    <row r="1896" spans="1:20" ht="45" x14ac:dyDescent="0.25">
      <c r="A1896">
        <v>1706</v>
      </c>
      <c r="B1896" s="9" t="s">
        <v>1707</v>
      </c>
      <c r="C1896" s="3" t="s">
        <v>5816</v>
      </c>
      <c r="D1896" s="5">
        <v>5500</v>
      </c>
      <c r="E1896" s="7">
        <v>2010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">
        <f t="shared" si="117"/>
        <v>36</v>
      </c>
      <c r="P1896" t="s">
        <v>8323</v>
      </c>
      <c r="Q1896" t="s">
        <v>8329</v>
      </c>
      <c r="R1896" s="13">
        <f t="shared" si="120"/>
        <v>42179.306388888886</v>
      </c>
      <c r="S1896" s="13">
        <f t="shared" si="118"/>
        <v>42239.306388888886</v>
      </c>
      <c r="T1896">
        <f t="shared" si="119"/>
        <v>2015</v>
      </c>
    </row>
    <row r="1897" spans="1:20" ht="60" x14ac:dyDescent="0.25">
      <c r="A1897">
        <v>1725</v>
      </c>
      <c r="B1897" s="9" t="s">
        <v>1726</v>
      </c>
      <c r="C1897" s="3" t="s">
        <v>5835</v>
      </c>
      <c r="D1897" s="5">
        <v>5500</v>
      </c>
      <c r="E1897" s="7">
        <v>2007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">
        <f t="shared" si="117"/>
        <v>36</v>
      </c>
      <c r="P1897" t="s">
        <v>8323</v>
      </c>
      <c r="Q1897" t="s">
        <v>8329</v>
      </c>
      <c r="R1897" s="13">
        <f t="shared" si="120"/>
        <v>41845.968159722222</v>
      </c>
      <c r="S1897" s="13">
        <f t="shared" si="118"/>
        <v>41875.968159722222</v>
      </c>
      <c r="T1897">
        <f t="shared" si="119"/>
        <v>2014</v>
      </c>
    </row>
    <row r="1898" spans="1:20" ht="60" x14ac:dyDescent="0.25">
      <c r="A1898">
        <v>1744</v>
      </c>
      <c r="B1898" s="9" t="s">
        <v>1745</v>
      </c>
      <c r="C1898" s="3" t="s">
        <v>5854</v>
      </c>
      <c r="D1898" s="5">
        <v>5500</v>
      </c>
      <c r="E1898" s="7">
        <v>2005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">
        <f t="shared" si="117"/>
        <v>36</v>
      </c>
      <c r="P1898" t="s">
        <v>8327</v>
      </c>
      <c r="Q1898" t="s">
        <v>8328</v>
      </c>
      <c r="R1898" s="13">
        <f t="shared" si="120"/>
        <v>42026.605057870373</v>
      </c>
      <c r="S1898" s="13">
        <f t="shared" si="118"/>
        <v>42071.563391203701</v>
      </c>
      <c r="T1898">
        <f t="shared" si="119"/>
        <v>2015</v>
      </c>
    </row>
    <row r="1899" spans="1:20" ht="45" x14ac:dyDescent="0.25">
      <c r="A1899">
        <v>1756</v>
      </c>
      <c r="B1899" s="9" t="s">
        <v>1757</v>
      </c>
      <c r="C1899" s="3" t="s">
        <v>5866</v>
      </c>
      <c r="D1899" s="5">
        <v>5500</v>
      </c>
      <c r="E1899" s="7">
        <v>2005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">
        <f t="shared" si="117"/>
        <v>36</v>
      </c>
      <c r="P1899" t="s">
        <v>8327</v>
      </c>
      <c r="Q1899" t="s">
        <v>8328</v>
      </c>
      <c r="R1899" s="13">
        <f t="shared" si="120"/>
        <v>42571.167465277773</v>
      </c>
      <c r="S1899" s="13">
        <f t="shared" si="118"/>
        <v>42611.167465277773</v>
      </c>
      <c r="T1899">
        <f t="shared" si="119"/>
        <v>2016</v>
      </c>
    </row>
    <row r="1900" spans="1:20" ht="45" x14ac:dyDescent="0.25">
      <c r="A1900">
        <v>1772</v>
      </c>
      <c r="B1900" s="9" t="s">
        <v>1773</v>
      </c>
      <c r="C1900" s="3" t="s">
        <v>5882</v>
      </c>
      <c r="D1900" s="5">
        <v>5500</v>
      </c>
      <c r="E1900" s="7">
        <v>2005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">
        <f t="shared" si="117"/>
        <v>36</v>
      </c>
      <c r="P1900" t="s">
        <v>8327</v>
      </c>
      <c r="Q1900" t="s">
        <v>8328</v>
      </c>
      <c r="R1900" s="13">
        <f t="shared" si="120"/>
        <v>41766.718009259261</v>
      </c>
      <c r="S1900" s="13">
        <f t="shared" si="118"/>
        <v>41826.718009259261</v>
      </c>
      <c r="T1900">
        <f t="shared" si="119"/>
        <v>2014</v>
      </c>
    </row>
    <row r="1901" spans="1:20" ht="60" x14ac:dyDescent="0.25">
      <c r="A1901">
        <v>1781</v>
      </c>
      <c r="B1901" s="9" t="s">
        <v>1782</v>
      </c>
      <c r="C1901" s="3" t="s">
        <v>5891</v>
      </c>
      <c r="D1901" s="5">
        <v>5500</v>
      </c>
      <c r="E1901" s="7">
        <v>2005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">
        <f t="shared" si="117"/>
        <v>36</v>
      </c>
      <c r="P1901" t="s">
        <v>8327</v>
      </c>
      <c r="Q1901" t="s">
        <v>8328</v>
      </c>
      <c r="R1901" s="13">
        <f t="shared" si="120"/>
        <v>42597.617418981477</v>
      </c>
      <c r="S1901" s="13">
        <f t="shared" si="118"/>
        <v>42628.617418981477</v>
      </c>
      <c r="T1901">
        <f t="shared" si="119"/>
        <v>2016</v>
      </c>
    </row>
    <row r="1902" spans="1:20" ht="45" x14ac:dyDescent="0.25">
      <c r="A1902">
        <v>1788</v>
      </c>
      <c r="B1902" s="9" t="s">
        <v>1789</v>
      </c>
      <c r="C1902" s="3" t="s">
        <v>5898</v>
      </c>
      <c r="D1902" s="5">
        <v>5500</v>
      </c>
      <c r="E1902" s="7">
        <v>2004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">
        <f t="shared" si="117"/>
        <v>36</v>
      </c>
      <c r="P1902" t="s">
        <v>8327</v>
      </c>
      <c r="Q1902" t="s">
        <v>8328</v>
      </c>
      <c r="R1902" s="13">
        <f t="shared" si="120"/>
        <v>41913.94840277778</v>
      </c>
      <c r="S1902" s="13">
        <f t="shared" si="118"/>
        <v>41943.94840277778</v>
      </c>
      <c r="T1902">
        <f t="shared" si="119"/>
        <v>2014</v>
      </c>
    </row>
    <row r="1903" spans="1:20" ht="30" x14ac:dyDescent="0.25">
      <c r="A1903">
        <v>1987</v>
      </c>
      <c r="B1903" s="9" t="s">
        <v>1988</v>
      </c>
      <c r="C1903" s="3" t="s">
        <v>6097</v>
      </c>
      <c r="D1903" s="5">
        <v>5500</v>
      </c>
      <c r="E1903" s="7">
        <v>2004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">
        <f t="shared" si="117"/>
        <v>36</v>
      </c>
      <c r="P1903" t="s">
        <v>8327</v>
      </c>
      <c r="Q1903" t="s">
        <v>8334</v>
      </c>
      <c r="R1903" s="13">
        <f t="shared" si="120"/>
        <v>42034.639768518522</v>
      </c>
      <c r="S1903" s="13">
        <f t="shared" si="118"/>
        <v>42064.639768518522</v>
      </c>
      <c r="T1903">
        <f t="shared" si="119"/>
        <v>2015</v>
      </c>
    </row>
    <row r="1904" spans="1:20" ht="30" x14ac:dyDescent="0.25">
      <c r="A1904">
        <v>2164</v>
      </c>
      <c r="B1904" s="9" t="s">
        <v>2165</v>
      </c>
      <c r="C1904" s="3" t="s">
        <v>6274</v>
      </c>
      <c r="D1904" s="5">
        <v>5500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">
        <f t="shared" si="117"/>
        <v>36</v>
      </c>
      <c r="P1904" t="s">
        <v>8323</v>
      </c>
      <c r="Q1904" t="s">
        <v>8347</v>
      </c>
      <c r="R1904" s="13">
        <f t="shared" si="120"/>
        <v>42515.71775462963</v>
      </c>
      <c r="S1904" s="13">
        <f t="shared" si="118"/>
        <v>42546.165972222225</v>
      </c>
      <c r="T1904">
        <f t="shared" si="119"/>
        <v>2016</v>
      </c>
    </row>
    <row r="1905" spans="1:20" ht="60" x14ac:dyDescent="0.25">
      <c r="A1905">
        <v>2342</v>
      </c>
      <c r="B1905" s="9" t="s">
        <v>2343</v>
      </c>
      <c r="C1905" s="3" t="s">
        <v>6452</v>
      </c>
      <c r="D1905" s="5">
        <v>5500</v>
      </c>
      <c r="E1905" s="7">
        <v>2001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">
        <f t="shared" si="117"/>
        <v>36</v>
      </c>
      <c r="P1905" t="s">
        <v>8314</v>
      </c>
      <c r="Q1905" t="s">
        <v>8318</v>
      </c>
      <c r="R1905" s="13">
        <f t="shared" si="120"/>
        <v>41897.702199074076</v>
      </c>
      <c r="S1905" s="13">
        <f t="shared" si="118"/>
        <v>41918.208333333336</v>
      </c>
      <c r="T1905">
        <f t="shared" si="119"/>
        <v>2014</v>
      </c>
    </row>
    <row r="1906" spans="1:20" ht="60" x14ac:dyDescent="0.25">
      <c r="A1906">
        <v>2372</v>
      </c>
      <c r="B1906" s="9" t="s">
        <v>2373</v>
      </c>
      <c r="C1906" s="3" t="s">
        <v>6482</v>
      </c>
      <c r="D1906" s="5">
        <v>5500</v>
      </c>
      <c r="E1906" s="7">
        <v>2001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">
        <f t="shared" si="117"/>
        <v>36</v>
      </c>
      <c r="P1906" t="s">
        <v>8314</v>
      </c>
      <c r="Q1906" t="s">
        <v>8318</v>
      </c>
      <c r="R1906" s="13">
        <f t="shared" si="120"/>
        <v>42088.069108796291</v>
      </c>
      <c r="S1906" s="13">
        <f t="shared" si="118"/>
        <v>42118.069108796291</v>
      </c>
      <c r="T1906">
        <f t="shared" si="119"/>
        <v>2015</v>
      </c>
    </row>
    <row r="1907" spans="1:20" ht="60" x14ac:dyDescent="0.25">
      <c r="A1907">
        <v>2547</v>
      </c>
      <c r="B1907" s="9" t="s">
        <v>2547</v>
      </c>
      <c r="C1907" s="3" t="s">
        <v>6657</v>
      </c>
      <c r="D1907" s="5">
        <v>5500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">
        <f t="shared" si="117"/>
        <v>36</v>
      </c>
      <c r="P1907" t="s">
        <v>8323</v>
      </c>
      <c r="Q1907" t="s">
        <v>8355</v>
      </c>
      <c r="R1907" s="13">
        <f t="shared" si="120"/>
        <v>40973.773182870369</v>
      </c>
      <c r="S1907" s="13">
        <f t="shared" si="118"/>
        <v>41003.731516203705</v>
      </c>
      <c r="T1907">
        <f t="shared" si="119"/>
        <v>2012</v>
      </c>
    </row>
    <row r="1908" spans="1:20" ht="60" x14ac:dyDescent="0.25">
      <c r="A1908">
        <v>2712</v>
      </c>
      <c r="B1908" s="9" t="s">
        <v>2712</v>
      </c>
      <c r="C1908" s="3" t="s">
        <v>6822</v>
      </c>
      <c r="D1908" s="5">
        <v>5500</v>
      </c>
      <c r="E1908" s="7">
        <v>2000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">
        <f t="shared" si="117"/>
        <v>36</v>
      </c>
      <c r="P1908" t="s">
        <v>8309</v>
      </c>
      <c r="Q1908" t="s">
        <v>8310</v>
      </c>
      <c r="R1908" s="13">
        <f t="shared" si="120"/>
        <v>41432.062037037038</v>
      </c>
      <c r="S1908" s="13">
        <f t="shared" si="118"/>
        <v>41468.75</v>
      </c>
      <c r="T1908">
        <f t="shared" si="119"/>
        <v>2013</v>
      </c>
    </row>
    <row r="1909" spans="1:20" ht="60" x14ac:dyDescent="0.25">
      <c r="A1909">
        <v>2778</v>
      </c>
      <c r="B1909" s="9" t="s">
        <v>2778</v>
      </c>
      <c r="C1909" s="3" t="s">
        <v>6888</v>
      </c>
      <c r="D1909" s="5">
        <v>5500</v>
      </c>
      <c r="E1909" s="7">
        <v>2000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">
        <f t="shared" si="117"/>
        <v>36</v>
      </c>
      <c r="P1909" t="s">
        <v>8311</v>
      </c>
      <c r="Q1909" t="s">
        <v>8341</v>
      </c>
      <c r="R1909" s="13">
        <f t="shared" si="120"/>
        <v>41846.978078703702</v>
      </c>
      <c r="S1909" s="13">
        <f t="shared" si="118"/>
        <v>41876.978078703702</v>
      </c>
      <c r="T1909">
        <f t="shared" si="119"/>
        <v>2014</v>
      </c>
    </row>
    <row r="1910" spans="1:20" ht="60" x14ac:dyDescent="0.25">
      <c r="A1910">
        <v>2881</v>
      </c>
      <c r="B1910" s="9" t="s">
        <v>2881</v>
      </c>
      <c r="C1910" s="3" t="s">
        <v>6991</v>
      </c>
      <c r="D1910" s="5">
        <v>5500</v>
      </c>
      <c r="E1910" s="7">
        <v>2000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1">
        <f t="shared" si="117"/>
        <v>36</v>
      </c>
      <c r="P1910" t="s">
        <v>8309</v>
      </c>
      <c r="Q1910" t="s">
        <v>8333</v>
      </c>
      <c r="R1910" s="13">
        <f t="shared" si="120"/>
        <v>41916.597638888888</v>
      </c>
      <c r="S1910" s="13">
        <f t="shared" si="118"/>
        <v>41976.639305555553</v>
      </c>
      <c r="T1910">
        <f t="shared" si="119"/>
        <v>2014</v>
      </c>
    </row>
    <row r="1911" spans="1:20" ht="45" x14ac:dyDescent="0.25">
      <c r="A1911">
        <v>2892</v>
      </c>
      <c r="B1911" s="9" t="s">
        <v>2892</v>
      </c>
      <c r="C1911" s="3" t="s">
        <v>7002</v>
      </c>
      <c r="D1911" s="5">
        <v>5500</v>
      </c>
      <c r="E1911" s="7">
        <v>2000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1">
        <f t="shared" si="117"/>
        <v>36</v>
      </c>
      <c r="P1911" t="s">
        <v>8309</v>
      </c>
      <c r="Q1911" t="s">
        <v>8333</v>
      </c>
      <c r="R1911" s="13">
        <f t="shared" si="120"/>
        <v>41869.714166666665</v>
      </c>
      <c r="S1911" s="13">
        <f t="shared" si="118"/>
        <v>41876.875</v>
      </c>
      <c r="T1911">
        <f t="shared" si="119"/>
        <v>2014</v>
      </c>
    </row>
    <row r="1912" spans="1:20" ht="60" x14ac:dyDescent="0.25">
      <c r="A1912">
        <v>2900</v>
      </c>
      <c r="B1912" s="9" t="s">
        <v>2900</v>
      </c>
      <c r="C1912" s="3" t="s">
        <v>7010</v>
      </c>
      <c r="D1912" s="5">
        <v>5500</v>
      </c>
      <c r="E1912" s="7">
        <v>2000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1">
        <f t="shared" si="117"/>
        <v>36</v>
      </c>
      <c r="P1912" t="s">
        <v>8309</v>
      </c>
      <c r="Q1912" t="s">
        <v>8333</v>
      </c>
      <c r="R1912" s="13">
        <f t="shared" si="120"/>
        <v>41830.234166666669</v>
      </c>
      <c r="S1912" s="13">
        <f t="shared" si="118"/>
        <v>41860.234166666669</v>
      </c>
      <c r="T1912">
        <f t="shared" si="119"/>
        <v>2014</v>
      </c>
    </row>
    <row r="1913" spans="1:20" ht="60" x14ac:dyDescent="0.25">
      <c r="A1913">
        <v>3156</v>
      </c>
      <c r="B1913" s="9" t="s">
        <v>3156</v>
      </c>
      <c r="C1913" s="3" t="s">
        <v>7266</v>
      </c>
      <c r="D1913" s="5">
        <v>5500</v>
      </c>
      <c r="E1913" s="7">
        <v>2000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1">
        <f t="shared" si="117"/>
        <v>36</v>
      </c>
      <c r="P1913" t="s">
        <v>8309</v>
      </c>
      <c r="Q1913" t="s">
        <v>8333</v>
      </c>
      <c r="R1913" s="13">
        <f t="shared" si="120"/>
        <v>41026.953055555554</v>
      </c>
      <c r="S1913" s="13">
        <f t="shared" si="118"/>
        <v>41061.953055555554</v>
      </c>
      <c r="T1913">
        <f t="shared" si="119"/>
        <v>2012</v>
      </c>
    </row>
    <row r="1914" spans="1:20" ht="60" x14ac:dyDescent="0.25">
      <c r="A1914">
        <v>3207</v>
      </c>
      <c r="B1914" s="9" t="s">
        <v>3207</v>
      </c>
      <c r="C1914" s="3" t="s">
        <v>7317</v>
      </c>
      <c r="D1914" s="5">
        <v>5500</v>
      </c>
      <c r="E1914" s="7">
        <v>2000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">
        <f t="shared" si="117"/>
        <v>36</v>
      </c>
      <c r="P1914" t="s">
        <v>8309</v>
      </c>
      <c r="Q1914" t="s">
        <v>8317</v>
      </c>
      <c r="R1914" s="13">
        <f t="shared" si="120"/>
        <v>42057.277858796297</v>
      </c>
      <c r="S1914" s="13">
        <f t="shared" si="118"/>
        <v>42117.236192129625</v>
      </c>
      <c r="T1914">
        <f t="shared" si="119"/>
        <v>2015</v>
      </c>
    </row>
    <row r="1915" spans="1:20" ht="60" x14ac:dyDescent="0.25">
      <c r="A1915">
        <v>3249</v>
      </c>
      <c r="B1915" s="9" t="s">
        <v>3249</v>
      </c>
      <c r="C1915" s="3" t="s">
        <v>7359</v>
      </c>
      <c r="D1915" s="5">
        <v>5500</v>
      </c>
      <c r="E1915" s="7">
        <v>2000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1">
        <f t="shared" si="117"/>
        <v>36</v>
      </c>
      <c r="P1915" t="s">
        <v>8309</v>
      </c>
      <c r="Q1915" t="s">
        <v>8333</v>
      </c>
      <c r="R1915" s="13">
        <f t="shared" si="120"/>
        <v>42145.746689814812</v>
      </c>
      <c r="S1915" s="13">
        <f t="shared" si="118"/>
        <v>42175.746689814812</v>
      </c>
      <c r="T1915">
        <f t="shared" si="119"/>
        <v>2015</v>
      </c>
    </row>
    <row r="1916" spans="1:20" ht="45" x14ac:dyDescent="0.25">
      <c r="A1916">
        <v>3297</v>
      </c>
      <c r="B1916" s="9" t="s">
        <v>3297</v>
      </c>
      <c r="C1916" s="3" t="s">
        <v>7407</v>
      </c>
      <c r="D1916" s="5">
        <v>5500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1">
        <f t="shared" si="117"/>
        <v>36</v>
      </c>
      <c r="P1916" t="s">
        <v>8309</v>
      </c>
      <c r="Q1916" t="s">
        <v>8333</v>
      </c>
      <c r="R1916" s="13">
        <f t="shared" si="120"/>
        <v>42193.771481481483</v>
      </c>
      <c r="S1916" s="13">
        <f t="shared" si="118"/>
        <v>42212.957638888889</v>
      </c>
      <c r="T1916">
        <f t="shared" si="119"/>
        <v>2015</v>
      </c>
    </row>
    <row r="1917" spans="1:20" ht="60" x14ac:dyDescent="0.25">
      <c r="A1917">
        <v>3348</v>
      </c>
      <c r="B1917" s="9" t="s">
        <v>3266</v>
      </c>
      <c r="C1917" s="3" t="s">
        <v>7458</v>
      </c>
      <c r="D1917" s="5">
        <v>5500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1">
        <f t="shared" si="117"/>
        <v>36</v>
      </c>
      <c r="P1917" t="s">
        <v>8309</v>
      </c>
      <c r="Q1917" t="s">
        <v>8333</v>
      </c>
      <c r="R1917" s="13">
        <f t="shared" si="120"/>
        <v>42466.558796296296</v>
      </c>
      <c r="S1917" s="13">
        <f t="shared" si="118"/>
        <v>42490.165972222225</v>
      </c>
      <c r="T1917">
        <f t="shared" si="119"/>
        <v>2016</v>
      </c>
    </row>
    <row r="1918" spans="1:20" ht="60" x14ac:dyDescent="0.25">
      <c r="A1918">
        <v>3542</v>
      </c>
      <c r="B1918" s="9" t="s">
        <v>3541</v>
      </c>
      <c r="C1918" s="3" t="s">
        <v>7652</v>
      </c>
      <c r="D1918" s="5">
        <v>5500</v>
      </c>
      <c r="E1918" s="7">
        <v>2000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1">
        <f t="shared" si="117"/>
        <v>36</v>
      </c>
      <c r="P1918" t="s">
        <v>8309</v>
      </c>
      <c r="Q1918" t="s">
        <v>8333</v>
      </c>
      <c r="R1918" s="13">
        <f t="shared" si="120"/>
        <v>41829.599791666667</v>
      </c>
      <c r="S1918" s="13">
        <f t="shared" si="118"/>
        <v>41889.599791666667</v>
      </c>
      <c r="T1918">
        <f t="shared" si="119"/>
        <v>2014</v>
      </c>
    </row>
    <row r="1919" spans="1:20" ht="60" x14ac:dyDescent="0.25">
      <c r="A1919">
        <v>3553</v>
      </c>
      <c r="B1919" s="9" t="s">
        <v>3552</v>
      </c>
      <c r="C1919" s="3" t="s">
        <v>7663</v>
      </c>
      <c r="D1919" s="5">
        <v>5500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1">
        <f t="shared" si="117"/>
        <v>36</v>
      </c>
      <c r="P1919" t="s">
        <v>8309</v>
      </c>
      <c r="Q1919" t="s">
        <v>8333</v>
      </c>
      <c r="R1919" s="13">
        <f t="shared" si="120"/>
        <v>42196.028703703705</v>
      </c>
      <c r="S1919" s="13">
        <f t="shared" si="118"/>
        <v>42228</v>
      </c>
      <c r="T1919">
        <f t="shared" si="119"/>
        <v>2015</v>
      </c>
    </row>
    <row r="1920" spans="1:20" ht="60" x14ac:dyDescent="0.25">
      <c r="A1920">
        <v>3731</v>
      </c>
      <c r="B1920" s="9" t="s">
        <v>3728</v>
      </c>
      <c r="C1920" s="3" t="s">
        <v>7841</v>
      </c>
      <c r="D1920" s="5">
        <v>5500</v>
      </c>
      <c r="E1920" s="7">
        <v>2000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1">
        <f t="shared" si="117"/>
        <v>36</v>
      </c>
      <c r="P1920" t="s">
        <v>8309</v>
      </c>
      <c r="Q1920" t="s">
        <v>8333</v>
      </c>
      <c r="R1920" s="13">
        <f t="shared" si="120"/>
        <v>41983.752847222218</v>
      </c>
      <c r="S1920" s="13">
        <f t="shared" si="118"/>
        <v>42014.140972222223</v>
      </c>
      <c r="T1920">
        <f t="shared" si="119"/>
        <v>2014</v>
      </c>
    </row>
    <row r="1921" spans="1:20" ht="60" x14ac:dyDescent="0.25">
      <c r="A1921">
        <v>3873</v>
      </c>
      <c r="B1921" s="9" t="s">
        <v>3870</v>
      </c>
      <c r="C1921" s="3" t="s">
        <v>7982</v>
      </c>
      <c r="D1921" s="5">
        <v>5500</v>
      </c>
      <c r="E1921" s="7">
        <v>1993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">
        <f t="shared" si="117"/>
        <v>36</v>
      </c>
      <c r="P1921" t="s">
        <v>8309</v>
      </c>
      <c r="Q1921" t="s">
        <v>8317</v>
      </c>
      <c r="R1921" s="13">
        <f t="shared" si="120"/>
        <v>42255.696006944447</v>
      </c>
      <c r="S1921" s="13">
        <f t="shared" si="118"/>
        <v>42285.696006944447</v>
      </c>
      <c r="T1921">
        <f t="shared" si="119"/>
        <v>2015</v>
      </c>
    </row>
    <row r="1922" spans="1:20" ht="75" x14ac:dyDescent="0.25">
      <c r="A1922">
        <v>3941</v>
      </c>
      <c r="B1922" s="9" t="s">
        <v>3938</v>
      </c>
      <c r="C1922" s="3" t="s">
        <v>8049</v>
      </c>
      <c r="D1922" s="5">
        <v>5500</v>
      </c>
      <c r="E1922" s="7">
        <v>1988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1">
        <f t="shared" ref="O1922:O1985" si="121">ROUND(E1923/D1923*100,0)</f>
        <v>36</v>
      </c>
      <c r="P1922" t="s">
        <v>8309</v>
      </c>
      <c r="Q1922" t="s">
        <v>8333</v>
      </c>
      <c r="R1922" s="13">
        <f t="shared" si="120"/>
        <v>41940.587233796294</v>
      </c>
      <c r="S1922" s="13">
        <f t="shared" si="118"/>
        <v>41968.041666666672</v>
      </c>
      <c r="T1922">
        <f t="shared" si="119"/>
        <v>2014</v>
      </c>
    </row>
    <row r="1923" spans="1:20" ht="60" x14ac:dyDescent="0.25">
      <c r="A1923">
        <v>3956</v>
      </c>
      <c r="B1923" s="9" t="s">
        <v>3953</v>
      </c>
      <c r="C1923" s="3" t="s">
        <v>8063</v>
      </c>
      <c r="D1923" s="5">
        <v>5500</v>
      </c>
      <c r="E1923" s="7">
        <v>1982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">
        <f t="shared" si="121"/>
        <v>36</v>
      </c>
      <c r="P1923" t="s">
        <v>8309</v>
      </c>
      <c r="Q1923" t="s">
        <v>8333</v>
      </c>
      <c r="R1923" s="13">
        <f t="shared" si="120"/>
        <v>42457.932025462964</v>
      </c>
      <c r="S1923" s="13">
        <f t="shared" ref="S1923:S1986" si="122">(((I1923/60)/60/24+DATE(1970,1,1)))</f>
        <v>42485.013888888891</v>
      </c>
      <c r="T1923">
        <f t="shared" ref="T1923:T1986" si="123">YEAR(R1923)</f>
        <v>2016</v>
      </c>
    </row>
    <row r="1924" spans="1:20" ht="45" x14ac:dyDescent="0.25">
      <c r="A1924">
        <v>2188</v>
      </c>
      <c r="B1924" s="9" t="s">
        <v>2189</v>
      </c>
      <c r="C1924" s="3" t="s">
        <v>6298</v>
      </c>
      <c r="D1924" s="5">
        <v>5494</v>
      </c>
      <c r="E1924" s="7">
        <v>1967.76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">
        <f t="shared" si="121"/>
        <v>36</v>
      </c>
      <c r="P1924" t="s">
        <v>8320</v>
      </c>
      <c r="Q1924" t="s">
        <v>8348</v>
      </c>
      <c r="R1924" s="13">
        <f t="shared" si="120"/>
        <v>42633.586122685185</v>
      </c>
      <c r="S1924" s="13">
        <f t="shared" si="122"/>
        <v>42668.708333333328</v>
      </c>
      <c r="T1924">
        <f t="shared" si="123"/>
        <v>2016</v>
      </c>
    </row>
    <row r="1925" spans="1:20" ht="60" x14ac:dyDescent="0.25">
      <c r="A1925">
        <v>323</v>
      </c>
      <c r="B1925" s="9" t="s">
        <v>324</v>
      </c>
      <c r="C1925" s="3" t="s">
        <v>4433</v>
      </c>
      <c r="D1925" s="5">
        <v>5400</v>
      </c>
      <c r="E1925" s="7">
        <v>1967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">
        <f t="shared" si="121"/>
        <v>36</v>
      </c>
      <c r="P1925" t="s">
        <v>8307</v>
      </c>
      <c r="Q1925" t="s">
        <v>8336</v>
      </c>
      <c r="R1925" s="13">
        <f t="shared" si="120"/>
        <v>42697.32136574074</v>
      </c>
      <c r="S1925" s="13">
        <f t="shared" si="122"/>
        <v>42725.332638888889</v>
      </c>
      <c r="T1925">
        <f t="shared" si="123"/>
        <v>2016</v>
      </c>
    </row>
    <row r="1926" spans="1:20" x14ac:dyDescent="0.25">
      <c r="A1926">
        <v>1032</v>
      </c>
      <c r="B1926" s="9" t="s">
        <v>1033</v>
      </c>
      <c r="C1926" s="3" t="s">
        <v>5142</v>
      </c>
      <c r="D1926" s="5">
        <v>5400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">
        <f t="shared" si="121"/>
        <v>37</v>
      </c>
      <c r="P1926" t="s">
        <v>8323</v>
      </c>
      <c r="Q1926" t="s">
        <v>8342</v>
      </c>
      <c r="R1926" s="13">
        <f t="shared" si="120"/>
        <v>42514.666956018518</v>
      </c>
      <c r="S1926" s="13">
        <f t="shared" si="122"/>
        <v>42544.666956018518</v>
      </c>
      <c r="T1926">
        <f t="shared" si="123"/>
        <v>2016</v>
      </c>
    </row>
    <row r="1927" spans="1:20" ht="60" x14ac:dyDescent="0.25">
      <c r="A1927">
        <v>33</v>
      </c>
      <c r="B1927" s="9" t="s">
        <v>35</v>
      </c>
      <c r="C1927" s="3" t="s">
        <v>4144</v>
      </c>
      <c r="D1927" s="5">
        <v>5250</v>
      </c>
      <c r="E1927" s="7">
        <v>1950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">
        <f t="shared" si="121"/>
        <v>37</v>
      </c>
      <c r="P1927" t="s">
        <v>8307</v>
      </c>
      <c r="Q1927" t="s">
        <v>8346</v>
      </c>
      <c r="R1927" s="13">
        <f t="shared" si="120"/>
        <v>42286.660891203705</v>
      </c>
      <c r="S1927" s="13">
        <f t="shared" si="122"/>
        <v>42316.702557870376</v>
      </c>
      <c r="T1927">
        <f t="shared" si="123"/>
        <v>2015</v>
      </c>
    </row>
    <row r="1928" spans="1:20" ht="60" x14ac:dyDescent="0.25">
      <c r="A1928">
        <v>1932</v>
      </c>
      <c r="B1928" s="9" t="s">
        <v>1933</v>
      </c>
      <c r="C1928" s="3" t="s">
        <v>6042</v>
      </c>
      <c r="D1928" s="5">
        <v>5250</v>
      </c>
      <c r="E1928" s="7">
        <v>1941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">
        <f t="shared" si="121"/>
        <v>37</v>
      </c>
      <c r="P1928" t="s">
        <v>8323</v>
      </c>
      <c r="Q1928" t="s">
        <v>8344</v>
      </c>
      <c r="R1928" s="13">
        <f t="shared" si="120"/>
        <v>40911.809872685182</v>
      </c>
      <c r="S1928" s="13">
        <f t="shared" si="122"/>
        <v>40932.809872685182</v>
      </c>
      <c r="T1928">
        <f t="shared" si="123"/>
        <v>2012</v>
      </c>
    </row>
    <row r="1929" spans="1:20" ht="60" x14ac:dyDescent="0.25">
      <c r="A1929">
        <v>1163</v>
      </c>
      <c r="B1929" s="9" t="s">
        <v>1164</v>
      </c>
      <c r="C1929" s="3" t="s">
        <v>5273</v>
      </c>
      <c r="D1929" s="5">
        <v>5200</v>
      </c>
      <c r="E1929" s="7">
        <v>1940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">
        <f t="shared" si="121"/>
        <v>38</v>
      </c>
      <c r="P1929" t="s">
        <v>8331</v>
      </c>
      <c r="Q1929" t="s">
        <v>8332</v>
      </c>
      <c r="R1929" s="13">
        <f t="shared" si="120"/>
        <v>41830.723611111112</v>
      </c>
      <c r="S1929" s="13">
        <f t="shared" si="122"/>
        <v>41860.723611111112</v>
      </c>
      <c r="T1929">
        <f t="shared" si="123"/>
        <v>2014</v>
      </c>
    </row>
    <row r="1930" spans="1:20" ht="60" x14ac:dyDescent="0.25">
      <c r="A1930">
        <v>1699</v>
      </c>
      <c r="B1930" s="9" t="s">
        <v>1700</v>
      </c>
      <c r="C1930" s="3" t="s">
        <v>5809</v>
      </c>
      <c r="D1930" s="5">
        <v>5105</v>
      </c>
      <c r="E1930" s="7">
        <v>1937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">
        <f t="shared" si="121"/>
        <v>38</v>
      </c>
      <c r="P1930" t="s">
        <v>8323</v>
      </c>
      <c r="Q1930" t="s">
        <v>8329</v>
      </c>
      <c r="R1930" s="13">
        <f t="shared" si="120"/>
        <v>42806.863946759258</v>
      </c>
      <c r="S1930" s="13">
        <f t="shared" si="122"/>
        <v>42836.863946759258</v>
      </c>
      <c r="T1930">
        <f t="shared" si="123"/>
        <v>2017</v>
      </c>
    </row>
    <row r="1931" spans="1:20" ht="60" x14ac:dyDescent="0.25">
      <c r="A1931">
        <v>1701</v>
      </c>
      <c r="B1931" s="9" t="s">
        <v>1702</v>
      </c>
      <c r="C1931" s="3" t="s">
        <v>5811</v>
      </c>
      <c r="D1931" s="5">
        <v>5050</v>
      </c>
      <c r="E1931" s="7">
        <v>1920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">
        <f t="shared" si="121"/>
        <v>38</v>
      </c>
      <c r="P1931" t="s">
        <v>8323</v>
      </c>
      <c r="Q1931" t="s">
        <v>8329</v>
      </c>
      <c r="R1931" s="13">
        <f t="shared" si="120"/>
        <v>41989.664409722223</v>
      </c>
      <c r="S1931" s="13">
        <f t="shared" si="122"/>
        <v>42019.664409722223</v>
      </c>
      <c r="T1931">
        <f t="shared" si="123"/>
        <v>2014</v>
      </c>
    </row>
    <row r="1932" spans="1:20" ht="60" x14ac:dyDescent="0.25">
      <c r="A1932">
        <v>11</v>
      </c>
      <c r="B1932" s="9" t="s">
        <v>13</v>
      </c>
      <c r="C1932" s="3" t="s">
        <v>4122</v>
      </c>
      <c r="D1932" s="5">
        <v>5000</v>
      </c>
      <c r="E1932" s="7">
        <v>1920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">
        <f t="shared" si="121"/>
        <v>38</v>
      </c>
      <c r="P1932" t="s">
        <v>8307</v>
      </c>
      <c r="Q1932" t="s">
        <v>8346</v>
      </c>
      <c r="R1932" s="13">
        <f t="shared" si="120"/>
        <v>42572.778495370367</v>
      </c>
      <c r="S1932" s="13">
        <f t="shared" si="122"/>
        <v>42604.125</v>
      </c>
      <c r="T1932">
        <f t="shared" si="123"/>
        <v>2016</v>
      </c>
    </row>
    <row r="1933" spans="1:20" ht="45" x14ac:dyDescent="0.25">
      <c r="A1933">
        <v>45</v>
      </c>
      <c r="B1933" s="9" t="s">
        <v>47</v>
      </c>
      <c r="C1933" s="3" t="s">
        <v>4156</v>
      </c>
      <c r="D1933" s="5">
        <v>5000</v>
      </c>
      <c r="E1933" s="7">
        <v>1918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">
        <f t="shared" si="121"/>
        <v>38</v>
      </c>
      <c r="P1933" t="s">
        <v>8307</v>
      </c>
      <c r="Q1933" t="s">
        <v>8346</v>
      </c>
      <c r="R1933" s="13">
        <f t="shared" si="120"/>
        <v>42457.623923611114</v>
      </c>
      <c r="S1933" s="13">
        <f t="shared" si="122"/>
        <v>42487.623923611114</v>
      </c>
      <c r="T1933">
        <f t="shared" si="123"/>
        <v>2016</v>
      </c>
    </row>
    <row r="1934" spans="1:20" ht="60" x14ac:dyDescent="0.25">
      <c r="A1934">
        <v>47</v>
      </c>
      <c r="B1934" s="9" t="s">
        <v>49</v>
      </c>
      <c r="C1934" s="3" t="s">
        <v>4158</v>
      </c>
      <c r="D1934" s="5">
        <v>5000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">
        <f t="shared" si="121"/>
        <v>38</v>
      </c>
      <c r="P1934" t="s">
        <v>8307</v>
      </c>
      <c r="Q1934" t="s">
        <v>8346</v>
      </c>
      <c r="R1934" s="13">
        <f t="shared" si="120"/>
        <v>41932.819525462961</v>
      </c>
      <c r="S1934" s="13">
        <f t="shared" si="122"/>
        <v>41992.861192129625</v>
      </c>
      <c r="T1934">
        <f t="shared" si="123"/>
        <v>2014</v>
      </c>
    </row>
    <row r="1935" spans="1:20" ht="60" x14ac:dyDescent="0.25">
      <c r="A1935">
        <v>61</v>
      </c>
      <c r="B1935" s="9" t="s">
        <v>63</v>
      </c>
      <c r="C1935" s="3" t="s">
        <v>4172</v>
      </c>
      <c r="D1935" s="5">
        <v>5000</v>
      </c>
      <c r="E1935" s="7">
        <v>1910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">
        <f t="shared" si="121"/>
        <v>38</v>
      </c>
      <c r="P1935" t="s">
        <v>8307</v>
      </c>
      <c r="Q1935" t="s">
        <v>8356</v>
      </c>
      <c r="R1935" s="13">
        <f t="shared" si="120"/>
        <v>41409.814317129632</v>
      </c>
      <c r="S1935" s="13">
        <f t="shared" si="122"/>
        <v>41431.814317129632</v>
      </c>
      <c r="T1935">
        <f t="shared" si="123"/>
        <v>2013</v>
      </c>
    </row>
    <row r="1936" spans="1:20" ht="60" x14ac:dyDescent="0.25">
      <c r="A1936">
        <v>92</v>
      </c>
      <c r="B1936" s="9" t="s">
        <v>94</v>
      </c>
      <c r="C1936" s="3" t="s">
        <v>4203</v>
      </c>
      <c r="D1936" s="5">
        <v>5000</v>
      </c>
      <c r="E1936" s="7">
        <v>1908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">
        <f t="shared" si="121"/>
        <v>38</v>
      </c>
      <c r="P1936" t="s">
        <v>8307</v>
      </c>
      <c r="Q1936" t="s">
        <v>8356</v>
      </c>
      <c r="R1936" s="13">
        <f t="shared" si="120"/>
        <v>42721.198877314819</v>
      </c>
      <c r="S1936" s="13">
        <f t="shared" si="122"/>
        <v>42767.333333333328</v>
      </c>
      <c r="T1936">
        <f t="shared" si="123"/>
        <v>2016</v>
      </c>
    </row>
    <row r="1937" spans="1:20" ht="60" x14ac:dyDescent="0.25">
      <c r="A1937">
        <v>100</v>
      </c>
      <c r="B1937" s="9" t="s">
        <v>102</v>
      </c>
      <c r="C1937" s="3" t="s">
        <v>4211</v>
      </c>
      <c r="D1937" s="5">
        <v>5000</v>
      </c>
      <c r="E1937" s="7">
        <v>1897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">
        <f t="shared" si="121"/>
        <v>38</v>
      </c>
      <c r="P1937" t="s">
        <v>8307</v>
      </c>
      <c r="Q1937" t="s">
        <v>8356</v>
      </c>
      <c r="R1937" s="13">
        <f t="shared" si="120"/>
        <v>41197.753310185188</v>
      </c>
      <c r="S1937" s="13">
        <f t="shared" si="122"/>
        <v>41217.794976851852</v>
      </c>
      <c r="T1937">
        <f t="shared" si="123"/>
        <v>2012</v>
      </c>
    </row>
    <row r="1938" spans="1:20" x14ac:dyDescent="0.25">
      <c r="A1938">
        <v>106</v>
      </c>
      <c r="B1938" s="9" t="s">
        <v>108</v>
      </c>
      <c r="C1938" s="3" t="s">
        <v>4217</v>
      </c>
      <c r="D1938" s="5">
        <v>5000</v>
      </c>
      <c r="E1938" s="7">
        <v>1888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">
        <f t="shared" si="121"/>
        <v>38</v>
      </c>
      <c r="P1938" t="s">
        <v>8307</v>
      </c>
      <c r="Q1938" t="s">
        <v>8356</v>
      </c>
      <c r="R1938" s="13">
        <f t="shared" si="120"/>
        <v>40987.776631944449</v>
      </c>
      <c r="S1938" s="13">
        <f t="shared" si="122"/>
        <v>41001.776631944449</v>
      </c>
      <c r="T1938">
        <f t="shared" si="123"/>
        <v>2012</v>
      </c>
    </row>
    <row r="1939" spans="1:20" ht="60" x14ac:dyDescent="0.25">
      <c r="A1939">
        <v>112</v>
      </c>
      <c r="B1939" s="9" t="s">
        <v>114</v>
      </c>
      <c r="C1939" s="3" t="s">
        <v>4223</v>
      </c>
      <c r="D1939" s="5">
        <v>5000</v>
      </c>
      <c r="E1939" s="7">
        <v>1884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">
        <f t="shared" si="121"/>
        <v>38</v>
      </c>
      <c r="P1939" t="s">
        <v>8307</v>
      </c>
      <c r="Q1939" t="s">
        <v>8356</v>
      </c>
      <c r="R1939" s="13">
        <f t="shared" si="120"/>
        <v>41718.043032407404</v>
      </c>
      <c r="S1939" s="13">
        <f t="shared" si="122"/>
        <v>41742.083333333336</v>
      </c>
      <c r="T1939">
        <f t="shared" si="123"/>
        <v>2014</v>
      </c>
    </row>
    <row r="1940" spans="1:20" ht="30" x14ac:dyDescent="0.25">
      <c r="A1940">
        <v>113</v>
      </c>
      <c r="B1940" s="9" t="s">
        <v>115</v>
      </c>
      <c r="C1940" s="3" t="s">
        <v>4224</v>
      </c>
      <c r="D1940" s="5">
        <v>5000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">
        <f t="shared" si="121"/>
        <v>38</v>
      </c>
      <c r="P1940" t="s">
        <v>8307</v>
      </c>
      <c r="Q1940" t="s">
        <v>8356</v>
      </c>
      <c r="R1940" s="13">
        <f t="shared" si="120"/>
        <v>40753.758425925924</v>
      </c>
      <c r="S1940" s="13">
        <f t="shared" si="122"/>
        <v>40761.625</v>
      </c>
      <c r="T1940">
        <f t="shared" si="123"/>
        <v>2011</v>
      </c>
    </row>
    <row r="1941" spans="1:20" ht="45" x14ac:dyDescent="0.25">
      <c r="A1941">
        <v>118</v>
      </c>
      <c r="B1941" s="9" t="s">
        <v>120</v>
      </c>
      <c r="C1941" s="3" t="s">
        <v>4229</v>
      </c>
      <c r="D1941" s="5">
        <v>5000</v>
      </c>
      <c r="E1941" s="7">
        <v>1877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">
        <f t="shared" si="121"/>
        <v>38</v>
      </c>
      <c r="P1941" t="s">
        <v>8307</v>
      </c>
      <c r="Q1941" t="s">
        <v>8356</v>
      </c>
      <c r="R1941" s="13">
        <f t="shared" si="120"/>
        <v>40723.053657407407</v>
      </c>
      <c r="S1941" s="13">
        <f t="shared" si="122"/>
        <v>40753.053657407407</v>
      </c>
      <c r="T1941">
        <f t="shared" si="123"/>
        <v>2011</v>
      </c>
    </row>
    <row r="1942" spans="1:20" ht="30" x14ac:dyDescent="0.25">
      <c r="A1942">
        <v>134</v>
      </c>
      <c r="B1942" s="9" t="s">
        <v>136</v>
      </c>
      <c r="C1942" s="3" t="s">
        <v>4245</v>
      </c>
      <c r="D1942" s="5">
        <v>5000</v>
      </c>
      <c r="E1942" s="7">
        <v>1877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">
        <f t="shared" si="121"/>
        <v>38</v>
      </c>
      <c r="P1942" t="s">
        <v>8307</v>
      </c>
      <c r="Q1942" t="s">
        <v>8308</v>
      </c>
      <c r="R1942" s="13">
        <f t="shared" si="120"/>
        <v>42221.909930555557</v>
      </c>
      <c r="S1942" s="13">
        <f t="shared" si="122"/>
        <v>42251.708333333328</v>
      </c>
      <c r="T1942">
        <f t="shared" si="123"/>
        <v>2015</v>
      </c>
    </row>
    <row r="1943" spans="1:20" ht="60" x14ac:dyDescent="0.25">
      <c r="A1943">
        <v>158</v>
      </c>
      <c r="B1943" s="9" t="s">
        <v>160</v>
      </c>
      <c r="C1943" s="3" t="s">
        <v>4268</v>
      </c>
      <c r="D1943" s="5">
        <v>5000</v>
      </c>
      <c r="E1943" s="7">
        <v>1876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">
        <f t="shared" si="121"/>
        <v>38</v>
      </c>
      <c r="P1943" t="s">
        <v>8307</v>
      </c>
      <c r="Q1943" t="s">
        <v>8308</v>
      </c>
      <c r="R1943" s="13">
        <f t="shared" ref="R1943:R2006" si="124">((J1943/60)/60/24+DATE(1970,1,1))</f>
        <v>41904.07671296296</v>
      </c>
      <c r="S1943" s="13">
        <f t="shared" si="122"/>
        <v>41934.07671296296</v>
      </c>
      <c r="T1943">
        <f t="shared" si="123"/>
        <v>2014</v>
      </c>
    </row>
    <row r="1944" spans="1:20" ht="60" x14ac:dyDescent="0.25">
      <c r="A1944">
        <v>160</v>
      </c>
      <c r="B1944" s="9" t="s">
        <v>162</v>
      </c>
      <c r="C1944" s="3" t="s">
        <v>4270</v>
      </c>
      <c r="D1944" s="5">
        <v>5000</v>
      </c>
      <c r="E1944" s="7">
        <v>1876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">
        <f t="shared" si="121"/>
        <v>37</v>
      </c>
      <c r="P1944" t="s">
        <v>8307</v>
      </c>
      <c r="Q1944" t="s">
        <v>8316</v>
      </c>
      <c r="R1944" s="13">
        <f t="shared" si="124"/>
        <v>42171.913090277783</v>
      </c>
      <c r="S1944" s="13">
        <f t="shared" si="122"/>
        <v>42231.913090277783</v>
      </c>
      <c r="T1944">
        <f t="shared" si="123"/>
        <v>2015</v>
      </c>
    </row>
    <row r="1945" spans="1:20" ht="45" x14ac:dyDescent="0.25">
      <c r="A1945">
        <v>166</v>
      </c>
      <c r="B1945" s="9" t="s">
        <v>168</v>
      </c>
      <c r="C1945" s="3" t="s">
        <v>4276</v>
      </c>
      <c r="D1945" s="5">
        <v>5000</v>
      </c>
      <c r="E1945" s="7">
        <v>1873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">
        <f t="shared" si="121"/>
        <v>37</v>
      </c>
      <c r="P1945" t="s">
        <v>8307</v>
      </c>
      <c r="Q1945" t="s">
        <v>8316</v>
      </c>
      <c r="R1945" s="13">
        <f t="shared" si="124"/>
        <v>42721.075949074075</v>
      </c>
      <c r="S1945" s="13">
        <f t="shared" si="122"/>
        <v>42751.075949074075</v>
      </c>
      <c r="T1945">
        <f t="shared" si="123"/>
        <v>2016</v>
      </c>
    </row>
    <row r="1946" spans="1:20" ht="60" x14ac:dyDescent="0.25">
      <c r="A1946">
        <v>186</v>
      </c>
      <c r="B1946" s="9" t="s">
        <v>188</v>
      </c>
      <c r="C1946" s="3" t="s">
        <v>4296</v>
      </c>
      <c r="D1946" s="5">
        <v>5000</v>
      </c>
      <c r="E1946" s="7">
        <v>1870.99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">
        <f t="shared" si="121"/>
        <v>37</v>
      </c>
      <c r="P1946" t="s">
        <v>8307</v>
      </c>
      <c r="Q1946" t="s">
        <v>8316</v>
      </c>
      <c r="R1946" s="13">
        <f t="shared" si="124"/>
        <v>42767.812893518523</v>
      </c>
      <c r="S1946" s="13">
        <f t="shared" si="122"/>
        <v>42797.833333333328</v>
      </c>
      <c r="T1946">
        <f t="shared" si="123"/>
        <v>2017</v>
      </c>
    </row>
    <row r="1947" spans="1:20" ht="45" x14ac:dyDescent="0.25">
      <c r="A1947">
        <v>187</v>
      </c>
      <c r="B1947" s="9" t="s">
        <v>189</v>
      </c>
      <c r="C1947" s="3" t="s">
        <v>4297</v>
      </c>
      <c r="D1947" s="5">
        <v>5000</v>
      </c>
      <c r="E1947" s="7">
        <v>1870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">
        <f t="shared" si="121"/>
        <v>37</v>
      </c>
      <c r="P1947" t="s">
        <v>8307</v>
      </c>
      <c r="Q1947" t="s">
        <v>8316</v>
      </c>
      <c r="R1947" s="13">
        <f t="shared" si="124"/>
        <v>42182.234456018516</v>
      </c>
      <c r="S1947" s="13">
        <f t="shared" si="122"/>
        <v>42206.290972222225</v>
      </c>
      <c r="T1947">
        <f t="shared" si="123"/>
        <v>2015</v>
      </c>
    </row>
    <row r="1948" spans="1:20" ht="45" x14ac:dyDescent="0.25">
      <c r="A1948">
        <v>191</v>
      </c>
      <c r="B1948" s="9" t="s">
        <v>193</v>
      </c>
      <c r="C1948" s="3" t="s">
        <v>4301</v>
      </c>
      <c r="D1948" s="5">
        <v>5000</v>
      </c>
      <c r="E1948" s="7">
        <v>1867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">
        <f t="shared" si="121"/>
        <v>37</v>
      </c>
      <c r="P1948" t="s">
        <v>8307</v>
      </c>
      <c r="Q1948" t="s">
        <v>8316</v>
      </c>
      <c r="R1948" s="13">
        <f t="shared" si="124"/>
        <v>42239.441412037035</v>
      </c>
      <c r="S1948" s="13">
        <f t="shared" si="122"/>
        <v>42279.441412037035</v>
      </c>
      <c r="T1948">
        <f t="shared" si="123"/>
        <v>2015</v>
      </c>
    </row>
    <row r="1949" spans="1:20" ht="60" x14ac:dyDescent="0.25">
      <c r="A1949">
        <v>211</v>
      </c>
      <c r="B1949" s="9" t="s">
        <v>213</v>
      </c>
      <c r="C1949" s="3" t="s">
        <v>4321</v>
      </c>
      <c r="D1949" s="5">
        <v>5000</v>
      </c>
      <c r="E1949" s="7">
        <v>1867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">
        <f t="shared" si="121"/>
        <v>37</v>
      </c>
      <c r="P1949" t="s">
        <v>8307</v>
      </c>
      <c r="Q1949" t="s">
        <v>8316</v>
      </c>
      <c r="R1949" s="13">
        <f t="shared" si="124"/>
        <v>42236.159918981488</v>
      </c>
      <c r="S1949" s="13">
        <f t="shared" si="122"/>
        <v>42266.159918981488</v>
      </c>
      <c r="T1949">
        <f t="shared" si="123"/>
        <v>2015</v>
      </c>
    </row>
    <row r="1950" spans="1:20" ht="60" x14ac:dyDescent="0.25">
      <c r="A1950">
        <v>218</v>
      </c>
      <c r="B1950" s="9" t="s">
        <v>220</v>
      </c>
      <c r="C1950" s="3" t="s">
        <v>4328</v>
      </c>
      <c r="D1950" s="5">
        <v>5000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">
        <f t="shared" si="121"/>
        <v>37</v>
      </c>
      <c r="P1950" t="s">
        <v>8307</v>
      </c>
      <c r="Q1950" t="s">
        <v>8316</v>
      </c>
      <c r="R1950" s="13">
        <f t="shared" si="124"/>
        <v>42079.628344907411</v>
      </c>
      <c r="S1950" s="13">
        <f t="shared" si="122"/>
        <v>42139.628344907411</v>
      </c>
      <c r="T1950">
        <f t="shared" si="123"/>
        <v>2015</v>
      </c>
    </row>
    <row r="1951" spans="1:20" ht="60" x14ac:dyDescent="0.25">
      <c r="A1951">
        <v>245</v>
      </c>
      <c r="B1951" s="9" t="s">
        <v>246</v>
      </c>
      <c r="C1951" s="3" t="s">
        <v>4355</v>
      </c>
      <c r="D1951" s="5">
        <v>5000</v>
      </c>
      <c r="E1951" s="7">
        <v>1862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">
        <f t="shared" si="121"/>
        <v>37</v>
      </c>
      <c r="P1951" t="s">
        <v>8307</v>
      </c>
      <c r="Q1951" t="s">
        <v>8336</v>
      </c>
      <c r="R1951" s="13">
        <f t="shared" si="124"/>
        <v>41107.053067129629</v>
      </c>
      <c r="S1951" s="13">
        <f t="shared" si="122"/>
        <v>41137.053067129629</v>
      </c>
      <c r="T1951">
        <f t="shared" si="123"/>
        <v>2012</v>
      </c>
    </row>
    <row r="1952" spans="1:20" ht="45" x14ac:dyDescent="0.25">
      <c r="A1952">
        <v>246</v>
      </c>
      <c r="B1952" s="9" t="s">
        <v>247</v>
      </c>
      <c r="C1952" s="3" t="s">
        <v>4356</v>
      </c>
      <c r="D1952" s="5">
        <v>5000</v>
      </c>
      <c r="E1952" s="7">
        <v>1860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">
        <f t="shared" si="121"/>
        <v>37</v>
      </c>
      <c r="P1952" t="s">
        <v>8307</v>
      </c>
      <c r="Q1952" t="s">
        <v>8336</v>
      </c>
      <c r="R1952" s="13">
        <f t="shared" si="124"/>
        <v>40480.363483796296</v>
      </c>
      <c r="S1952" s="13">
        <f t="shared" si="122"/>
        <v>40530.405150462961</v>
      </c>
      <c r="T1952">
        <f t="shared" si="123"/>
        <v>2010</v>
      </c>
    </row>
    <row r="1953" spans="1:20" ht="60" x14ac:dyDescent="0.25">
      <c r="A1953">
        <v>247</v>
      </c>
      <c r="B1953" s="9" t="s">
        <v>248</v>
      </c>
      <c r="C1953" s="3" t="s">
        <v>4357</v>
      </c>
      <c r="D1953" s="5">
        <v>5000</v>
      </c>
      <c r="E1953" s="7">
        <v>1860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">
        <f t="shared" si="121"/>
        <v>37</v>
      </c>
      <c r="P1953" t="s">
        <v>8307</v>
      </c>
      <c r="Q1953" t="s">
        <v>8336</v>
      </c>
      <c r="R1953" s="13">
        <f t="shared" si="124"/>
        <v>40430.604328703703</v>
      </c>
      <c r="S1953" s="13">
        <f t="shared" si="122"/>
        <v>40467.152083333334</v>
      </c>
      <c r="T1953">
        <f t="shared" si="123"/>
        <v>2010</v>
      </c>
    </row>
    <row r="1954" spans="1:20" ht="45" x14ac:dyDescent="0.25">
      <c r="A1954">
        <v>252</v>
      </c>
      <c r="B1954" s="9" t="s">
        <v>253</v>
      </c>
      <c r="C1954" s="3" t="s">
        <v>4362</v>
      </c>
      <c r="D1954" s="5">
        <v>5000</v>
      </c>
      <c r="E1954" s="7">
        <v>1855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">
        <f t="shared" si="121"/>
        <v>37</v>
      </c>
      <c r="P1954" t="s">
        <v>8307</v>
      </c>
      <c r="Q1954" t="s">
        <v>8336</v>
      </c>
      <c r="R1954" s="13">
        <f t="shared" si="124"/>
        <v>40266.662708333337</v>
      </c>
      <c r="S1954" s="13">
        <f t="shared" si="122"/>
        <v>40330.165972222225</v>
      </c>
      <c r="T1954">
        <f t="shared" si="123"/>
        <v>2010</v>
      </c>
    </row>
    <row r="1955" spans="1:20" ht="60" x14ac:dyDescent="0.25">
      <c r="A1955">
        <v>264</v>
      </c>
      <c r="B1955" s="9" t="s">
        <v>265</v>
      </c>
      <c r="C1955" s="3" t="s">
        <v>4374</v>
      </c>
      <c r="D1955" s="5">
        <v>5000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">
        <f t="shared" si="121"/>
        <v>37</v>
      </c>
      <c r="P1955" t="s">
        <v>8307</v>
      </c>
      <c r="Q1955" t="s">
        <v>8336</v>
      </c>
      <c r="R1955" s="13">
        <f t="shared" si="124"/>
        <v>41010.620312500003</v>
      </c>
      <c r="S1955" s="13">
        <f t="shared" si="122"/>
        <v>41040.620312500003</v>
      </c>
      <c r="T1955">
        <f t="shared" si="123"/>
        <v>2012</v>
      </c>
    </row>
    <row r="1956" spans="1:20" ht="60" x14ac:dyDescent="0.25">
      <c r="A1956">
        <v>265</v>
      </c>
      <c r="B1956" s="9" t="s">
        <v>266</v>
      </c>
      <c r="C1956" s="3" t="s">
        <v>4375</v>
      </c>
      <c r="D1956" s="5">
        <v>5000</v>
      </c>
      <c r="E1956" s="7">
        <v>1839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">
        <f t="shared" si="121"/>
        <v>37</v>
      </c>
      <c r="P1956" t="s">
        <v>8307</v>
      </c>
      <c r="Q1956" t="s">
        <v>8336</v>
      </c>
      <c r="R1956" s="13">
        <f t="shared" si="124"/>
        <v>40267.245717592588</v>
      </c>
      <c r="S1956" s="13">
        <f t="shared" si="122"/>
        <v>40308.844444444447</v>
      </c>
      <c r="T1956">
        <f t="shared" si="123"/>
        <v>2010</v>
      </c>
    </row>
    <row r="1957" spans="1:20" ht="60" x14ac:dyDescent="0.25">
      <c r="A1957">
        <v>268</v>
      </c>
      <c r="B1957" s="9" t="s">
        <v>269</v>
      </c>
      <c r="C1957" s="3" t="s">
        <v>4378</v>
      </c>
      <c r="D1957" s="5">
        <v>5000</v>
      </c>
      <c r="E1957" s="7">
        <v>1835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">
        <f t="shared" si="121"/>
        <v>37</v>
      </c>
      <c r="P1957" t="s">
        <v>8307</v>
      </c>
      <c r="Q1957" t="s">
        <v>8336</v>
      </c>
      <c r="R1957" s="13">
        <f t="shared" si="124"/>
        <v>40809.15252314815</v>
      </c>
      <c r="S1957" s="13">
        <f t="shared" si="122"/>
        <v>40854.194189814814</v>
      </c>
      <c r="T1957">
        <f t="shared" si="123"/>
        <v>2011</v>
      </c>
    </row>
    <row r="1958" spans="1:20" ht="60" x14ac:dyDescent="0.25">
      <c r="A1958">
        <v>273</v>
      </c>
      <c r="B1958" s="9" t="s">
        <v>274</v>
      </c>
      <c r="C1958" s="3" t="s">
        <v>4383</v>
      </c>
      <c r="D1958" s="5">
        <v>5000</v>
      </c>
      <c r="E1958" s="7">
        <v>1831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">
        <f t="shared" si="121"/>
        <v>37</v>
      </c>
      <c r="P1958" t="s">
        <v>8307</v>
      </c>
      <c r="Q1958" t="s">
        <v>8336</v>
      </c>
      <c r="R1958" s="13">
        <f t="shared" si="124"/>
        <v>40697.498449074075</v>
      </c>
      <c r="S1958" s="13">
        <f t="shared" si="122"/>
        <v>40727.498449074075</v>
      </c>
      <c r="T1958">
        <f t="shared" si="123"/>
        <v>2011</v>
      </c>
    </row>
    <row r="1959" spans="1:20" ht="45" x14ac:dyDescent="0.25">
      <c r="A1959">
        <v>291</v>
      </c>
      <c r="B1959" s="9" t="s">
        <v>292</v>
      </c>
      <c r="C1959" s="3" t="s">
        <v>4401</v>
      </c>
      <c r="D1959" s="5">
        <v>5000</v>
      </c>
      <c r="E1959" s="7">
        <v>1830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">
        <f t="shared" si="121"/>
        <v>37</v>
      </c>
      <c r="P1959" t="s">
        <v>8307</v>
      </c>
      <c r="Q1959" t="s">
        <v>8336</v>
      </c>
      <c r="R1959" s="13">
        <f t="shared" si="124"/>
        <v>41376.769050925926</v>
      </c>
      <c r="S1959" s="13">
        <f t="shared" si="122"/>
        <v>41395.000694444447</v>
      </c>
      <c r="T1959">
        <f t="shared" si="123"/>
        <v>2013</v>
      </c>
    </row>
    <row r="1960" spans="1:20" ht="90" x14ac:dyDescent="0.25">
      <c r="A1960">
        <v>294</v>
      </c>
      <c r="B1960" s="9" t="s">
        <v>295</v>
      </c>
      <c r="C1960" s="3" t="s">
        <v>4404</v>
      </c>
      <c r="D1960" s="5">
        <v>5000</v>
      </c>
      <c r="E1960" s="7">
        <v>1830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">
        <f t="shared" si="121"/>
        <v>37</v>
      </c>
      <c r="P1960" t="s">
        <v>8307</v>
      </c>
      <c r="Q1960" t="s">
        <v>8336</v>
      </c>
      <c r="R1960" s="13">
        <f t="shared" si="124"/>
        <v>40343.084421296298</v>
      </c>
      <c r="S1960" s="13">
        <f t="shared" si="122"/>
        <v>40378.666666666664</v>
      </c>
      <c r="T1960">
        <f t="shared" si="123"/>
        <v>2010</v>
      </c>
    </row>
    <row r="1961" spans="1:20" ht="45" x14ac:dyDescent="0.25">
      <c r="A1961">
        <v>318</v>
      </c>
      <c r="B1961" s="9" t="s">
        <v>319</v>
      </c>
      <c r="C1961" s="3" t="s">
        <v>4428</v>
      </c>
      <c r="D1961" s="5">
        <v>5000</v>
      </c>
      <c r="E1961" s="7">
        <v>1827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">
        <f t="shared" si="121"/>
        <v>37</v>
      </c>
      <c r="P1961" t="s">
        <v>8307</v>
      </c>
      <c r="Q1961" t="s">
        <v>8336</v>
      </c>
      <c r="R1961" s="13">
        <f t="shared" si="124"/>
        <v>41330.038784722223</v>
      </c>
      <c r="S1961" s="13">
        <f t="shared" si="122"/>
        <v>41359.997118055559</v>
      </c>
      <c r="T1961">
        <f t="shared" si="123"/>
        <v>2013</v>
      </c>
    </row>
    <row r="1962" spans="1:20" ht="60" x14ac:dyDescent="0.25">
      <c r="A1962">
        <v>319</v>
      </c>
      <c r="B1962" s="9" t="s">
        <v>320</v>
      </c>
      <c r="C1962" s="3" t="s">
        <v>4429</v>
      </c>
      <c r="D1962" s="5">
        <v>5000</v>
      </c>
      <c r="E1962" s="7">
        <v>1826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">
        <f t="shared" si="121"/>
        <v>37</v>
      </c>
      <c r="P1962" t="s">
        <v>8307</v>
      </c>
      <c r="Q1962" t="s">
        <v>8336</v>
      </c>
      <c r="R1962" s="13">
        <f t="shared" si="124"/>
        <v>40123.83829861111</v>
      </c>
      <c r="S1962" s="13">
        <f t="shared" si="122"/>
        <v>40211.332638888889</v>
      </c>
      <c r="T1962">
        <f t="shared" si="123"/>
        <v>2009</v>
      </c>
    </row>
    <row r="1963" spans="1:20" ht="45" x14ac:dyDescent="0.25">
      <c r="A1963">
        <v>388</v>
      </c>
      <c r="B1963" s="9" t="s">
        <v>389</v>
      </c>
      <c r="C1963" s="3" t="s">
        <v>4498</v>
      </c>
      <c r="D1963" s="5">
        <v>5000</v>
      </c>
      <c r="E1963" s="7">
        <v>1825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">
        <f t="shared" si="121"/>
        <v>36</v>
      </c>
      <c r="P1963" t="s">
        <v>8307</v>
      </c>
      <c r="Q1963" t="s">
        <v>8336</v>
      </c>
      <c r="R1963" s="13">
        <f t="shared" si="124"/>
        <v>42549.076157407413</v>
      </c>
      <c r="S1963" s="13">
        <f t="shared" si="122"/>
        <v>42579.076157407413</v>
      </c>
      <c r="T1963">
        <f t="shared" si="123"/>
        <v>2016</v>
      </c>
    </row>
    <row r="1964" spans="1:20" ht="45" x14ac:dyDescent="0.25">
      <c r="A1964">
        <v>403</v>
      </c>
      <c r="B1964" s="9" t="s">
        <v>404</v>
      </c>
      <c r="C1964" s="3" t="s">
        <v>4513</v>
      </c>
      <c r="D1964" s="5">
        <v>5000</v>
      </c>
      <c r="E1964" s="7">
        <v>1821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">
        <f t="shared" si="121"/>
        <v>36</v>
      </c>
      <c r="P1964" t="s">
        <v>8307</v>
      </c>
      <c r="Q1964" t="s">
        <v>8336</v>
      </c>
      <c r="R1964" s="13">
        <f t="shared" si="124"/>
        <v>40718.310659722221</v>
      </c>
      <c r="S1964" s="13">
        <f t="shared" si="122"/>
        <v>40765.297222222223</v>
      </c>
      <c r="T1964">
        <f t="shared" si="123"/>
        <v>2011</v>
      </c>
    </row>
    <row r="1965" spans="1:20" ht="60" x14ac:dyDescent="0.25">
      <c r="A1965">
        <v>429</v>
      </c>
      <c r="B1965" s="9" t="s">
        <v>430</v>
      </c>
      <c r="C1965" s="3" t="s">
        <v>4539</v>
      </c>
      <c r="D1965" s="5">
        <v>5000</v>
      </c>
      <c r="E1965" s="7">
        <v>1820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">
        <f t="shared" si="121"/>
        <v>36</v>
      </c>
      <c r="P1965" t="s">
        <v>8307</v>
      </c>
      <c r="Q1965" t="s">
        <v>8313</v>
      </c>
      <c r="R1965" s="13">
        <f t="shared" si="124"/>
        <v>40070.901412037041</v>
      </c>
      <c r="S1965" s="13">
        <f t="shared" si="122"/>
        <v>40144.207638888889</v>
      </c>
      <c r="T1965">
        <f t="shared" si="123"/>
        <v>2009</v>
      </c>
    </row>
    <row r="1966" spans="1:20" ht="45" x14ac:dyDescent="0.25">
      <c r="A1966">
        <v>440</v>
      </c>
      <c r="B1966" s="9" t="s">
        <v>441</v>
      </c>
      <c r="C1966" s="3" t="s">
        <v>4550</v>
      </c>
      <c r="D1966" s="5">
        <v>5000</v>
      </c>
      <c r="E1966" s="7">
        <v>1807.74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">
        <f t="shared" si="121"/>
        <v>36</v>
      </c>
      <c r="P1966" t="s">
        <v>8307</v>
      </c>
      <c r="Q1966" t="s">
        <v>8313</v>
      </c>
      <c r="R1966" s="13">
        <f t="shared" si="124"/>
        <v>42423.985567129625</v>
      </c>
      <c r="S1966" s="13">
        <f t="shared" si="122"/>
        <v>42453.943900462968</v>
      </c>
      <c r="T1966">
        <f t="shared" si="123"/>
        <v>2016</v>
      </c>
    </row>
    <row r="1967" spans="1:20" ht="60" x14ac:dyDescent="0.25">
      <c r="A1967">
        <v>470</v>
      </c>
      <c r="B1967" s="9" t="s">
        <v>471</v>
      </c>
      <c r="C1967" s="3" t="s">
        <v>4580</v>
      </c>
      <c r="D1967" s="5">
        <v>5000</v>
      </c>
      <c r="E1967" s="7">
        <v>1805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">
        <f t="shared" si="121"/>
        <v>36</v>
      </c>
      <c r="P1967" t="s">
        <v>8307</v>
      </c>
      <c r="Q1967" t="s">
        <v>8313</v>
      </c>
      <c r="R1967" s="13">
        <f t="shared" si="124"/>
        <v>41605.167696759258</v>
      </c>
      <c r="S1967" s="13">
        <f t="shared" si="122"/>
        <v>41655.166666666664</v>
      </c>
      <c r="T1967">
        <f t="shared" si="123"/>
        <v>2013</v>
      </c>
    </row>
    <row r="1968" spans="1:20" ht="45" x14ac:dyDescent="0.25">
      <c r="A1968">
        <v>509</v>
      </c>
      <c r="B1968" s="9" t="s">
        <v>510</v>
      </c>
      <c r="C1968" s="3" t="s">
        <v>4619</v>
      </c>
      <c r="D1968" s="5">
        <v>5000</v>
      </c>
      <c r="E1968" s="7">
        <v>1803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">
        <f t="shared" si="121"/>
        <v>36</v>
      </c>
      <c r="P1968" t="s">
        <v>8307</v>
      </c>
      <c r="Q1968" t="s">
        <v>8313</v>
      </c>
      <c r="R1968" s="13">
        <f t="shared" si="124"/>
        <v>42153.631597222222</v>
      </c>
      <c r="S1968" s="13">
        <f t="shared" si="122"/>
        <v>42183.631597222222</v>
      </c>
      <c r="T1968">
        <f t="shared" si="123"/>
        <v>2015</v>
      </c>
    </row>
    <row r="1969" spans="1:20" ht="45" x14ac:dyDescent="0.25">
      <c r="A1969">
        <v>511</v>
      </c>
      <c r="B1969" s="9" t="s">
        <v>512</v>
      </c>
      <c r="C1969" s="3" t="s">
        <v>4621</v>
      </c>
      <c r="D1969" s="5">
        <v>5000</v>
      </c>
      <c r="E1969" s="7">
        <v>1800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">
        <f t="shared" si="121"/>
        <v>36</v>
      </c>
      <c r="P1969" t="s">
        <v>8307</v>
      </c>
      <c r="Q1969" t="s">
        <v>8313</v>
      </c>
      <c r="R1969" s="13">
        <f t="shared" si="124"/>
        <v>41340.303032407406</v>
      </c>
      <c r="S1969" s="13">
        <f t="shared" si="122"/>
        <v>41370.261365740742</v>
      </c>
      <c r="T1969">
        <f t="shared" si="123"/>
        <v>2013</v>
      </c>
    </row>
    <row r="1970" spans="1:20" ht="30" x14ac:dyDescent="0.25">
      <c r="A1970">
        <v>516</v>
      </c>
      <c r="B1970" s="9" t="s">
        <v>517</v>
      </c>
      <c r="C1970" s="3" t="s">
        <v>4626</v>
      </c>
      <c r="D1970" s="5">
        <v>5000</v>
      </c>
      <c r="E1970" s="7">
        <v>1800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">
        <f t="shared" si="121"/>
        <v>36</v>
      </c>
      <c r="P1970" t="s">
        <v>8307</v>
      </c>
      <c r="Q1970" t="s">
        <v>8313</v>
      </c>
      <c r="R1970" s="13">
        <f t="shared" si="124"/>
        <v>42091.778703703705</v>
      </c>
      <c r="S1970" s="13">
        <f t="shared" si="122"/>
        <v>42151.778703703705</v>
      </c>
      <c r="T1970">
        <f t="shared" si="123"/>
        <v>2015</v>
      </c>
    </row>
    <row r="1971" spans="1:20" ht="60" x14ac:dyDescent="0.25">
      <c r="A1971">
        <v>520</v>
      </c>
      <c r="B1971" s="9" t="s">
        <v>521</v>
      </c>
      <c r="C1971" s="3" t="s">
        <v>4630</v>
      </c>
      <c r="D1971" s="5">
        <v>5000</v>
      </c>
      <c r="E1971" s="7">
        <v>1800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1">
        <f t="shared" si="121"/>
        <v>36</v>
      </c>
      <c r="P1971" t="s">
        <v>8309</v>
      </c>
      <c r="Q1971" t="s">
        <v>8333</v>
      </c>
      <c r="R1971" s="13">
        <f t="shared" si="124"/>
        <v>42318.702094907407</v>
      </c>
      <c r="S1971" s="13">
        <f t="shared" si="122"/>
        <v>42348.702094907407</v>
      </c>
      <c r="T1971">
        <f t="shared" si="123"/>
        <v>2015</v>
      </c>
    </row>
    <row r="1972" spans="1:20" ht="60" x14ac:dyDescent="0.25">
      <c r="A1972">
        <v>521</v>
      </c>
      <c r="B1972" s="9" t="s">
        <v>522</v>
      </c>
      <c r="C1972" s="3" t="s">
        <v>4631</v>
      </c>
      <c r="D1972" s="5">
        <v>5000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1">
        <f t="shared" si="121"/>
        <v>36</v>
      </c>
      <c r="P1972" t="s">
        <v>8309</v>
      </c>
      <c r="Q1972" t="s">
        <v>8333</v>
      </c>
      <c r="R1972" s="13">
        <f t="shared" si="124"/>
        <v>42646.092812499999</v>
      </c>
      <c r="S1972" s="13">
        <f t="shared" si="122"/>
        <v>42675.207638888889</v>
      </c>
      <c r="T1972">
        <f t="shared" si="123"/>
        <v>2016</v>
      </c>
    </row>
    <row r="1973" spans="1:20" ht="60" x14ac:dyDescent="0.25">
      <c r="A1973">
        <v>523</v>
      </c>
      <c r="B1973" s="9" t="s">
        <v>524</v>
      </c>
      <c r="C1973" s="3" t="s">
        <v>4633</v>
      </c>
      <c r="D1973" s="5">
        <v>5000</v>
      </c>
      <c r="E1973" s="7">
        <v>1788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1">
        <f t="shared" si="121"/>
        <v>36</v>
      </c>
      <c r="P1973" t="s">
        <v>8309</v>
      </c>
      <c r="Q1973" t="s">
        <v>8333</v>
      </c>
      <c r="R1973" s="13">
        <f t="shared" si="124"/>
        <v>42238.13282407407</v>
      </c>
      <c r="S1973" s="13">
        <f t="shared" si="122"/>
        <v>42268.13282407407</v>
      </c>
      <c r="T1973">
        <f t="shared" si="123"/>
        <v>2015</v>
      </c>
    </row>
    <row r="1974" spans="1:20" ht="60" x14ac:dyDescent="0.25">
      <c r="A1974">
        <v>538</v>
      </c>
      <c r="B1974" s="9" t="s">
        <v>539</v>
      </c>
      <c r="C1974" s="3" t="s">
        <v>4648</v>
      </c>
      <c r="D1974" s="5">
        <v>5000</v>
      </c>
      <c r="E1974" s="7">
        <v>1785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1">
        <f t="shared" si="121"/>
        <v>36</v>
      </c>
      <c r="P1974" t="s">
        <v>8309</v>
      </c>
      <c r="Q1974" t="s">
        <v>8333</v>
      </c>
      <c r="R1974" s="13">
        <f t="shared" si="124"/>
        <v>42473.794710648144</v>
      </c>
      <c r="S1974" s="13">
        <f t="shared" si="122"/>
        <v>42503.794710648144</v>
      </c>
      <c r="T1974">
        <f t="shared" si="123"/>
        <v>2016</v>
      </c>
    </row>
    <row r="1975" spans="1:20" ht="60" x14ac:dyDescent="0.25">
      <c r="A1975">
        <v>550</v>
      </c>
      <c r="B1975" s="9" t="s">
        <v>551</v>
      </c>
      <c r="C1975" s="3" t="s">
        <v>4660</v>
      </c>
      <c r="D1975" s="5">
        <v>5000</v>
      </c>
      <c r="E1975" s="7">
        <v>1785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">
        <f t="shared" si="121"/>
        <v>36</v>
      </c>
      <c r="P1975" t="s">
        <v>8314</v>
      </c>
      <c r="Q1975" t="s">
        <v>8318</v>
      </c>
      <c r="R1975" s="13">
        <f t="shared" si="124"/>
        <v>42753.678761574076</v>
      </c>
      <c r="S1975" s="13">
        <f t="shared" si="122"/>
        <v>42766.208333333328</v>
      </c>
      <c r="T1975">
        <f t="shared" si="123"/>
        <v>2017</v>
      </c>
    </row>
    <row r="1976" spans="1:20" ht="60" x14ac:dyDescent="0.25">
      <c r="A1976">
        <v>566</v>
      </c>
      <c r="B1976" s="9" t="s">
        <v>567</v>
      </c>
      <c r="C1976" s="3" t="s">
        <v>4676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">
        <f t="shared" si="121"/>
        <v>36</v>
      </c>
      <c r="P1976" t="s">
        <v>8314</v>
      </c>
      <c r="Q1976" t="s">
        <v>8318</v>
      </c>
      <c r="R1976" s="13">
        <f t="shared" si="124"/>
        <v>42535.68440972222</v>
      </c>
      <c r="S1976" s="13">
        <f t="shared" si="122"/>
        <v>42565.68440972222</v>
      </c>
      <c r="T1976">
        <f t="shared" si="123"/>
        <v>2016</v>
      </c>
    </row>
    <row r="1977" spans="1:20" ht="60" x14ac:dyDescent="0.25">
      <c r="A1977">
        <v>577</v>
      </c>
      <c r="B1977" s="9" t="s">
        <v>578</v>
      </c>
      <c r="C1977" s="3" t="s">
        <v>4687</v>
      </c>
      <c r="D1977" s="5">
        <v>5000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">
        <f t="shared" si="121"/>
        <v>36</v>
      </c>
      <c r="P1977" t="s">
        <v>8314</v>
      </c>
      <c r="Q1977" t="s">
        <v>8318</v>
      </c>
      <c r="R1977" s="13">
        <f t="shared" si="124"/>
        <v>42450.589143518519</v>
      </c>
      <c r="S1977" s="13">
        <f t="shared" si="122"/>
        <v>42510.589143518519</v>
      </c>
      <c r="T1977">
        <f t="shared" si="123"/>
        <v>2016</v>
      </c>
    </row>
    <row r="1978" spans="1:20" ht="60" x14ac:dyDescent="0.25">
      <c r="A1978">
        <v>590</v>
      </c>
      <c r="B1978" s="9" t="s">
        <v>591</v>
      </c>
      <c r="C1978" s="3" t="s">
        <v>4700</v>
      </c>
      <c r="D1978" s="5">
        <v>5000</v>
      </c>
      <c r="E1978" s="7">
        <v>1776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">
        <f t="shared" si="121"/>
        <v>36</v>
      </c>
      <c r="P1978" t="s">
        <v>8314</v>
      </c>
      <c r="Q1978" t="s">
        <v>8318</v>
      </c>
      <c r="R1978" s="13">
        <f t="shared" si="124"/>
        <v>42377.554756944446</v>
      </c>
      <c r="S1978" s="13">
        <f t="shared" si="122"/>
        <v>42408.542361111111</v>
      </c>
      <c r="T1978">
        <f t="shared" si="123"/>
        <v>2016</v>
      </c>
    </row>
    <row r="1979" spans="1:20" ht="30" x14ac:dyDescent="0.25">
      <c r="A1979">
        <v>600</v>
      </c>
      <c r="B1979" s="9" t="s">
        <v>601</v>
      </c>
      <c r="C1979" s="3" t="s">
        <v>4710</v>
      </c>
      <c r="D1979" s="5">
        <v>5000</v>
      </c>
      <c r="E1979" s="7">
        <v>1776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">
        <f t="shared" si="121"/>
        <v>36</v>
      </c>
      <c r="P1979" t="s">
        <v>8314</v>
      </c>
      <c r="Q1979" t="s">
        <v>8318</v>
      </c>
      <c r="R1979" s="13">
        <f t="shared" si="124"/>
        <v>42073.798171296294</v>
      </c>
      <c r="S1979" s="13">
        <f t="shared" si="122"/>
        <v>42133.798171296294</v>
      </c>
      <c r="T1979">
        <f t="shared" si="123"/>
        <v>2015</v>
      </c>
    </row>
    <row r="1980" spans="1:20" ht="30" x14ac:dyDescent="0.25">
      <c r="A1980">
        <v>605</v>
      </c>
      <c r="B1980" s="9" t="s">
        <v>606</v>
      </c>
      <c r="C1980" s="3" t="s">
        <v>4715</v>
      </c>
      <c r="D1980" s="5">
        <v>5000</v>
      </c>
      <c r="E1980" s="7">
        <v>1775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">
        <f t="shared" si="121"/>
        <v>35</v>
      </c>
      <c r="P1980" t="s">
        <v>8314</v>
      </c>
      <c r="Q1980" t="s">
        <v>8318</v>
      </c>
      <c r="R1980" s="13">
        <f t="shared" si="124"/>
        <v>42194.357731481476</v>
      </c>
      <c r="S1980" s="13">
        <f t="shared" si="122"/>
        <v>42239.357731481476</v>
      </c>
      <c r="T1980">
        <f t="shared" si="123"/>
        <v>2015</v>
      </c>
    </row>
    <row r="1981" spans="1:20" ht="60" x14ac:dyDescent="0.25">
      <c r="A1981">
        <v>606</v>
      </c>
      <c r="B1981" s="9" t="s">
        <v>607</v>
      </c>
      <c r="C1981" s="3" t="s">
        <v>4716</v>
      </c>
      <c r="D1981" s="5">
        <v>5000</v>
      </c>
      <c r="E1981" s="7">
        <v>1773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">
        <f t="shared" si="121"/>
        <v>35</v>
      </c>
      <c r="P1981" t="s">
        <v>8314</v>
      </c>
      <c r="Q1981" t="s">
        <v>8318</v>
      </c>
      <c r="R1981" s="13">
        <f t="shared" si="124"/>
        <v>42102.650567129633</v>
      </c>
      <c r="S1981" s="13">
        <f t="shared" si="122"/>
        <v>42148.625</v>
      </c>
      <c r="T1981">
        <f t="shared" si="123"/>
        <v>2015</v>
      </c>
    </row>
    <row r="1982" spans="1:20" ht="60" x14ac:dyDescent="0.25">
      <c r="A1982">
        <v>616</v>
      </c>
      <c r="B1982" s="9" t="s">
        <v>617</v>
      </c>
      <c r="C1982" s="3" t="s">
        <v>4726</v>
      </c>
      <c r="D1982" s="5">
        <v>5000</v>
      </c>
      <c r="E1982" s="7">
        <v>1772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">
        <f t="shared" si="121"/>
        <v>35</v>
      </c>
      <c r="P1982" t="s">
        <v>8314</v>
      </c>
      <c r="Q1982" t="s">
        <v>8318</v>
      </c>
      <c r="R1982" s="13">
        <f t="shared" si="124"/>
        <v>42761.376238425932</v>
      </c>
      <c r="S1982" s="13">
        <f t="shared" si="122"/>
        <v>42791.376238425932</v>
      </c>
      <c r="T1982">
        <f t="shared" si="123"/>
        <v>2017</v>
      </c>
    </row>
    <row r="1983" spans="1:20" ht="45" x14ac:dyDescent="0.25">
      <c r="A1983">
        <v>624</v>
      </c>
      <c r="B1983" s="9" t="s">
        <v>625</v>
      </c>
      <c r="C1983" s="3" t="s">
        <v>4734</v>
      </c>
      <c r="D1983" s="5">
        <v>5000</v>
      </c>
      <c r="E1983" s="7">
        <v>1767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">
        <f t="shared" si="121"/>
        <v>35</v>
      </c>
      <c r="P1983" t="s">
        <v>8314</v>
      </c>
      <c r="Q1983" t="s">
        <v>8318</v>
      </c>
      <c r="R1983" s="13">
        <f t="shared" si="124"/>
        <v>42108.988900462966</v>
      </c>
      <c r="S1983" s="13">
        <f t="shared" si="122"/>
        <v>42138.988900462966</v>
      </c>
      <c r="T1983">
        <f t="shared" si="123"/>
        <v>2015</v>
      </c>
    </row>
    <row r="1984" spans="1:20" ht="45" x14ac:dyDescent="0.25">
      <c r="A1984">
        <v>628</v>
      </c>
      <c r="B1984" s="9" t="s">
        <v>629</v>
      </c>
      <c r="C1984" s="3" t="s">
        <v>4738</v>
      </c>
      <c r="D1984" s="5">
        <v>5000</v>
      </c>
      <c r="E1984" s="7">
        <v>1766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">
        <f t="shared" si="121"/>
        <v>35</v>
      </c>
      <c r="P1984" t="s">
        <v>8314</v>
      </c>
      <c r="Q1984" t="s">
        <v>8318</v>
      </c>
      <c r="R1984" s="13">
        <f t="shared" si="124"/>
        <v>41803.692789351851</v>
      </c>
      <c r="S1984" s="13">
        <f t="shared" si="122"/>
        <v>41833.692789351851</v>
      </c>
      <c r="T1984">
        <f t="shared" si="123"/>
        <v>2014</v>
      </c>
    </row>
    <row r="1985" spans="1:20" ht="45" x14ac:dyDescent="0.25">
      <c r="A1985">
        <v>634</v>
      </c>
      <c r="B1985" s="9" t="s">
        <v>635</v>
      </c>
      <c r="C1985" s="3" t="s">
        <v>4744</v>
      </c>
      <c r="D1985" s="5">
        <v>5000</v>
      </c>
      <c r="E1985" s="7">
        <v>1762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">
        <f t="shared" si="121"/>
        <v>35</v>
      </c>
      <c r="P1985" t="s">
        <v>8314</v>
      </c>
      <c r="Q1985" t="s">
        <v>8318</v>
      </c>
      <c r="R1985" s="13">
        <f t="shared" si="124"/>
        <v>42031.928576388891</v>
      </c>
      <c r="S1985" s="13">
        <f t="shared" si="122"/>
        <v>42061.928576388891</v>
      </c>
      <c r="T1985">
        <f t="shared" si="123"/>
        <v>2015</v>
      </c>
    </row>
    <row r="1986" spans="1:20" ht="60" x14ac:dyDescent="0.25">
      <c r="A1986">
        <v>656</v>
      </c>
      <c r="B1986" s="9" t="s">
        <v>657</v>
      </c>
      <c r="C1986" s="3" t="s">
        <v>4766</v>
      </c>
      <c r="D1986" s="5">
        <v>5000</v>
      </c>
      <c r="E1986" s="7">
        <v>1758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">
        <f t="shared" ref="O1986:O2049" si="125">ROUND(E1987/D1987*100,0)</f>
        <v>35</v>
      </c>
      <c r="P1986" t="s">
        <v>8314</v>
      </c>
      <c r="Q1986" t="s">
        <v>8322</v>
      </c>
      <c r="R1986" s="13">
        <f t="shared" si="124"/>
        <v>42417.804618055554</v>
      </c>
      <c r="S1986" s="13">
        <f t="shared" si="122"/>
        <v>42477.762951388882</v>
      </c>
      <c r="T1986">
        <f t="shared" si="123"/>
        <v>2016</v>
      </c>
    </row>
    <row r="1987" spans="1:20" ht="60" x14ac:dyDescent="0.25">
      <c r="A1987">
        <v>697</v>
      </c>
      <c r="B1987" s="9" t="s">
        <v>698</v>
      </c>
      <c r="C1987" s="3" t="s">
        <v>4807</v>
      </c>
      <c r="D1987" s="5">
        <v>5000</v>
      </c>
      <c r="E1987" s="7">
        <v>1755.01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">
        <f t="shared" si="125"/>
        <v>35</v>
      </c>
      <c r="P1987" t="s">
        <v>8314</v>
      </c>
      <c r="Q1987" t="s">
        <v>8322</v>
      </c>
      <c r="R1987" s="13">
        <f t="shared" si="124"/>
        <v>42388.523020833338</v>
      </c>
      <c r="S1987" s="13">
        <f t="shared" ref="S1987:S2050" si="126">(((I1987/60)/60/24+DATE(1970,1,1)))</f>
        <v>42403.523020833338</v>
      </c>
      <c r="T1987">
        <f t="shared" ref="T1987:T2050" si="127">YEAR(R1987)</f>
        <v>2016</v>
      </c>
    </row>
    <row r="1988" spans="1:20" ht="45" x14ac:dyDescent="0.25">
      <c r="A1988">
        <v>723</v>
      </c>
      <c r="B1988" s="9" t="s">
        <v>724</v>
      </c>
      <c r="C1988" s="3" t="s">
        <v>4833</v>
      </c>
      <c r="D1988" s="5">
        <v>5000</v>
      </c>
      <c r="E1988" s="7">
        <v>1751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">
        <f t="shared" si="125"/>
        <v>35</v>
      </c>
      <c r="P1988" t="s">
        <v>8311</v>
      </c>
      <c r="Q1988" t="s">
        <v>8345</v>
      </c>
      <c r="R1988" s="13">
        <f t="shared" si="124"/>
        <v>42184.816539351858</v>
      </c>
      <c r="S1988" s="13">
        <f t="shared" si="126"/>
        <v>42215.165972222225</v>
      </c>
      <c r="T1988">
        <f t="shared" si="127"/>
        <v>2015</v>
      </c>
    </row>
    <row r="1989" spans="1:20" ht="45" x14ac:dyDescent="0.25">
      <c r="A1989">
        <v>731</v>
      </c>
      <c r="B1989" s="9" t="s">
        <v>732</v>
      </c>
      <c r="C1989" s="3" t="s">
        <v>4841</v>
      </c>
      <c r="D1989" s="5">
        <v>5000</v>
      </c>
      <c r="E1989" s="7">
        <v>1750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">
        <f t="shared" si="125"/>
        <v>35</v>
      </c>
      <c r="P1989" t="s">
        <v>8311</v>
      </c>
      <c r="Q1989" t="s">
        <v>8345</v>
      </c>
      <c r="R1989" s="13">
        <f t="shared" si="124"/>
        <v>40879.795682870368</v>
      </c>
      <c r="S1989" s="13">
        <f t="shared" si="126"/>
        <v>40930.25</v>
      </c>
      <c r="T1989">
        <f t="shared" si="127"/>
        <v>2011</v>
      </c>
    </row>
    <row r="1990" spans="1:20" ht="60" x14ac:dyDescent="0.25">
      <c r="A1990">
        <v>737</v>
      </c>
      <c r="B1990" s="9" t="s">
        <v>738</v>
      </c>
      <c r="C1990" s="3" t="s">
        <v>4847</v>
      </c>
      <c r="D1990" s="5">
        <v>5000</v>
      </c>
      <c r="E1990" s="7">
        <v>1748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">
        <f t="shared" si="125"/>
        <v>35</v>
      </c>
      <c r="P1990" t="s">
        <v>8311</v>
      </c>
      <c r="Q1990" t="s">
        <v>8345</v>
      </c>
      <c r="R1990" s="13">
        <f t="shared" si="124"/>
        <v>41667.275312500002</v>
      </c>
      <c r="S1990" s="13">
        <f t="shared" si="126"/>
        <v>41684.833333333336</v>
      </c>
      <c r="T1990">
        <f t="shared" si="127"/>
        <v>2014</v>
      </c>
    </row>
    <row r="1991" spans="1:20" ht="45" x14ac:dyDescent="0.25">
      <c r="A1991">
        <v>744</v>
      </c>
      <c r="B1991" s="9" t="s">
        <v>745</v>
      </c>
      <c r="C1991" s="3" t="s">
        <v>4854</v>
      </c>
      <c r="D1991" s="5">
        <v>5000</v>
      </c>
      <c r="E1991" s="7">
        <v>1742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">
        <f t="shared" si="125"/>
        <v>35</v>
      </c>
      <c r="P1991" t="s">
        <v>8311</v>
      </c>
      <c r="Q1991" t="s">
        <v>8345</v>
      </c>
      <c r="R1991" s="13">
        <f t="shared" si="124"/>
        <v>41226.95721064815</v>
      </c>
      <c r="S1991" s="13">
        <f t="shared" si="126"/>
        <v>41256.95721064815</v>
      </c>
      <c r="T1991">
        <f t="shared" si="127"/>
        <v>2012</v>
      </c>
    </row>
    <row r="1992" spans="1:20" ht="60" x14ac:dyDescent="0.25">
      <c r="A1992">
        <v>752</v>
      </c>
      <c r="B1992" s="9" t="s">
        <v>753</v>
      </c>
      <c r="C1992" s="3" t="s">
        <v>4862</v>
      </c>
      <c r="D1992" s="5">
        <v>5000</v>
      </c>
      <c r="E1992" s="7">
        <v>1739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">
        <f t="shared" si="125"/>
        <v>35</v>
      </c>
      <c r="P1992" t="s">
        <v>8311</v>
      </c>
      <c r="Q1992" t="s">
        <v>8345</v>
      </c>
      <c r="R1992" s="13">
        <f t="shared" si="124"/>
        <v>42639.421493055561</v>
      </c>
      <c r="S1992" s="13">
        <f t="shared" si="126"/>
        <v>42659.458333333328</v>
      </c>
      <c r="T1992">
        <f t="shared" si="127"/>
        <v>2016</v>
      </c>
    </row>
    <row r="1993" spans="1:20" ht="45" x14ac:dyDescent="0.25">
      <c r="A1993">
        <v>759</v>
      </c>
      <c r="B1993" s="9" t="s">
        <v>760</v>
      </c>
      <c r="C1993" s="3" t="s">
        <v>4869</v>
      </c>
      <c r="D1993" s="5">
        <v>5000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">
        <f t="shared" si="125"/>
        <v>34</v>
      </c>
      <c r="P1993" t="s">
        <v>8311</v>
      </c>
      <c r="Q1993" t="s">
        <v>8345</v>
      </c>
      <c r="R1993" s="13">
        <f t="shared" si="124"/>
        <v>41789.330312500002</v>
      </c>
      <c r="S1993" s="13">
        <f t="shared" si="126"/>
        <v>41829.330312500002</v>
      </c>
      <c r="T1993">
        <f t="shared" si="127"/>
        <v>2014</v>
      </c>
    </row>
    <row r="1994" spans="1:20" ht="45" x14ac:dyDescent="0.25">
      <c r="A1994">
        <v>761</v>
      </c>
      <c r="B1994" s="9" t="s">
        <v>762</v>
      </c>
      <c r="C1994" s="3" t="s">
        <v>4871</v>
      </c>
      <c r="D1994" s="5">
        <v>5000</v>
      </c>
      <c r="E1994" s="7">
        <v>1720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">
        <f t="shared" si="125"/>
        <v>34</v>
      </c>
      <c r="P1994" t="s">
        <v>8311</v>
      </c>
      <c r="Q1994" t="s">
        <v>8350</v>
      </c>
      <c r="R1994" s="13">
        <f t="shared" si="124"/>
        <v>41642.751458333332</v>
      </c>
      <c r="S1994" s="13">
        <f t="shared" si="126"/>
        <v>41672.751458333332</v>
      </c>
      <c r="T1994">
        <f t="shared" si="127"/>
        <v>2014</v>
      </c>
    </row>
    <row r="1995" spans="1:20" ht="45" x14ac:dyDescent="0.25">
      <c r="A1995">
        <v>764</v>
      </c>
      <c r="B1995" s="9" t="s">
        <v>765</v>
      </c>
      <c r="C1995" s="3" t="s">
        <v>4874</v>
      </c>
      <c r="D1995" s="5">
        <v>5000</v>
      </c>
      <c r="E1995" s="7">
        <v>1715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">
        <f t="shared" si="125"/>
        <v>34</v>
      </c>
      <c r="P1995" t="s">
        <v>8311</v>
      </c>
      <c r="Q1995" t="s">
        <v>8350</v>
      </c>
      <c r="R1995" s="13">
        <f t="shared" si="124"/>
        <v>42227.173159722224</v>
      </c>
      <c r="S1995" s="13">
        <f t="shared" si="126"/>
        <v>42257.173159722224</v>
      </c>
      <c r="T1995">
        <f t="shared" si="127"/>
        <v>2015</v>
      </c>
    </row>
    <row r="1996" spans="1:20" ht="75" x14ac:dyDescent="0.25">
      <c r="A1996">
        <v>767</v>
      </c>
      <c r="B1996" s="9" t="s">
        <v>768</v>
      </c>
      <c r="C1996" s="3" t="s">
        <v>4877</v>
      </c>
      <c r="D1996" s="5">
        <v>5000</v>
      </c>
      <c r="E1996" s="7">
        <v>1710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">
        <f t="shared" si="125"/>
        <v>34</v>
      </c>
      <c r="P1996" t="s">
        <v>8311</v>
      </c>
      <c r="Q1996" t="s">
        <v>8350</v>
      </c>
      <c r="R1996" s="13">
        <f t="shared" si="124"/>
        <v>42115.143634259264</v>
      </c>
      <c r="S1996" s="13">
        <f t="shared" si="126"/>
        <v>42145.143634259264</v>
      </c>
      <c r="T1996">
        <f t="shared" si="127"/>
        <v>2015</v>
      </c>
    </row>
    <row r="1997" spans="1:20" ht="45" x14ac:dyDescent="0.25">
      <c r="A1997">
        <v>786</v>
      </c>
      <c r="B1997" s="9" t="s">
        <v>787</v>
      </c>
      <c r="C1997" s="3" t="s">
        <v>4896</v>
      </c>
      <c r="D1997" s="5">
        <v>5000</v>
      </c>
      <c r="E1997" s="7">
        <v>1707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">
        <f t="shared" si="125"/>
        <v>34</v>
      </c>
      <c r="P1997" t="s">
        <v>8323</v>
      </c>
      <c r="Q1997" t="s">
        <v>8347</v>
      </c>
      <c r="R1997" s="13">
        <f t="shared" si="124"/>
        <v>40983.055949074071</v>
      </c>
      <c r="S1997" s="13">
        <f t="shared" si="126"/>
        <v>41040.657638888886</v>
      </c>
      <c r="T1997">
        <f t="shared" si="127"/>
        <v>2012</v>
      </c>
    </row>
    <row r="1998" spans="1:20" ht="60" x14ac:dyDescent="0.25">
      <c r="A1998">
        <v>799</v>
      </c>
      <c r="B1998" s="9" t="s">
        <v>800</v>
      </c>
      <c r="C1998" s="3" t="s">
        <v>4909</v>
      </c>
      <c r="D1998" s="5">
        <v>5000</v>
      </c>
      <c r="E1998" s="7">
        <v>1707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">
        <f t="shared" si="125"/>
        <v>34</v>
      </c>
      <c r="P1998" t="s">
        <v>8323</v>
      </c>
      <c r="Q1998" t="s">
        <v>8347</v>
      </c>
      <c r="R1998" s="13">
        <f t="shared" si="124"/>
        <v>40996.667199074072</v>
      </c>
      <c r="S1998" s="13">
        <f t="shared" si="126"/>
        <v>41026.667199074072</v>
      </c>
      <c r="T1998">
        <f t="shared" si="127"/>
        <v>2012</v>
      </c>
    </row>
    <row r="1999" spans="1:20" x14ac:dyDescent="0.25">
      <c r="A1999">
        <v>836</v>
      </c>
      <c r="B1999" s="9" t="s">
        <v>837</v>
      </c>
      <c r="C1999" s="3" t="s">
        <v>4946</v>
      </c>
      <c r="D1999" s="5">
        <v>5000</v>
      </c>
      <c r="E1999" s="7">
        <v>1705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">
        <f t="shared" si="125"/>
        <v>34</v>
      </c>
      <c r="P1999" t="s">
        <v>8323</v>
      </c>
      <c r="Q1999" t="s">
        <v>8347</v>
      </c>
      <c r="R1999" s="13">
        <f t="shared" si="124"/>
        <v>41524.056921296295</v>
      </c>
      <c r="S1999" s="13">
        <f t="shared" si="126"/>
        <v>41554.056921296295</v>
      </c>
      <c r="T1999">
        <f t="shared" si="127"/>
        <v>2013</v>
      </c>
    </row>
    <row r="2000" spans="1:20" ht="45" x14ac:dyDescent="0.25">
      <c r="A2000">
        <v>839</v>
      </c>
      <c r="B2000" s="9" t="s">
        <v>840</v>
      </c>
      <c r="C2000" s="3" t="s">
        <v>4949</v>
      </c>
      <c r="D2000" s="5">
        <v>5000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">
        <f t="shared" si="125"/>
        <v>34</v>
      </c>
      <c r="P2000" t="s">
        <v>8323</v>
      </c>
      <c r="Q2000" t="s">
        <v>8347</v>
      </c>
      <c r="R2000" s="13">
        <f t="shared" si="124"/>
        <v>41144.763379629629</v>
      </c>
      <c r="S2000" s="13">
        <f t="shared" si="126"/>
        <v>41174.763379629629</v>
      </c>
      <c r="T2000">
        <f t="shared" si="127"/>
        <v>2012</v>
      </c>
    </row>
    <row r="2001" spans="1:20" ht="60" x14ac:dyDescent="0.25">
      <c r="A2001">
        <v>841</v>
      </c>
      <c r="B2001" s="9" t="s">
        <v>842</v>
      </c>
      <c r="C2001" s="3" t="s">
        <v>4951</v>
      </c>
      <c r="D2001" s="5">
        <v>5000</v>
      </c>
      <c r="E2001" s="7">
        <v>1700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">
        <f t="shared" si="125"/>
        <v>34</v>
      </c>
      <c r="P2001" t="s">
        <v>8323</v>
      </c>
      <c r="Q2001" t="s">
        <v>8352</v>
      </c>
      <c r="R2001" s="13">
        <f t="shared" si="124"/>
        <v>41923.838692129626</v>
      </c>
      <c r="S2001" s="13">
        <f t="shared" si="126"/>
        <v>41953.88035879629</v>
      </c>
      <c r="T2001">
        <f t="shared" si="127"/>
        <v>2014</v>
      </c>
    </row>
    <row r="2002" spans="1:20" ht="45" x14ac:dyDescent="0.25">
      <c r="A2002">
        <v>845</v>
      </c>
      <c r="B2002" s="9" t="s">
        <v>846</v>
      </c>
      <c r="C2002" s="3" t="s">
        <v>4955</v>
      </c>
      <c r="D2002" s="5">
        <v>5000</v>
      </c>
      <c r="E2002" s="7">
        <v>1698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">
        <f t="shared" si="125"/>
        <v>34</v>
      </c>
      <c r="P2002" t="s">
        <v>8323</v>
      </c>
      <c r="Q2002" t="s">
        <v>8352</v>
      </c>
      <c r="R2002" s="13">
        <f t="shared" si="124"/>
        <v>42578.205972222218</v>
      </c>
      <c r="S2002" s="13">
        <f t="shared" si="126"/>
        <v>42618.165972222225</v>
      </c>
      <c r="T2002">
        <f t="shared" si="127"/>
        <v>2016</v>
      </c>
    </row>
    <row r="2003" spans="1:20" ht="60" x14ac:dyDescent="0.25">
      <c r="A2003">
        <v>867</v>
      </c>
      <c r="B2003" s="9" t="s">
        <v>868</v>
      </c>
      <c r="C2003" s="3" t="s">
        <v>4977</v>
      </c>
      <c r="D2003" s="5">
        <v>5000</v>
      </c>
      <c r="E2003" s="7">
        <v>1697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">
        <f t="shared" si="125"/>
        <v>34</v>
      </c>
      <c r="P2003" t="s">
        <v>8323</v>
      </c>
      <c r="Q2003" t="s">
        <v>8337</v>
      </c>
      <c r="R2003" s="13">
        <f t="shared" si="124"/>
        <v>40088.105393518519</v>
      </c>
      <c r="S2003" s="13">
        <f t="shared" si="126"/>
        <v>40148.207638888889</v>
      </c>
      <c r="T2003">
        <f t="shared" si="127"/>
        <v>2009</v>
      </c>
    </row>
    <row r="2004" spans="1:20" ht="60" x14ac:dyDescent="0.25">
      <c r="A2004">
        <v>875</v>
      </c>
      <c r="B2004" s="9" t="s">
        <v>876</v>
      </c>
      <c r="C2004" s="3" t="s">
        <v>4985</v>
      </c>
      <c r="D2004" s="5">
        <v>5000</v>
      </c>
      <c r="E2004" s="7">
        <v>1697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">
        <f t="shared" si="125"/>
        <v>34</v>
      </c>
      <c r="P2004" t="s">
        <v>8323</v>
      </c>
      <c r="Q2004" t="s">
        <v>8337</v>
      </c>
      <c r="R2004" s="13">
        <f t="shared" si="124"/>
        <v>42248.723738425921</v>
      </c>
      <c r="S2004" s="13">
        <f t="shared" si="126"/>
        <v>42268.723738425921</v>
      </c>
      <c r="T2004">
        <f t="shared" si="127"/>
        <v>2015</v>
      </c>
    </row>
    <row r="2005" spans="1:20" ht="60" x14ac:dyDescent="0.25">
      <c r="A2005">
        <v>878</v>
      </c>
      <c r="B2005" s="9" t="s">
        <v>879</v>
      </c>
      <c r="C2005" s="3" t="s">
        <v>4988</v>
      </c>
      <c r="D2005" s="5">
        <v>5000</v>
      </c>
      <c r="E2005" s="7">
        <v>1691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">
        <f t="shared" si="125"/>
        <v>34</v>
      </c>
      <c r="P2005" t="s">
        <v>8323</v>
      </c>
      <c r="Q2005" t="s">
        <v>8337</v>
      </c>
      <c r="R2005" s="13">
        <f t="shared" si="124"/>
        <v>40505.232916666668</v>
      </c>
      <c r="S2005" s="13">
        <f t="shared" si="126"/>
        <v>40535.232916666668</v>
      </c>
      <c r="T2005">
        <f t="shared" si="127"/>
        <v>2010</v>
      </c>
    </row>
    <row r="2006" spans="1:20" ht="60" x14ac:dyDescent="0.25">
      <c r="A2006">
        <v>883</v>
      </c>
      <c r="B2006" s="9" t="s">
        <v>884</v>
      </c>
      <c r="C2006" s="3" t="s">
        <v>4993</v>
      </c>
      <c r="D2006" s="5">
        <v>5000</v>
      </c>
      <c r="E2006" s="7">
        <v>1690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">
        <f t="shared" si="125"/>
        <v>34</v>
      </c>
      <c r="P2006" t="s">
        <v>8323</v>
      </c>
      <c r="Q2006" t="s">
        <v>8344</v>
      </c>
      <c r="R2006" s="13">
        <f t="shared" si="124"/>
        <v>42371.935590277775</v>
      </c>
      <c r="S2006" s="13">
        <f t="shared" si="126"/>
        <v>42431.935590277775</v>
      </c>
      <c r="T2006">
        <f t="shared" si="127"/>
        <v>2016</v>
      </c>
    </row>
    <row r="2007" spans="1:20" ht="45" x14ac:dyDescent="0.25">
      <c r="A2007">
        <v>900</v>
      </c>
      <c r="B2007" s="9" t="s">
        <v>901</v>
      </c>
      <c r="C2007" s="3" t="s">
        <v>5010</v>
      </c>
      <c r="D2007" s="5">
        <v>5000</v>
      </c>
      <c r="E2007" s="7">
        <v>1686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">
        <f t="shared" si="125"/>
        <v>34</v>
      </c>
      <c r="P2007" t="s">
        <v>8323</v>
      </c>
      <c r="Q2007" t="s">
        <v>8337</v>
      </c>
      <c r="R2007" s="13">
        <f t="shared" ref="R2007:R2070" si="128">((J2007/60)/60/24+DATE(1970,1,1))</f>
        <v>42429.84956018519</v>
      </c>
      <c r="S2007" s="13">
        <f t="shared" si="126"/>
        <v>42459.807893518519</v>
      </c>
      <c r="T2007">
        <f t="shared" si="127"/>
        <v>2016</v>
      </c>
    </row>
    <row r="2008" spans="1:20" ht="45" x14ac:dyDescent="0.25">
      <c r="A2008">
        <v>903</v>
      </c>
      <c r="B2008" s="9" t="s">
        <v>904</v>
      </c>
      <c r="C2008" s="3" t="s">
        <v>5013</v>
      </c>
      <c r="D2008" s="5">
        <v>5000</v>
      </c>
      <c r="E2008" s="7">
        <v>1686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">
        <f t="shared" si="125"/>
        <v>34</v>
      </c>
      <c r="P2008" t="s">
        <v>8323</v>
      </c>
      <c r="Q2008" t="s">
        <v>8337</v>
      </c>
      <c r="R2008" s="13">
        <f t="shared" si="128"/>
        <v>41149.796064814815</v>
      </c>
      <c r="S2008" s="13">
        <f t="shared" si="126"/>
        <v>41175.100694444445</v>
      </c>
      <c r="T2008">
        <f t="shared" si="127"/>
        <v>2012</v>
      </c>
    </row>
    <row r="2009" spans="1:20" ht="60" x14ac:dyDescent="0.25">
      <c r="A2009">
        <v>917</v>
      </c>
      <c r="B2009" s="9" t="s">
        <v>918</v>
      </c>
      <c r="C2009" s="3" t="s">
        <v>5027</v>
      </c>
      <c r="D2009" s="5">
        <v>5000</v>
      </c>
      <c r="E2009" s="7">
        <v>1686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">
        <f t="shared" si="125"/>
        <v>34</v>
      </c>
      <c r="P2009" t="s">
        <v>8323</v>
      </c>
      <c r="Q2009" t="s">
        <v>8337</v>
      </c>
      <c r="R2009" s="13">
        <f t="shared" si="128"/>
        <v>41802.94363425926</v>
      </c>
      <c r="S2009" s="13">
        <f t="shared" si="126"/>
        <v>41834.104166666664</v>
      </c>
      <c r="T2009">
        <f t="shared" si="127"/>
        <v>2014</v>
      </c>
    </row>
    <row r="2010" spans="1:20" ht="60" x14ac:dyDescent="0.25">
      <c r="A2010">
        <v>934</v>
      </c>
      <c r="B2010" s="9" t="s">
        <v>935</v>
      </c>
      <c r="C2010" s="3" t="s">
        <v>5044</v>
      </c>
      <c r="D2010" s="5">
        <v>5000</v>
      </c>
      <c r="E2010" s="7">
        <v>1677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">
        <f t="shared" si="125"/>
        <v>33</v>
      </c>
      <c r="P2010" t="s">
        <v>8323</v>
      </c>
      <c r="Q2010" t="s">
        <v>8337</v>
      </c>
      <c r="R2010" s="13">
        <f t="shared" si="128"/>
        <v>41733.737083333333</v>
      </c>
      <c r="S2010" s="13">
        <f t="shared" si="126"/>
        <v>41763.25</v>
      </c>
      <c r="T2010">
        <f t="shared" si="127"/>
        <v>2014</v>
      </c>
    </row>
    <row r="2011" spans="1:20" ht="45" x14ac:dyDescent="0.25">
      <c r="A2011">
        <v>950</v>
      </c>
      <c r="B2011" s="9" t="s">
        <v>951</v>
      </c>
      <c r="C2011" s="3" t="s">
        <v>5060</v>
      </c>
      <c r="D2011" s="5">
        <v>5000</v>
      </c>
      <c r="E2011" s="7">
        <v>1671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">
        <f t="shared" si="125"/>
        <v>33</v>
      </c>
      <c r="P2011" t="s">
        <v>8314</v>
      </c>
      <c r="Q2011" t="s">
        <v>8322</v>
      </c>
      <c r="R2011" s="13">
        <f t="shared" si="128"/>
        <v>42356.750706018516</v>
      </c>
      <c r="S2011" s="13">
        <f t="shared" si="126"/>
        <v>42386.750706018516</v>
      </c>
      <c r="T2011">
        <f t="shared" si="127"/>
        <v>2015</v>
      </c>
    </row>
    <row r="2012" spans="1:20" ht="60" x14ac:dyDescent="0.25">
      <c r="A2012">
        <v>970</v>
      </c>
      <c r="B2012" s="9" t="s">
        <v>971</v>
      </c>
      <c r="C2012" s="3" t="s">
        <v>5080</v>
      </c>
      <c r="D2012" s="5">
        <v>5000</v>
      </c>
      <c r="E2012" s="7">
        <v>1669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">
        <f t="shared" si="125"/>
        <v>33</v>
      </c>
      <c r="P2012" t="s">
        <v>8314</v>
      </c>
      <c r="Q2012" t="s">
        <v>8322</v>
      </c>
      <c r="R2012" s="13">
        <f t="shared" si="128"/>
        <v>42721.220520833333</v>
      </c>
      <c r="S2012" s="13">
        <f t="shared" si="126"/>
        <v>42758.207638888889</v>
      </c>
      <c r="T2012">
        <f t="shared" si="127"/>
        <v>2016</v>
      </c>
    </row>
    <row r="2013" spans="1:20" ht="60" x14ac:dyDescent="0.25">
      <c r="A2013">
        <v>988</v>
      </c>
      <c r="B2013" s="9" t="s">
        <v>989</v>
      </c>
      <c r="C2013" s="3" t="s">
        <v>5098</v>
      </c>
      <c r="D2013" s="5">
        <v>5000</v>
      </c>
      <c r="E2013" s="7">
        <v>1668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">
        <f t="shared" si="125"/>
        <v>33</v>
      </c>
      <c r="P2013" t="s">
        <v>8314</v>
      </c>
      <c r="Q2013" t="s">
        <v>8322</v>
      </c>
      <c r="R2013" s="13">
        <f t="shared" si="128"/>
        <v>42614.356770833328</v>
      </c>
      <c r="S2013" s="13">
        <f t="shared" si="126"/>
        <v>42644.356770833328</v>
      </c>
      <c r="T2013">
        <f t="shared" si="127"/>
        <v>2016</v>
      </c>
    </row>
    <row r="2014" spans="1:20" ht="75" x14ac:dyDescent="0.25">
      <c r="A2014">
        <v>991</v>
      </c>
      <c r="B2014" s="9" t="s">
        <v>992</v>
      </c>
      <c r="C2014" s="3" t="s">
        <v>5101</v>
      </c>
      <c r="D2014" s="5">
        <v>5000</v>
      </c>
      <c r="E2014" s="7">
        <v>1665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">
        <f t="shared" si="125"/>
        <v>33</v>
      </c>
      <c r="P2014" t="s">
        <v>8314</v>
      </c>
      <c r="Q2014" t="s">
        <v>8322</v>
      </c>
      <c r="R2014" s="13">
        <f t="shared" si="128"/>
        <v>42538.75680555556</v>
      </c>
      <c r="S2014" s="13">
        <f t="shared" si="126"/>
        <v>42563.785416666666</v>
      </c>
      <c r="T2014">
        <f t="shared" si="127"/>
        <v>2016</v>
      </c>
    </row>
    <row r="2015" spans="1:20" ht="30" x14ac:dyDescent="0.25">
      <c r="A2015">
        <v>997</v>
      </c>
      <c r="B2015" s="9" t="s">
        <v>998</v>
      </c>
      <c r="C2015" s="3" t="s">
        <v>5107</v>
      </c>
      <c r="D2015" s="5">
        <v>5000</v>
      </c>
      <c r="E2015" s="7">
        <v>1661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">
        <f t="shared" si="125"/>
        <v>33</v>
      </c>
      <c r="P2015" t="s">
        <v>8314</v>
      </c>
      <c r="Q2015" t="s">
        <v>8322</v>
      </c>
      <c r="R2015" s="13">
        <f t="shared" si="128"/>
        <v>41941.10297453704</v>
      </c>
      <c r="S2015" s="13">
        <f t="shared" si="126"/>
        <v>41971.144641203704</v>
      </c>
      <c r="T2015">
        <f t="shared" si="127"/>
        <v>2014</v>
      </c>
    </row>
    <row r="2016" spans="1:20" ht="60" x14ac:dyDescent="0.25">
      <c r="A2016">
        <v>1001</v>
      </c>
      <c r="B2016" s="9" t="s">
        <v>1002</v>
      </c>
      <c r="C2016" s="3" t="s">
        <v>5111</v>
      </c>
      <c r="D2016" s="5">
        <v>5000</v>
      </c>
      <c r="E2016" s="7">
        <v>1661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">
        <f t="shared" si="125"/>
        <v>33</v>
      </c>
      <c r="P2016" t="s">
        <v>8314</v>
      </c>
      <c r="Q2016" t="s">
        <v>8322</v>
      </c>
      <c r="R2016" s="13">
        <f t="shared" si="128"/>
        <v>42720.720057870371</v>
      </c>
      <c r="S2016" s="13">
        <f t="shared" si="126"/>
        <v>42765.720057870371</v>
      </c>
      <c r="T2016">
        <f t="shared" si="127"/>
        <v>2016</v>
      </c>
    </row>
    <row r="2017" spans="1:20" ht="60" x14ac:dyDescent="0.25">
      <c r="A2017">
        <v>1012</v>
      </c>
      <c r="B2017" s="9" t="s">
        <v>1013</v>
      </c>
      <c r="C2017" s="3" t="s">
        <v>5122</v>
      </c>
      <c r="D2017" s="5">
        <v>5000</v>
      </c>
      <c r="E2017" s="7">
        <v>1660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">
        <f t="shared" si="125"/>
        <v>33</v>
      </c>
      <c r="P2017" t="s">
        <v>8314</v>
      </c>
      <c r="Q2017" t="s">
        <v>8322</v>
      </c>
      <c r="R2017" s="13">
        <f t="shared" si="128"/>
        <v>42714.440416666665</v>
      </c>
      <c r="S2017" s="13">
        <f t="shared" si="126"/>
        <v>42759.440416666665</v>
      </c>
      <c r="T2017">
        <f t="shared" si="127"/>
        <v>2016</v>
      </c>
    </row>
    <row r="2018" spans="1:20" ht="45" x14ac:dyDescent="0.25">
      <c r="A2018">
        <v>1034</v>
      </c>
      <c r="B2018" s="9" t="s">
        <v>1035</v>
      </c>
      <c r="C2018" s="3" t="s">
        <v>5144</v>
      </c>
      <c r="D2018" s="5">
        <v>5000</v>
      </c>
      <c r="E2018" s="7">
        <v>1660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">
        <f t="shared" si="125"/>
        <v>33</v>
      </c>
      <c r="P2018" t="s">
        <v>8323</v>
      </c>
      <c r="Q2018" t="s">
        <v>8342</v>
      </c>
      <c r="R2018" s="13">
        <f t="shared" si="128"/>
        <v>42555.166712962964</v>
      </c>
      <c r="S2018" s="13">
        <f t="shared" si="126"/>
        <v>42587.165972222225</v>
      </c>
      <c r="T2018">
        <f t="shared" si="127"/>
        <v>2016</v>
      </c>
    </row>
    <row r="2019" spans="1:20" ht="60" x14ac:dyDescent="0.25">
      <c r="A2019">
        <v>1060</v>
      </c>
      <c r="B2019" s="9" t="s">
        <v>1061</v>
      </c>
      <c r="C2019" s="3" t="s">
        <v>5170</v>
      </c>
      <c r="D2019" s="5">
        <v>5000</v>
      </c>
      <c r="E2019" s="7">
        <v>1656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">
        <f t="shared" si="125"/>
        <v>33</v>
      </c>
      <c r="P2019" t="s">
        <v>8338</v>
      </c>
      <c r="Q2019" t="s">
        <v>8339</v>
      </c>
      <c r="R2019" s="13">
        <f t="shared" si="128"/>
        <v>42079.913113425922</v>
      </c>
      <c r="S2019" s="13">
        <f t="shared" si="126"/>
        <v>42109.913113425922</v>
      </c>
      <c r="T2019">
        <f t="shared" si="127"/>
        <v>2015</v>
      </c>
    </row>
    <row r="2020" spans="1:20" ht="60" x14ac:dyDescent="0.25">
      <c r="A2020">
        <v>1099</v>
      </c>
      <c r="B2020" s="9" t="s">
        <v>1100</v>
      </c>
      <c r="C2020" s="3" t="s">
        <v>5209</v>
      </c>
      <c r="D2020" s="5">
        <v>5000</v>
      </c>
      <c r="E2020" s="7">
        <v>1655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">
        <f t="shared" si="125"/>
        <v>33</v>
      </c>
      <c r="P2020" t="s">
        <v>8320</v>
      </c>
      <c r="Q2020" t="s">
        <v>8321</v>
      </c>
      <c r="R2020" s="13">
        <f t="shared" si="128"/>
        <v>42107.836435185185</v>
      </c>
      <c r="S2020" s="13">
        <f t="shared" si="126"/>
        <v>42137.836435185185</v>
      </c>
      <c r="T2020">
        <f t="shared" si="127"/>
        <v>2015</v>
      </c>
    </row>
    <row r="2021" spans="1:20" ht="60" x14ac:dyDescent="0.25">
      <c r="A2021">
        <v>1123</v>
      </c>
      <c r="B2021" s="9" t="s">
        <v>1124</v>
      </c>
      <c r="C2021" s="3" t="s">
        <v>5233</v>
      </c>
      <c r="D2021" s="5">
        <v>5000</v>
      </c>
      <c r="E2021" s="7">
        <v>1655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">
        <f t="shared" si="125"/>
        <v>33</v>
      </c>
      <c r="P2021" t="s">
        <v>8320</v>
      </c>
      <c r="Q2021" t="s">
        <v>8321</v>
      </c>
      <c r="R2021" s="13">
        <f t="shared" si="128"/>
        <v>41718.5237037037</v>
      </c>
      <c r="S2021" s="13">
        <f t="shared" si="126"/>
        <v>41748.5237037037</v>
      </c>
      <c r="T2021">
        <f t="shared" si="127"/>
        <v>2014</v>
      </c>
    </row>
    <row r="2022" spans="1:20" ht="60" x14ac:dyDescent="0.25">
      <c r="A2022">
        <v>1130</v>
      </c>
      <c r="B2022" s="9" t="s">
        <v>1131</v>
      </c>
      <c r="C2022" s="3" t="s">
        <v>5240</v>
      </c>
      <c r="D2022" s="5">
        <v>5000</v>
      </c>
      <c r="E2022" s="7">
        <v>1651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">
        <f t="shared" si="125"/>
        <v>33</v>
      </c>
      <c r="P2022" t="s">
        <v>8320</v>
      </c>
      <c r="Q2022" t="s">
        <v>8330</v>
      </c>
      <c r="R2022" s="13">
        <f t="shared" si="128"/>
        <v>41908.996527777781</v>
      </c>
      <c r="S2022" s="13">
        <f t="shared" si="126"/>
        <v>41969.038194444445</v>
      </c>
      <c r="T2022">
        <f t="shared" si="127"/>
        <v>2014</v>
      </c>
    </row>
    <row r="2023" spans="1:20" ht="45" x14ac:dyDescent="0.25">
      <c r="A2023">
        <v>1140</v>
      </c>
      <c r="B2023" s="9" t="s">
        <v>1141</v>
      </c>
      <c r="C2023" s="3" t="s">
        <v>5250</v>
      </c>
      <c r="D2023" s="5">
        <v>5000</v>
      </c>
      <c r="E2023" s="7">
        <v>1650.69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">
        <f t="shared" si="125"/>
        <v>33</v>
      </c>
      <c r="P2023" t="s">
        <v>8320</v>
      </c>
      <c r="Q2023" t="s">
        <v>8330</v>
      </c>
      <c r="R2023" s="13">
        <f t="shared" si="128"/>
        <v>42192.462048611109</v>
      </c>
      <c r="S2023" s="13">
        <f t="shared" si="126"/>
        <v>42222.462048611109</v>
      </c>
      <c r="T2023">
        <f t="shared" si="127"/>
        <v>2015</v>
      </c>
    </row>
    <row r="2024" spans="1:20" ht="45" x14ac:dyDescent="0.25">
      <c r="A2024">
        <v>1154</v>
      </c>
      <c r="B2024" s="9" t="s">
        <v>1155</v>
      </c>
      <c r="C2024" s="3" t="s">
        <v>5264</v>
      </c>
      <c r="D2024" s="5">
        <v>5000</v>
      </c>
      <c r="E2024" s="7">
        <v>1650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">
        <f t="shared" si="125"/>
        <v>33</v>
      </c>
      <c r="P2024" t="s">
        <v>8331</v>
      </c>
      <c r="Q2024" t="s">
        <v>8332</v>
      </c>
      <c r="R2024" s="13">
        <f t="shared" si="128"/>
        <v>42223.108865740738</v>
      </c>
      <c r="S2024" s="13">
        <f t="shared" si="126"/>
        <v>42253.108865740738</v>
      </c>
      <c r="T2024">
        <f t="shared" si="127"/>
        <v>2015</v>
      </c>
    </row>
    <row r="2025" spans="1:20" ht="60" x14ac:dyDescent="0.25">
      <c r="A2025">
        <v>1215</v>
      </c>
      <c r="B2025" s="9" t="s">
        <v>1216</v>
      </c>
      <c r="C2025" s="3" t="s">
        <v>5325</v>
      </c>
      <c r="D2025" s="5">
        <v>5000</v>
      </c>
      <c r="E2025" s="7">
        <v>1647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">
        <f t="shared" si="125"/>
        <v>33</v>
      </c>
      <c r="P2025" t="s">
        <v>8327</v>
      </c>
      <c r="Q2025" t="s">
        <v>8328</v>
      </c>
      <c r="R2025" s="13">
        <f t="shared" si="128"/>
        <v>41759.923101851848</v>
      </c>
      <c r="S2025" s="13">
        <f t="shared" si="126"/>
        <v>41789.923101851848</v>
      </c>
      <c r="T2025">
        <f t="shared" si="127"/>
        <v>2014</v>
      </c>
    </row>
    <row r="2026" spans="1:20" ht="45" x14ac:dyDescent="0.25">
      <c r="A2026">
        <v>1228</v>
      </c>
      <c r="B2026" s="9" t="s">
        <v>1229</v>
      </c>
      <c r="C2026" s="3" t="s">
        <v>5338</v>
      </c>
      <c r="D2026" s="5">
        <v>5000</v>
      </c>
      <c r="E2026" s="7">
        <v>1636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">
        <f t="shared" si="125"/>
        <v>33</v>
      </c>
      <c r="P2026" t="s">
        <v>8323</v>
      </c>
      <c r="Q2026" t="s">
        <v>8324</v>
      </c>
      <c r="R2026" s="13">
        <f t="shared" si="128"/>
        <v>40754.729259259257</v>
      </c>
      <c r="S2026" s="13">
        <f t="shared" si="126"/>
        <v>40814.729259259257</v>
      </c>
      <c r="T2026">
        <f t="shared" si="127"/>
        <v>2011</v>
      </c>
    </row>
    <row r="2027" spans="1:20" ht="45" x14ac:dyDescent="0.25">
      <c r="A2027">
        <v>1231</v>
      </c>
      <c r="B2027" s="9" t="s">
        <v>1232</v>
      </c>
      <c r="C2027" s="3" t="s">
        <v>5341</v>
      </c>
      <c r="D2027" s="5">
        <v>5000</v>
      </c>
      <c r="E2027" s="7">
        <v>1635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">
        <f t="shared" si="125"/>
        <v>33</v>
      </c>
      <c r="P2027" t="s">
        <v>8323</v>
      </c>
      <c r="Q2027" t="s">
        <v>8324</v>
      </c>
      <c r="R2027" s="13">
        <f t="shared" si="128"/>
        <v>42193.941759259258</v>
      </c>
      <c r="S2027" s="13">
        <f t="shared" si="126"/>
        <v>42244.041666666672</v>
      </c>
      <c r="T2027">
        <f t="shared" si="127"/>
        <v>2015</v>
      </c>
    </row>
    <row r="2028" spans="1:20" ht="60" x14ac:dyDescent="0.25">
      <c r="A2028">
        <v>1232</v>
      </c>
      <c r="B2028" s="9" t="s">
        <v>1233</v>
      </c>
      <c r="C2028" s="3" t="s">
        <v>5342</v>
      </c>
      <c r="D2028" s="5">
        <v>5000</v>
      </c>
      <c r="E2028" s="7">
        <v>1626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">
        <f t="shared" si="125"/>
        <v>33</v>
      </c>
      <c r="P2028" t="s">
        <v>8323</v>
      </c>
      <c r="Q2028" t="s">
        <v>8324</v>
      </c>
      <c r="R2028" s="13">
        <f t="shared" si="128"/>
        <v>41506.848032407412</v>
      </c>
      <c r="S2028" s="13">
        <f t="shared" si="126"/>
        <v>41553.848032407412</v>
      </c>
      <c r="T2028">
        <f t="shared" si="127"/>
        <v>2013</v>
      </c>
    </row>
    <row r="2029" spans="1:20" ht="60" x14ac:dyDescent="0.25">
      <c r="A2029">
        <v>1241</v>
      </c>
      <c r="B2029" s="9" t="s">
        <v>1242</v>
      </c>
      <c r="C2029" s="3" t="s">
        <v>5351</v>
      </c>
      <c r="D2029" s="5">
        <v>5000</v>
      </c>
      <c r="E2029" s="7">
        <v>1625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">
        <f t="shared" si="125"/>
        <v>33</v>
      </c>
      <c r="P2029" t="s">
        <v>8323</v>
      </c>
      <c r="Q2029" t="s">
        <v>8324</v>
      </c>
      <c r="R2029" s="13">
        <f t="shared" si="128"/>
        <v>41923.837731481479</v>
      </c>
      <c r="S2029" s="13">
        <f t="shared" si="126"/>
        <v>41946.249305555553</v>
      </c>
      <c r="T2029">
        <f t="shared" si="127"/>
        <v>2014</v>
      </c>
    </row>
    <row r="2030" spans="1:20" ht="45" x14ac:dyDescent="0.25">
      <c r="A2030">
        <v>1249</v>
      </c>
      <c r="B2030" s="9" t="s">
        <v>1250</v>
      </c>
      <c r="C2030" s="3" t="s">
        <v>5359</v>
      </c>
      <c r="D2030" s="5">
        <v>5000</v>
      </c>
      <c r="E2030" s="7">
        <v>1625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">
        <f t="shared" si="125"/>
        <v>32</v>
      </c>
      <c r="P2030" t="s">
        <v>8323</v>
      </c>
      <c r="Q2030" t="s">
        <v>8347</v>
      </c>
      <c r="R2030" s="13">
        <f t="shared" si="128"/>
        <v>41067.74086805556</v>
      </c>
      <c r="S2030" s="13">
        <f t="shared" si="126"/>
        <v>41097.74086805556</v>
      </c>
      <c r="T2030">
        <f t="shared" si="127"/>
        <v>2012</v>
      </c>
    </row>
    <row r="2031" spans="1:20" ht="60" x14ac:dyDescent="0.25">
      <c r="A2031">
        <v>1272</v>
      </c>
      <c r="B2031" s="9" t="s">
        <v>1273</v>
      </c>
      <c r="C2031" s="3" t="s">
        <v>5382</v>
      </c>
      <c r="D2031" s="5">
        <v>5000</v>
      </c>
      <c r="E2031" s="7">
        <v>1623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">
        <f t="shared" si="125"/>
        <v>32</v>
      </c>
      <c r="P2031" t="s">
        <v>8323</v>
      </c>
      <c r="Q2031" t="s">
        <v>8347</v>
      </c>
      <c r="R2031" s="13">
        <f t="shared" si="128"/>
        <v>40274.745127314818</v>
      </c>
      <c r="S2031" s="13">
        <f t="shared" si="126"/>
        <v>40344.166666666664</v>
      </c>
      <c r="T2031">
        <f t="shared" si="127"/>
        <v>2010</v>
      </c>
    </row>
    <row r="2032" spans="1:20" ht="60" x14ac:dyDescent="0.25">
      <c r="A2032">
        <v>1349</v>
      </c>
      <c r="B2032" s="9" t="s">
        <v>1350</v>
      </c>
      <c r="C2032" s="3" t="s">
        <v>5459</v>
      </c>
      <c r="D2032" s="5">
        <v>5000</v>
      </c>
      <c r="E2032" s="7">
        <v>1616.14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">
        <f t="shared" si="125"/>
        <v>32</v>
      </c>
      <c r="P2032" t="s">
        <v>8311</v>
      </c>
      <c r="Q2032" t="s">
        <v>8345</v>
      </c>
      <c r="R2032" s="13">
        <f t="shared" si="128"/>
        <v>42317.33258101852</v>
      </c>
      <c r="S2032" s="13">
        <f t="shared" si="126"/>
        <v>42354.290972222225</v>
      </c>
      <c r="T2032">
        <f t="shared" si="127"/>
        <v>2015</v>
      </c>
    </row>
    <row r="2033" spans="1:20" ht="60" x14ac:dyDescent="0.25">
      <c r="A2033">
        <v>1350</v>
      </c>
      <c r="B2033" s="9" t="s">
        <v>1351</v>
      </c>
      <c r="C2033" s="3" t="s">
        <v>5460</v>
      </c>
      <c r="D2033" s="5">
        <v>5000</v>
      </c>
      <c r="E2033" s="7">
        <v>1616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">
        <f t="shared" si="125"/>
        <v>32</v>
      </c>
      <c r="P2033" t="s">
        <v>8311</v>
      </c>
      <c r="Q2033" t="s">
        <v>8345</v>
      </c>
      <c r="R2033" s="13">
        <f t="shared" si="128"/>
        <v>42334.013124999998</v>
      </c>
      <c r="S2033" s="13">
        <f t="shared" si="126"/>
        <v>42364.013124999998</v>
      </c>
      <c r="T2033">
        <f t="shared" si="127"/>
        <v>2015</v>
      </c>
    </row>
    <row r="2034" spans="1:20" ht="45" x14ac:dyDescent="0.25">
      <c r="A2034">
        <v>1367</v>
      </c>
      <c r="B2034" s="9" t="s">
        <v>1368</v>
      </c>
      <c r="C2034" s="3" t="s">
        <v>5477</v>
      </c>
      <c r="D2034" s="5">
        <v>5000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">
        <f t="shared" si="125"/>
        <v>32</v>
      </c>
      <c r="P2034" t="s">
        <v>8323</v>
      </c>
      <c r="Q2034" t="s">
        <v>8347</v>
      </c>
      <c r="R2034" s="13">
        <f t="shared" si="128"/>
        <v>42292.002893518518</v>
      </c>
      <c r="S2034" s="13">
        <f t="shared" si="126"/>
        <v>42322.044560185182</v>
      </c>
      <c r="T2034">
        <f t="shared" si="127"/>
        <v>2015</v>
      </c>
    </row>
    <row r="2035" spans="1:20" ht="45" x14ac:dyDescent="0.25">
      <c r="A2035">
        <v>1368</v>
      </c>
      <c r="B2035" s="9" t="s">
        <v>1369</v>
      </c>
      <c r="C2035" s="3" t="s">
        <v>5478</v>
      </c>
      <c r="D2035" s="5">
        <v>5000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">
        <f t="shared" si="125"/>
        <v>32</v>
      </c>
      <c r="P2035" t="s">
        <v>8323</v>
      </c>
      <c r="Q2035" t="s">
        <v>8347</v>
      </c>
      <c r="R2035" s="13">
        <f t="shared" si="128"/>
        <v>42146.190902777773</v>
      </c>
      <c r="S2035" s="13">
        <f t="shared" si="126"/>
        <v>42170.190902777773</v>
      </c>
      <c r="T2035">
        <f t="shared" si="127"/>
        <v>2015</v>
      </c>
    </row>
    <row r="2036" spans="1:20" ht="60" x14ac:dyDescent="0.25">
      <c r="A2036">
        <v>1381</v>
      </c>
      <c r="B2036" s="9" t="s">
        <v>1382</v>
      </c>
      <c r="C2036" s="3" t="s">
        <v>5491</v>
      </c>
      <c r="D2036" s="5">
        <v>5000</v>
      </c>
      <c r="E2036" s="7">
        <v>1611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">
        <f t="shared" si="125"/>
        <v>32</v>
      </c>
      <c r="P2036" t="s">
        <v>8323</v>
      </c>
      <c r="Q2036" t="s">
        <v>8347</v>
      </c>
      <c r="R2036" s="13">
        <f t="shared" si="128"/>
        <v>42703.214409722219</v>
      </c>
      <c r="S2036" s="13">
        <f t="shared" si="126"/>
        <v>42733.214409722219</v>
      </c>
      <c r="T2036">
        <f t="shared" si="127"/>
        <v>2016</v>
      </c>
    </row>
    <row r="2037" spans="1:20" ht="60" x14ac:dyDescent="0.25">
      <c r="A2037">
        <v>1388</v>
      </c>
      <c r="B2037" s="9" t="s">
        <v>1389</v>
      </c>
      <c r="C2037" s="3" t="s">
        <v>5498</v>
      </c>
      <c r="D2037" s="5">
        <v>5000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">
        <f t="shared" si="125"/>
        <v>32</v>
      </c>
      <c r="P2037" t="s">
        <v>8323</v>
      </c>
      <c r="Q2037" t="s">
        <v>8347</v>
      </c>
      <c r="R2037" s="13">
        <f t="shared" si="128"/>
        <v>42634.614780092597</v>
      </c>
      <c r="S2037" s="13">
        <f t="shared" si="126"/>
        <v>42660.676388888889</v>
      </c>
      <c r="T2037">
        <f t="shared" si="127"/>
        <v>2016</v>
      </c>
    </row>
    <row r="2038" spans="1:20" ht="60" x14ac:dyDescent="0.25">
      <c r="A2038">
        <v>1427</v>
      </c>
      <c r="B2038" s="9" t="s">
        <v>1428</v>
      </c>
      <c r="C2038" s="3" t="s">
        <v>5537</v>
      </c>
      <c r="D2038" s="5">
        <v>5000</v>
      </c>
      <c r="E2038" s="7">
        <v>1605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">
        <f t="shared" si="125"/>
        <v>32</v>
      </c>
      <c r="P2038" t="s">
        <v>8311</v>
      </c>
      <c r="Q2038" t="s">
        <v>8312</v>
      </c>
      <c r="R2038" s="13">
        <f t="shared" si="128"/>
        <v>42601.851678240739</v>
      </c>
      <c r="S2038" s="13">
        <f t="shared" si="126"/>
        <v>42631.851678240739</v>
      </c>
      <c r="T2038">
        <f t="shared" si="127"/>
        <v>2016</v>
      </c>
    </row>
    <row r="2039" spans="1:20" ht="45" x14ac:dyDescent="0.25">
      <c r="A2039">
        <v>1430</v>
      </c>
      <c r="B2039" s="9" t="s">
        <v>1431</v>
      </c>
      <c r="C2039" s="3" t="s">
        <v>5540</v>
      </c>
      <c r="D2039" s="5">
        <v>5000</v>
      </c>
      <c r="E2039" s="7">
        <v>1605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">
        <f t="shared" si="125"/>
        <v>32</v>
      </c>
      <c r="P2039" t="s">
        <v>8311</v>
      </c>
      <c r="Q2039" t="s">
        <v>8312</v>
      </c>
      <c r="R2039" s="13">
        <f t="shared" si="128"/>
        <v>41961.813518518517</v>
      </c>
      <c r="S2039" s="13">
        <f t="shared" si="126"/>
        <v>41992.813518518517</v>
      </c>
      <c r="T2039">
        <f t="shared" si="127"/>
        <v>2014</v>
      </c>
    </row>
    <row r="2040" spans="1:20" ht="30" x14ac:dyDescent="0.25">
      <c r="A2040">
        <v>1456</v>
      </c>
      <c r="B2040" s="9" t="s">
        <v>1457</v>
      </c>
      <c r="C2040" s="3" t="s">
        <v>5566</v>
      </c>
      <c r="D2040" s="5">
        <v>5000</v>
      </c>
      <c r="E2040" s="7">
        <v>1601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">
        <f t="shared" si="125"/>
        <v>32</v>
      </c>
      <c r="P2040" t="s">
        <v>8311</v>
      </c>
      <c r="Q2040" t="s">
        <v>8312</v>
      </c>
      <c r="R2040" s="13">
        <f t="shared" si="128"/>
        <v>42708.668576388889</v>
      </c>
      <c r="S2040" s="13">
        <f t="shared" si="126"/>
        <v>42738.668576388889</v>
      </c>
      <c r="T2040">
        <f t="shared" si="127"/>
        <v>2016</v>
      </c>
    </row>
    <row r="2041" spans="1:20" ht="60" x14ac:dyDescent="0.25">
      <c r="A2041">
        <v>1458</v>
      </c>
      <c r="B2041" s="9" t="s">
        <v>1459</v>
      </c>
      <c r="C2041" s="3" t="s">
        <v>5568</v>
      </c>
      <c r="D2041" s="5">
        <v>5000</v>
      </c>
      <c r="E2041" s="7">
        <v>1594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">
        <f t="shared" si="125"/>
        <v>32</v>
      </c>
      <c r="P2041" t="s">
        <v>8311</v>
      </c>
      <c r="Q2041" t="s">
        <v>8312</v>
      </c>
      <c r="R2041" s="13">
        <f t="shared" si="128"/>
        <v>41831.705555555556</v>
      </c>
      <c r="S2041" s="13">
        <f t="shared" si="126"/>
        <v>41862.166666666664</v>
      </c>
      <c r="T2041">
        <f t="shared" si="127"/>
        <v>2014</v>
      </c>
    </row>
    <row r="2042" spans="1:20" x14ac:dyDescent="0.25">
      <c r="A2042">
        <v>1464</v>
      </c>
      <c r="B2042" s="9" t="s">
        <v>1465</v>
      </c>
      <c r="C2042" s="3" t="s">
        <v>5574</v>
      </c>
      <c r="D2042" s="5">
        <v>5000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">
        <f t="shared" si="125"/>
        <v>32</v>
      </c>
      <c r="P2042" t="s">
        <v>8311</v>
      </c>
      <c r="Q2042" t="s">
        <v>8343</v>
      </c>
      <c r="R2042" s="13">
        <f t="shared" si="128"/>
        <v>41291.661550925928</v>
      </c>
      <c r="S2042" s="13">
        <f t="shared" si="126"/>
        <v>41321.661550925928</v>
      </c>
      <c r="T2042">
        <f t="shared" si="127"/>
        <v>2013</v>
      </c>
    </row>
    <row r="2043" spans="1:20" ht="60" x14ac:dyDescent="0.25">
      <c r="A2043">
        <v>1481</v>
      </c>
      <c r="B2043" s="9" t="s">
        <v>1482</v>
      </c>
      <c r="C2043" s="3" t="s">
        <v>5591</v>
      </c>
      <c r="D2043" s="5">
        <v>5000</v>
      </c>
      <c r="E2043" s="7">
        <v>1587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">
        <f t="shared" si="125"/>
        <v>32</v>
      </c>
      <c r="P2043" t="s">
        <v>8311</v>
      </c>
      <c r="Q2043" t="s">
        <v>8350</v>
      </c>
      <c r="R2043" s="13">
        <f t="shared" si="128"/>
        <v>41550.922974537039</v>
      </c>
      <c r="S2043" s="13">
        <f t="shared" si="126"/>
        <v>41580.922974537039</v>
      </c>
      <c r="T2043">
        <f t="shared" si="127"/>
        <v>2013</v>
      </c>
    </row>
    <row r="2044" spans="1:20" ht="45" x14ac:dyDescent="0.25">
      <c r="A2044">
        <v>1482</v>
      </c>
      <c r="B2044" s="9" t="s">
        <v>1483</v>
      </c>
      <c r="C2044" s="3" t="s">
        <v>5592</v>
      </c>
      <c r="D2044" s="5">
        <v>5000</v>
      </c>
      <c r="E2044" s="7">
        <v>1580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">
        <f t="shared" si="125"/>
        <v>32</v>
      </c>
      <c r="P2044" t="s">
        <v>8311</v>
      </c>
      <c r="Q2044" t="s">
        <v>8350</v>
      </c>
      <c r="R2044" s="13">
        <f t="shared" si="128"/>
        <v>41136.85805555556</v>
      </c>
      <c r="S2044" s="13">
        <f t="shared" si="126"/>
        <v>41159.32708333333</v>
      </c>
      <c r="T2044">
        <f t="shared" si="127"/>
        <v>2012</v>
      </c>
    </row>
    <row r="2045" spans="1:20" ht="45" x14ac:dyDescent="0.25">
      <c r="A2045">
        <v>1489</v>
      </c>
      <c r="B2045" s="9" t="s">
        <v>1490</v>
      </c>
      <c r="C2045" s="3" t="s">
        <v>5599</v>
      </c>
      <c r="D2045" s="5">
        <v>5000</v>
      </c>
      <c r="E2045" s="7">
        <v>1577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">
        <f t="shared" si="125"/>
        <v>32</v>
      </c>
      <c r="P2045" t="s">
        <v>8311</v>
      </c>
      <c r="Q2045" t="s">
        <v>8350</v>
      </c>
      <c r="R2045" s="13">
        <f t="shared" si="128"/>
        <v>41198.611712962964</v>
      </c>
      <c r="S2045" s="13">
        <f t="shared" si="126"/>
        <v>41228.653379629628</v>
      </c>
      <c r="T2045">
        <f t="shared" si="127"/>
        <v>2012</v>
      </c>
    </row>
    <row r="2046" spans="1:20" ht="60" x14ac:dyDescent="0.25">
      <c r="A2046">
        <v>1494</v>
      </c>
      <c r="B2046" s="9" t="s">
        <v>1495</v>
      </c>
      <c r="C2046" s="3" t="s">
        <v>5604</v>
      </c>
      <c r="D2046" s="5">
        <v>5000</v>
      </c>
      <c r="E2046" s="7">
        <v>1576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">
        <f t="shared" si="125"/>
        <v>32</v>
      </c>
      <c r="P2046" t="s">
        <v>8311</v>
      </c>
      <c r="Q2046" t="s">
        <v>8350</v>
      </c>
      <c r="R2046" s="13">
        <f t="shared" si="128"/>
        <v>42067.722372685181</v>
      </c>
      <c r="S2046" s="13">
        <f t="shared" si="126"/>
        <v>42097.651388888888</v>
      </c>
      <c r="T2046">
        <f t="shared" si="127"/>
        <v>2015</v>
      </c>
    </row>
    <row r="2047" spans="1:20" ht="60" x14ac:dyDescent="0.25">
      <c r="A2047">
        <v>1532</v>
      </c>
      <c r="B2047" s="9" t="s">
        <v>1533</v>
      </c>
      <c r="C2047" s="3" t="s">
        <v>5642</v>
      </c>
      <c r="D2047" s="5">
        <v>5000</v>
      </c>
      <c r="E2047" s="7">
        <v>1575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">
        <f t="shared" si="125"/>
        <v>32</v>
      </c>
      <c r="P2047" t="s">
        <v>8327</v>
      </c>
      <c r="Q2047" t="s">
        <v>8328</v>
      </c>
      <c r="R2047" s="13">
        <f t="shared" si="128"/>
        <v>42391.475289351853</v>
      </c>
      <c r="S2047" s="13">
        <f t="shared" si="126"/>
        <v>42415.625</v>
      </c>
      <c r="T2047">
        <f t="shared" si="127"/>
        <v>2016</v>
      </c>
    </row>
    <row r="2048" spans="1:20" ht="45" x14ac:dyDescent="0.25">
      <c r="A2048">
        <v>1576</v>
      </c>
      <c r="B2048" s="9" t="s">
        <v>1577</v>
      </c>
      <c r="C2048" s="3" t="s">
        <v>5686</v>
      </c>
      <c r="D2048" s="5">
        <v>5000</v>
      </c>
      <c r="E2048" s="7">
        <v>1575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">
        <f t="shared" si="125"/>
        <v>32</v>
      </c>
      <c r="P2048" t="s">
        <v>8311</v>
      </c>
      <c r="Q2048" t="s">
        <v>8351</v>
      </c>
      <c r="R2048" s="13">
        <f t="shared" si="128"/>
        <v>42140.879259259258</v>
      </c>
      <c r="S2048" s="13">
        <f t="shared" si="126"/>
        <v>42185.879259259258</v>
      </c>
      <c r="T2048">
        <f t="shared" si="127"/>
        <v>2015</v>
      </c>
    </row>
    <row r="2049" spans="1:20" ht="60" x14ac:dyDescent="0.25">
      <c r="A2049">
        <v>1600</v>
      </c>
      <c r="B2049" s="9" t="s">
        <v>1601</v>
      </c>
      <c r="C2049" s="3" t="s">
        <v>5710</v>
      </c>
      <c r="D2049" s="5">
        <v>5000</v>
      </c>
      <c r="E2049" s="7">
        <v>1575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">
        <f t="shared" si="125"/>
        <v>32</v>
      </c>
      <c r="P2049" t="s">
        <v>8327</v>
      </c>
      <c r="Q2049" t="s">
        <v>8340</v>
      </c>
      <c r="R2049" s="13">
        <f t="shared" si="128"/>
        <v>41791.057314814818</v>
      </c>
      <c r="S2049" s="13">
        <f t="shared" si="126"/>
        <v>41835.21597222222</v>
      </c>
      <c r="T2049">
        <f t="shared" si="127"/>
        <v>2014</v>
      </c>
    </row>
    <row r="2050" spans="1:20" ht="60" x14ac:dyDescent="0.25">
      <c r="A2050">
        <v>1614</v>
      </c>
      <c r="B2050" s="9" t="s">
        <v>1615</v>
      </c>
      <c r="C2050" s="3" t="s">
        <v>5724</v>
      </c>
      <c r="D2050" s="5">
        <v>5000</v>
      </c>
      <c r="E2050" s="7">
        <v>1575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">
        <f t="shared" ref="O2050:O2113" si="129">ROUND(E2051/D2051*100,0)</f>
        <v>31</v>
      </c>
      <c r="P2050" t="s">
        <v>8323</v>
      </c>
      <c r="Q2050" t="s">
        <v>8347</v>
      </c>
      <c r="R2050" s="13">
        <f t="shared" si="128"/>
        <v>41794.981122685182</v>
      </c>
      <c r="S2050" s="13">
        <f t="shared" si="126"/>
        <v>41854.708333333336</v>
      </c>
      <c r="T2050">
        <f t="shared" si="127"/>
        <v>2014</v>
      </c>
    </row>
    <row r="2051" spans="1:20" ht="45" x14ac:dyDescent="0.25">
      <c r="A2051">
        <v>1621</v>
      </c>
      <c r="B2051" s="9" t="s">
        <v>1622</v>
      </c>
      <c r="C2051" s="3" t="s">
        <v>5731</v>
      </c>
      <c r="D2051" s="5">
        <v>5000</v>
      </c>
      <c r="E2051" s="7">
        <v>1571.55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">
        <f t="shared" si="129"/>
        <v>31</v>
      </c>
      <c r="P2051" t="s">
        <v>8323</v>
      </c>
      <c r="Q2051" t="s">
        <v>8347</v>
      </c>
      <c r="R2051" s="13">
        <f t="shared" si="128"/>
        <v>41003.60665509259</v>
      </c>
      <c r="S2051" s="13">
        <f t="shared" ref="S2051:S2114" si="130">(((I2051/60)/60/24+DATE(1970,1,1)))</f>
        <v>41057.165972222225</v>
      </c>
      <c r="T2051">
        <f t="shared" ref="T2051:T2114" si="131">YEAR(R2051)</f>
        <v>2012</v>
      </c>
    </row>
    <row r="2052" spans="1:20" ht="30" x14ac:dyDescent="0.25">
      <c r="A2052">
        <v>1643</v>
      </c>
      <c r="B2052" s="9" t="s">
        <v>1644</v>
      </c>
      <c r="C2052" s="3" t="s">
        <v>5753</v>
      </c>
      <c r="D2052" s="5">
        <v>5000</v>
      </c>
      <c r="E2052" s="7">
        <v>1571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">
        <f t="shared" si="129"/>
        <v>31</v>
      </c>
      <c r="P2052" t="s">
        <v>8323</v>
      </c>
      <c r="Q2052" t="s">
        <v>8353</v>
      </c>
      <c r="R2052" s="13">
        <f t="shared" si="128"/>
        <v>41146.824212962965</v>
      </c>
      <c r="S2052" s="13">
        <f t="shared" si="130"/>
        <v>41176.824212962965</v>
      </c>
      <c r="T2052">
        <f t="shared" si="131"/>
        <v>2012</v>
      </c>
    </row>
    <row r="2053" spans="1:20" ht="45" x14ac:dyDescent="0.25">
      <c r="A2053">
        <v>1645</v>
      </c>
      <c r="B2053" s="9" t="s">
        <v>1646</v>
      </c>
      <c r="C2053" s="3" t="s">
        <v>5755</v>
      </c>
      <c r="D2053" s="5">
        <v>5000</v>
      </c>
      <c r="E2053" s="7">
        <v>1570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">
        <f t="shared" si="129"/>
        <v>31</v>
      </c>
      <c r="P2053" t="s">
        <v>8323</v>
      </c>
      <c r="Q2053" t="s">
        <v>8353</v>
      </c>
      <c r="R2053" s="13">
        <f t="shared" si="128"/>
        <v>41521.617361111108</v>
      </c>
      <c r="S2053" s="13">
        <f t="shared" si="130"/>
        <v>41535.617361111108</v>
      </c>
      <c r="T2053">
        <f t="shared" si="131"/>
        <v>2013</v>
      </c>
    </row>
    <row r="2054" spans="1:20" ht="45" x14ac:dyDescent="0.25">
      <c r="A2054">
        <v>1647</v>
      </c>
      <c r="B2054" s="9" t="s">
        <v>1648</v>
      </c>
      <c r="C2054" s="3" t="s">
        <v>5757</v>
      </c>
      <c r="D2054" s="5">
        <v>5000</v>
      </c>
      <c r="E2054" s="7">
        <v>1570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">
        <f t="shared" si="129"/>
        <v>31</v>
      </c>
      <c r="P2054" t="s">
        <v>8323</v>
      </c>
      <c r="Q2054" t="s">
        <v>8353</v>
      </c>
      <c r="R2054" s="13">
        <f t="shared" si="128"/>
        <v>41039.409456018519</v>
      </c>
      <c r="S2054" s="13">
        <f t="shared" si="130"/>
        <v>41069.409456018519</v>
      </c>
      <c r="T2054">
        <f t="shared" si="131"/>
        <v>2012</v>
      </c>
    </row>
    <row r="2055" spans="1:20" ht="45" x14ac:dyDescent="0.25">
      <c r="A2055">
        <v>1653</v>
      </c>
      <c r="B2055" s="9" t="s">
        <v>1654</v>
      </c>
      <c r="C2055" s="3" t="s">
        <v>5763</v>
      </c>
      <c r="D2055" s="5">
        <v>5000</v>
      </c>
      <c r="E2055" s="7">
        <v>1570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">
        <f t="shared" si="129"/>
        <v>31</v>
      </c>
      <c r="P2055" t="s">
        <v>8323</v>
      </c>
      <c r="Q2055" t="s">
        <v>8353</v>
      </c>
      <c r="R2055" s="13">
        <f t="shared" si="128"/>
        <v>40626.834444444445</v>
      </c>
      <c r="S2055" s="13">
        <f t="shared" si="130"/>
        <v>40657.834444444445</v>
      </c>
      <c r="T2055">
        <f t="shared" si="131"/>
        <v>2011</v>
      </c>
    </row>
    <row r="2056" spans="1:20" ht="60" x14ac:dyDescent="0.25">
      <c r="A2056">
        <v>1674</v>
      </c>
      <c r="B2056" s="9" t="s">
        <v>1675</v>
      </c>
      <c r="C2056" s="3" t="s">
        <v>5784</v>
      </c>
      <c r="D2056" s="5">
        <v>5000</v>
      </c>
      <c r="E2056" s="7">
        <v>1565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">
        <f t="shared" si="129"/>
        <v>31</v>
      </c>
      <c r="P2056" t="s">
        <v>8323</v>
      </c>
      <c r="Q2056" t="s">
        <v>8353</v>
      </c>
      <c r="R2056" s="13">
        <f t="shared" si="128"/>
        <v>42569.605393518519</v>
      </c>
      <c r="S2056" s="13">
        <f t="shared" si="130"/>
        <v>42600.290972222225</v>
      </c>
      <c r="T2056">
        <f t="shared" si="131"/>
        <v>2016</v>
      </c>
    </row>
    <row r="2057" spans="1:20" ht="60" x14ac:dyDescent="0.25">
      <c r="A2057">
        <v>1686</v>
      </c>
      <c r="B2057" s="9" t="s">
        <v>1687</v>
      </c>
      <c r="C2057" s="3" t="s">
        <v>5796</v>
      </c>
      <c r="D2057" s="5">
        <v>5000</v>
      </c>
      <c r="E2057" s="7">
        <v>1565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">
        <f t="shared" si="129"/>
        <v>31</v>
      </c>
      <c r="P2057" t="s">
        <v>8323</v>
      </c>
      <c r="Q2057" t="s">
        <v>8329</v>
      </c>
      <c r="R2057" s="13">
        <f t="shared" si="128"/>
        <v>42792.843969907408</v>
      </c>
      <c r="S2057" s="13">
        <f t="shared" si="130"/>
        <v>42852.802303240736</v>
      </c>
      <c r="T2057">
        <f t="shared" si="131"/>
        <v>2017</v>
      </c>
    </row>
    <row r="2058" spans="1:20" ht="45" x14ac:dyDescent="0.25">
      <c r="A2058">
        <v>1692</v>
      </c>
      <c r="B2058" s="9" t="s">
        <v>1693</v>
      </c>
      <c r="C2058" s="3" t="s">
        <v>5802</v>
      </c>
      <c r="D2058" s="5">
        <v>5000</v>
      </c>
      <c r="E2058" s="7">
        <v>1563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">
        <f t="shared" si="129"/>
        <v>31</v>
      </c>
      <c r="P2058" t="s">
        <v>8323</v>
      </c>
      <c r="Q2058" t="s">
        <v>8329</v>
      </c>
      <c r="R2058" s="13">
        <f t="shared" si="128"/>
        <v>42788.151238425926</v>
      </c>
      <c r="S2058" s="13">
        <f t="shared" si="130"/>
        <v>42820.999305555553</v>
      </c>
      <c r="T2058">
        <f t="shared" si="131"/>
        <v>2017</v>
      </c>
    </row>
    <row r="2059" spans="1:20" ht="60" x14ac:dyDescent="0.25">
      <c r="A2059">
        <v>1703</v>
      </c>
      <c r="B2059" s="9" t="s">
        <v>1704</v>
      </c>
      <c r="C2059" s="3" t="s">
        <v>5813</v>
      </c>
      <c r="D2059" s="5">
        <v>5000</v>
      </c>
      <c r="E2059" s="7">
        <v>1561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">
        <f t="shared" si="129"/>
        <v>31</v>
      </c>
      <c r="P2059" t="s">
        <v>8323</v>
      </c>
      <c r="Q2059" t="s">
        <v>8329</v>
      </c>
      <c r="R2059" s="13">
        <f t="shared" si="128"/>
        <v>42187.281678240746</v>
      </c>
      <c r="S2059" s="13">
        <f t="shared" si="130"/>
        <v>42247.281678240746</v>
      </c>
      <c r="T2059">
        <f t="shared" si="131"/>
        <v>2015</v>
      </c>
    </row>
    <row r="2060" spans="1:20" ht="60" x14ac:dyDescent="0.25">
      <c r="A2060">
        <v>1707</v>
      </c>
      <c r="B2060" s="9" t="s">
        <v>1708</v>
      </c>
      <c r="C2060" s="3" t="s">
        <v>5817</v>
      </c>
      <c r="D2060" s="5">
        <v>5000</v>
      </c>
      <c r="E2060" s="7">
        <v>1560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">
        <f t="shared" si="129"/>
        <v>31</v>
      </c>
      <c r="P2060" t="s">
        <v>8323</v>
      </c>
      <c r="Q2060" t="s">
        <v>8329</v>
      </c>
      <c r="R2060" s="13">
        <f t="shared" si="128"/>
        <v>42427.721006944441</v>
      </c>
      <c r="S2060" s="13">
        <f t="shared" si="130"/>
        <v>42457.679340277777</v>
      </c>
      <c r="T2060">
        <f t="shared" si="131"/>
        <v>2016</v>
      </c>
    </row>
    <row r="2061" spans="1:20" ht="30" x14ac:dyDescent="0.25">
      <c r="A2061">
        <v>1710</v>
      </c>
      <c r="B2061" s="9" t="s">
        <v>1711</v>
      </c>
      <c r="C2061" s="3" t="s">
        <v>5820</v>
      </c>
      <c r="D2061" s="5">
        <v>5000</v>
      </c>
      <c r="E2061" s="7">
        <v>1557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">
        <f t="shared" si="129"/>
        <v>31</v>
      </c>
      <c r="P2061" t="s">
        <v>8323</v>
      </c>
      <c r="Q2061" t="s">
        <v>8329</v>
      </c>
      <c r="R2061" s="13">
        <f t="shared" si="128"/>
        <v>42341.59129629629</v>
      </c>
      <c r="S2061" s="13">
        <f t="shared" si="130"/>
        <v>42387.541666666672</v>
      </c>
      <c r="T2061">
        <f t="shared" si="131"/>
        <v>2015</v>
      </c>
    </row>
    <row r="2062" spans="1:20" ht="60" x14ac:dyDescent="0.25">
      <c r="A2062">
        <v>1712</v>
      </c>
      <c r="B2062" s="9" t="s">
        <v>1713</v>
      </c>
      <c r="C2062" s="3" t="s">
        <v>5822</v>
      </c>
      <c r="D2062" s="5">
        <v>5000</v>
      </c>
      <c r="E2062" s="7">
        <v>1555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">
        <f t="shared" si="129"/>
        <v>31</v>
      </c>
      <c r="P2062" t="s">
        <v>8323</v>
      </c>
      <c r="Q2062" t="s">
        <v>8329</v>
      </c>
      <c r="R2062" s="13">
        <f t="shared" si="128"/>
        <v>42125.913807870369</v>
      </c>
      <c r="S2062" s="13">
        <f t="shared" si="130"/>
        <v>42185.913807870369</v>
      </c>
      <c r="T2062">
        <f t="shared" si="131"/>
        <v>2015</v>
      </c>
    </row>
    <row r="2063" spans="1:20" ht="45" x14ac:dyDescent="0.25">
      <c r="A2063">
        <v>1715</v>
      </c>
      <c r="B2063" s="9" t="s">
        <v>1716</v>
      </c>
      <c r="C2063" s="3" t="s">
        <v>5825</v>
      </c>
      <c r="D2063" s="5">
        <v>5000</v>
      </c>
      <c r="E2063" s="7">
        <v>1555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">
        <f t="shared" si="129"/>
        <v>31</v>
      </c>
      <c r="P2063" t="s">
        <v>8323</v>
      </c>
      <c r="Q2063" t="s">
        <v>8329</v>
      </c>
      <c r="R2063" s="13">
        <f t="shared" si="128"/>
        <v>42064.217418981483</v>
      </c>
      <c r="S2063" s="13">
        <f t="shared" si="130"/>
        <v>42094.140277777777</v>
      </c>
      <c r="T2063">
        <f t="shared" si="131"/>
        <v>2015</v>
      </c>
    </row>
    <row r="2064" spans="1:20" ht="45" x14ac:dyDescent="0.25">
      <c r="A2064">
        <v>1721</v>
      </c>
      <c r="B2064" s="9" t="s">
        <v>1722</v>
      </c>
      <c r="C2064" s="3" t="s">
        <v>5831</v>
      </c>
      <c r="D2064" s="5">
        <v>5000</v>
      </c>
      <c r="E2064" s="7">
        <v>1553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">
        <f t="shared" si="129"/>
        <v>31</v>
      </c>
      <c r="P2064" t="s">
        <v>8323</v>
      </c>
      <c r="Q2064" t="s">
        <v>8329</v>
      </c>
      <c r="R2064" s="13">
        <f t="shared" si="128"/>
        <v>42319.461377314816</v>
      </c>
      <c r="S2064" s="13">
        <f t="shared" si="130"/>
        <v>42349.461377314816</v>
      </c>
      <c r="T2064">
        <f t="shared" si="131"/>
        <v>2015</v>
      </c>
    </row>
    <row r="2065" spans="1:20" ht="45" x14ac:dyDescent="0.25">
      <c r="A2065">
        <v>1738</v>
      </c>
      <c r="B2065" s="9" t="s">
        <v>1739</v>
      </c>
      <c r="C2065" s="3" t="s">
        <v>5848</v>
      </c>
      <c r="D2065" s="5">
        <v>5000</v>
      </c>
      <c r="E2065" s="7">
        <v>1550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">
        <f t="shared" si="129"/>
        <v>31</v>
      </c>
      <c r="P2065" t="s">
        <v>8323</v>
      </c>
      <c r="Q2065" t="s">
        <v>8329</v>
      </c>
      <c r="R2065" s="13">
        <f t="shared" si="128"/>
        <v>41884.874328703707</v>
      </c>
      <c r="S2065" s="13">
        <f t="shared" si="130"/>
        <v>41914.874328703707</v>
      </c>
      <c r="T2065">
        <f t="shared" si="131"/>
        <v>2014</v>
      </c>
    </row>
    <row r="2066" spans="1:20" ht="60" x14ac:dyDescent="0.25">
      <c r="A2066">
        <v>1750</v>
      </c>
      <c r="B2066" s="9" t="s">
        <v>1751</v>
      </c>
      <c r="C2066" s="3" t="s">
        <v>5860</v>
      </c>
      <c r="D2066" s="5">
        <v>5000</v>
      </c>
      <c r="E2066" s="7">
        <v>1550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">
        <f t="shared" si="129"/>
        <v>31</v>
      </c>
      <c r="P2066" t="s">
        <v>8327</v>
      </c>
      <c r="Q2066" t="s">
        <v>8328</v>
      </c>
      <c r="R2066" s="13">
        <f t="shared" si="128"/>
        <v>42454.836851851855</v>
      </c>
      <c r="S2066" s="13">
        <f t="shared" si="130"/>
        <v>42479.836851851855</v>
      </c>
      <c r="T2066">
        <f t="shared" si="131"/>
        <v>2016</v>
      </c>
    </row>
    <row r="2067" spans="1:20" ht="45" x14ac:dyDescent="0.25">
      <c r="A2067">
        <v>1757</v>
      </c>
      <c r="B2067" s="9" t="s">
        <v>1758</v>
      </c>
      <c r="C2067" s="3" t="s">
        <v>5867</v>
      </c>
      <c r="D2067" s="5">
        <v>5000</v>
      </c>
      <c r="E2067" s="7">
        <v>1547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">
        <f t="shared" si="129"/>
        <v>31</v>
      </c>
      <c r="P2067" t="s">
        <v>8327</v>
      </c>
      <c r="Q2067" t="s">
        <v>8328</v>
      </c>
      <c r="R2067" s="13">
        <f t="shared" si="128"/>
        <v>42733.827349537038</v>
      </c>
      <c r="S2067" s="13">
        <f t="shared" si="130"/>
        <v>42763.811805555553</v>
      </c>
      <c r="T2067">
        <f t="shared" si="131"/>
        <v>2016</v>
      </c>
    </row>
    <row r="2068" spans="1:20" ht="30" x14ac:dyDescent="0.25">
      <c r="A2068">
        <v>1759</v>
      </c>
      <c r="B2068" s="9" t="s">
        <v>1760</v>
      </c>
      <c r="C2068" s="3" t="s">
        <v>5869</v>
      </c>
      <c r="D2068" s="5">
        <v>5000</v>
      </c>
      <c r="E2068" s="7">
        <v>1544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">
        <f t="shared" si="129"/>
        <v>31</v>
      </c>
      <c r="P2068" t="s">
        <v>8327</v>
      </c>
      <c r="Q2068" t="s">
        <v>8328</v>
      </c>
      <c r="R2068" s="13">
        <f t="shared" si="128"/>
        <v>42068.829039351855</v>
      </c>
      <c r="S2068" s="13">
        <f t="shared" si="130"/>
        <v>42088.787372685183</v>
      </c>
      <c r="T2068">
        <f t="shared" si="131"/>
        <v>2015</v>
      </c>
    </row>
    <row r="2069" spans="1:20" ht="60" x14ac:dyDescent="0.25">
      <c r="A2069">
        <v>1760</v>
      </c>
      <c r="B2069" s="9" t="s">
        <v>1761</v>
      </c>
      <c r="C2069" s="3" t="s">
        <v>5870</v>
      </c>
      <c r="D2069" s="5">
        <v>5000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">
        <f t="shared" si="129"/>
        <v>31</v>
      </c>
      <c r="P2069" t="s">
        <v>8327</v>
      </c>
      <c r="Q2069" t="s">
        <v>8328</v>
      </c>
      <c r="R2069" s="13">
        <f t="shared" si="128"/>
        <v>42405.67260416667</v>
      </c>
      <c r="S2069" s="13">
        <f t="shared" si="130"/>
        <v>42425.67260416667</v>
      </c>
      <c r="T2069">
        <f t="shared" si="131"/>
        <v>2016</v>
      </c>
    </row>
    <row r="2070" spans="1:20" ht="45" x14ac:dyDescent="0.25">
      <c r="A2070">
        <v>1767</v>
      </c>
      <c r="B2070" s="9" t="s">
        <v>1768</v>
      </c>
      <c r="C2070" s="3" t="s">
        <v>5877</v>
      </c>
      <c r="D2070" s="5">
        <v>5000</v>
      </c>
      <c r="E2070" s="7">
        <v>1537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">
        <f t="shared" si="129"/>
        <v>31</v>
      </c>
      <c r="P2070" t="s">
        <v>8327</v>
      </c>
      <c r="Q2070" t="s">
        <v>8328</v>
      </c>
      <c r="R2070" s="13">
        <f t="shared" si="128"/>
        <v>41824.658379629633</v>
      </c>
      <c r="S2070" s="13">
        <f t="shared" si="130"/>
        <v>41854.658379629633</v>
      </c>
      <c r="T2070">
        <f t="shared" si="131"/>
        <v>2014</v>
      </c>
    </row>
    <row r="2071" spans="1:20" ht="45" x14ac:dyDescent="0.25">
      <c r="A2071">
        <v>1768</v>
      </c>
      <c r="B2071" s="9" t="s">
        <v>1769</v>
      </c>
      <c r="C2071" s="3" t="s">
        <v>5878</v>
      </c>
      <c r="D2071" s="5">
        <v>5000</v>
      </c>
      <c r="E2071" s="7">
        <v>1536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">
        <f t="shared" si="129"/>
        <v>31</v>
      </c>
      <c r="P2071" t="s">
        <v>8327</v>
      </c>
      <c r="Q2071" t="s">
        <v>8328</v>
      </c>
      <c r="R2071" s="13">
        <f t="shared" ref="R2071:R2134" si="132">((J2071/60)/60/24+DATE(1970,1,1))</f>
        <v>41849.560694444444</v>
      </c>
      <c r="S2071" s="13">
        <f t="shared" si="130"/>
        <v>41909.560694444444</v>
      </c>
      <c r="T2071">
        <f t="shared" si="131"/>
        <v>2014</v>
      </c>
    </row>
    <row r="2072" spans="1:20" ht="45" x14ac:dyDescent="0.25">
      <c r="A2072">
        <v>1776</v>
      </c>
      <c r="B2072" s="9" t="s">
        <v>1777</v>
      </c>
      <c r="C2072" s="3" t="s">
        <v>5886</v>
      </c>
      <c r="D2072" s="5">
        <v>5000</v>
      </c>
      <c r="E2072" s="7">
        <v>1535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">
        <f t="shared" si="129"/>
        <v>31</v>
      </c>
      <c r="P2072" t="s">
        <v>8327</v>
      </c>
      <c r="Q2072" t="s">
        <v>8328</v>
      </c>
      <c r="R2072" s="13">
        <f t="shared" si="132"/>
        <v>41905.95684027778</v>
      </c>
      <c r="S2072" s="13">
        <f t="shared" si="130"/>
        <v>41941.95684027778</v>
      </c>
      <c r="T2072">
        <f t="shared" si="131"/>
        <v>2014</v>
      </c>
    </row>
    <row r="2073" spans="1:20" ht="60" x14ac:dyDescent="0.25">
      <c r="A2073">
        <v>1784</v>
      </c>
      <c r="B2073" s="9" t="s">
        <v>1785</v>
      </c>
      <c r="C2073" s="3" t="s">
        <v>5894</v>
      </c>
      <c r="D2073" s="5">
        <v>5000</v>
      </c>
      <c r="E2073" s="7">
        <v>1535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">
        <f t="shared" si="129"/>
        <v>31</v>
      </c>
      <c r="P2073" t="s">
        <v>8327</v>
      </c>
      <c r="Q2073" t="s">
        <v>8328</v>
      </c>
      <c r="R2073" s="13">
        <f t="shared" si="132"/>
        <v>42003.655555555553</v>
      </c>
      <c r="S2073" s="13">
        <f t="shared" si="130"/>
        <v>42035.142361111109</v>
      </c>
      <c r="T2073">
        <f t="shared" si="131"/>
        <v>2014</v>
      </c>
    </row>
    <row r="2074" spans="1:20" ht="30" x14ac:dyDescent="0.25">
      <c r="A2074">
        <v>1807</v>
      </c>
      <c r="B2074" s="9" t="s">
        <v>1808</v>
      </c>
      <c r="C2074" s="3" t="s">
        <v>5917</v>
      </c>
      <c r="D2074" s="5">
        <v>5000</v>
      </c>
      <c r="E2074" s="7">
        <v>1534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">
        <f t="shared" si="129"/>
        <v>31</v>
      </c>
      <c r="P2074" t="s">
        <v>8327</v>
      </c>
      <c r="Q2074" t="s">
        <v>8328</v>
      </c>
      <c r="R2074" s="13">
        <f t="shared" si="132"/>
        <v>41880.068437499998</v>
      </c>
      <c r="S2074" s="13">
        <f t="shared" si="130"/>
        <v>41910.068437499998</v>
      </c>
      <c r="T2074">
        <f t="shared" si="131"/>
        <v>2014</v>
      </c>
    </row>
    <row r="2075" spans="1:20" ht="30" x14ac:dyDescent="0.25">
      <c r="A2075">
        <v>1836</v>
      </c>
      <c r="B2075" s="9" t="s">
        <v>1837</v>
      </c>
      <c r="C2075" s="3" t="s">
        <v>5946</v>
      </c>
      <c r="D2075" s="5">
        <v>5000</v>
      </c>
      <c r="E2075" s="7">
        <v>1533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">
        <f t="shared" si="129"/>
        <v>31</v>
      </c>
      <c r="P2075" t="s">
        <v>8323</v>
      </c>
      <c r="Q2075" t="s">
        <v>8347</v>
      </c>
      <c r="R2075" s="13">
        <f t="shared" si="132"/>
        <v>41305.809363425928</v>
      </c>
      <c r="S2075" s="13">
        <f t="shared" si="130"/>
        <v>41322.809363425928</v>
      </c>
      <c r="T2075">
        <f t="shared" si="131"/>
        <v>2013</v>
      </c>
    </row>
    <row r="2076" spans="1:20" ht="60" x14ac:dyDescent="0.25">
      <c r="A2076">
        <v>1879</v>
      </c>
      <c r="B2076" s="9" t="s">
        <v>1880</v>
      </c>
      <c r="C2076" s="3" t="s">
        <v>5989</v>
      </c>
      <c r="D2076" s="5">
        <v>5000</v>
      </c>
      <c r="E2076" s="7">
        <v>1532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">
        <f t="shared" si="129"/>
        <v>31</v>
      </c>
      <c r="P2076" t="s">
        <v>8320</v>
      </c>
      <c r="Q2076" t="s">
        <v>8330</v>
      </c>
      <c r="R2076" s="13">
        <f t="shared" si="132"/>
        <v>42413.649641203709</v>
      </c>
      <c r="S2076" s="13">
        <f t="shared" si="130"/>
        <v>42443.607974537037</v>
      </c>
      <c r="T2076">
        <f t="shared" si="131"/>
        <v>2016</v>
      </c>
    </row>
    <row r="2077" spans="1:20" ht="30" x14ac:dyDescent="0.25">
      <c r="A2077">
        <v>1880</v>
      </c>
      <c r="B2077" s="9" t="s">
        <v>1881</v>
      </c>
      <c r="C2077" s="3" t="s">
        <v>5990</v>
      </c>
      <c r="D2077" s="5">
        <v>5000</v>
      </c>
      <c r="E2077" s="7">
        <v>1529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">
        <f t="shared" si="129"/>
        <v>31</v>
      </c>
      <c r="P2077" t="s">
        <v>8320</v>
      </c>
      <c r="Q2077" t="s">
        <v>8330</v>
      </c>
      <c r="R2077" s="13">
        <f t="shared" si="132"/>
        <v>42430.566898148143</v>
      </c>
      <c r="S2077" s="13">
        <f t="shared" si="130"/>
        <v>42459.525231481486</v>
      </c>
      <c r="T2077">
        <f t="shared" si="131"/>
        <v>2016</v>
      </c>
    </row>
    <row r="2078" spans="1:20" ht="45" x14ac:dyDescent="0.25">
      <c r="A2078">
        <v>1912</v>
      </c>
      <c r="B2078" s="9" t="s">
        <v>1913</v>
      </c>
      <c r="C2078" s="3" t="s">
        <v>6022</v>
      </c>
      <c r="D2078" s="5">
        <v>5000</v>
      </c>
      <c r="E2078" s="7">
        <v>1527.5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">
        <f t="shared" si="129"/>
        <v>31</v>
      </c>
      <c r="P2078" t="s">
        <v>8314</v>
      </c>
      <c r="Q2078" t="s">
        <v>8326</v>
      </c>
      <c r="R2078" s="13">
        <f t="shared" si="132"/>
        <v>42129.226388888885</v>
      </c>
      <c r="S2078" s="13">
        <f t="shared" si="130"/>
        <v>42159.226388888885</v>
      </c>
      <c r="T2078">
        <f t="shared" si="131"/>
        <v>2015</v>
      </c>
    </row>
    <row r="2079" spans="1:20" ht="60" x14ac:dyDescent="0.25">
      <c r="A2079">
        <v>1934</v>
      </c>
      <c r="B2079" s="9" t="s">
        <v>1935</v>
      </c>
      <c r="C2079" s="3" t="s">
        <v>6044</v>
      </c>
      <c r="D2079" s="5">
        <v>5000</v>
      </c>
      <c r="E2079" s="7">
        <v>1527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">
        <f t="shared" si="129"/>
        <v>31</v>
      </c>
      <c r="P2079" t="s">
        <v>8323</v>
      </c>
      <c r="Q2079" t="s">
        <v>8344</v>
      </c>
      <c r="R2079" s="13">
        <f t="shared" si="132"/>
        <v>40865.867141203707</v>
      </c>
      <c r="S2079" s="13">
        <f t="shared" si="130"/>
        <v>40902.208333333336</v>
      </c>
      <c r="T2079">
        <f t="shared" si="131"/>
        <v>2011</v>
      </c>
    </row>
    <row r="2080" spans="1:20" ht="45" x14ac:dyDescent="0.25">
      <c r="A2080">
        <v>1965</v>
      </c>
      <c r="B2080" s="9" t="s">
        <v>1966</v>
      </c>
      <c r="C2080" s="3" t="s">
        <v>6075</v>
      </c>
      <c r="D2080" s="5">
        <v>5000</v>
      </c>
      <c r="E2080" s="7">
        <v>1525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">
        <f t="shared" si="129"/>
        <v>30</v>
      </c>
      <c r="P2080" t="s">
        <v>8314</v>
      </c>
      <c r="Q2080" t="s">
        <v>8325</v>
      </c>
      <c r="R2080" s="13">
        <f t="shared" si="132"/>
        <v>40898.089236111111</v>
      </c>
      <c r="S2080" s="13">
        <f t="shared" si="130"/>
        <v>40920.041666666664</v>
      </c>
      <c r="T2080">
        <f t="shared" si="131"/>
        <v>2011</v>
      </c>
    </row>
    <row r="2081" spans="1:20" ht="45" x14ac:dyDescent="0.25">
      <c r="A2081">
        <v>1970</v>
      </c>
      <c r="B2081" s="9" t="s">
        <v>1971</v>
      </c>
      <c r="C2081" s="3" t="s">
        <v>6080</v>
      </c>
      <c r="D2081" s="5">
        <v>5000</v>
      </c>
      <c r="E2081" s="7">
        <v>1521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">
        <f t="shared" si="129"/>
        <v>30</v>
      </c>
      <c r="P2081" t="s">
        <v>8314</v>
      </c>
      <c r="Q2081" t="s">
        <v>8325</v>
      </c>
      <c r="R2081" s="13">
        <f t="shared" si="132"/>
        <v>41324.193298611113</v>
      </c>
      <c r="S2081" s="13">
        <f t="shared" si="130"/>
        <v>41384.151631944449</v>
      </c>
      <c r="T2081">
        <f t="shared" si="131"/>
        <v>2013</v>
      </c>
    </row>
    <row r="2082" spans="1:20" ht="45" x14ac:dyDescent="0.25">
      <c r="A2082">
        <v>1989</v>
      </c>
      <c r="B2082" s="9" t="s">
        <v>1990</v>
      </c>
      <c r="C2082" s="3" t="s">
        <v>6099</v>
      </c>
      <c r="D2082" s="5">
        <v>5000</v>
      </c>
      <c r="E2082" s="7">
        <v>1521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">
        <f t="shared" si="129"/>
        <v>30</v>
      </c>
      <c r="P2082" t="s">
        <v>8327</v>
      </c>
      <c r="Q2082" t="s">
        <v>8334</v>
      </c>
      <c r="R2082" s="13">
        <f t="shared" si="132"/>
        <v>42685.680648148147</v>
      </c>
      <c r="S2082" s="13">
        <f t="shared" si="130"/>
        <v>42715.680648148147</v>
      </c>
      <c r="T2082">
        <f t="shared" si="131"/>
        <v>2016</v>
      </c>
    </row>
    <row r="2083" spans="1:20" ht="60" x14ac:dyDescent="0.25">
      <c r="A2083">
        <v>2000</v>
      </c>
      <c r="B2083" s="9" t="s">
        <v>2001</v>
      </c>
      <c r="C2083" s="3" t="s">
        <v>6110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">
        <f t="shared" si="129"/>
        <v>30</v>
      </c>
      <c r="P2083" t="s">
        <v>8327</v>
      </c>
      <c r="Q2083" t="s">
        <v>8334</v>
      </c>
      <c r="R2083" s="13">
        <f t="shared" si="132"/>
        <v>42345.951539351852</v>
      </c>
      <c r="S2083" s="13">
        <f t="shared" si="130"/>
        <v>42375.951539351852</v>
      </c>
      <c r="T2083">
        <f t="shared" si="131"/>
        <v>2015</v>
      </c>
    </row>
    <row r="2084" spans="1:20" ht="45" x14ac:dyDescent="0.25">
      <c r="A2084">
        <v>2012</v>
      </c>
      <c r="B2084" s="9" t="s">
        <v>2013</v>
      </c>
      <c r="C2084" s="3" t="s">
        <v>6122</v>
      </c>
      <c r="D2084" s="5">
        <v>5000</v>
      </c>
      <c r="E2084" s="7">
        <v>1518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">
        <f t="shared" si="129"/>
        <v>30</v>
      </c>
      <c r="P2084" t="s">
        <v>8314</v>
      </c>
      <c r="Q2084" t="s">
        <v>8325</v>
      </c>
      <c r="R2084" s="13">
        <f t="shared" si="132"/>
        <v>42010.822233796294</v>
      </c>
      <c r="S2084" s="13">
        <f t="shared" si="130"/>
        <v>42040.822233796294</v>
      </c>
      <c r="T2084">
        <f t="shared" si="131"/>
        <v>2015</v>
      </c>
    </row>
    <row r="2085" spans="1:20" ht="60" x14ac:dyDescent="0.25">
      <c r="A2085">
        <v>2021</v>
      </c>
      <c r="B2085" s="9" t="s">
        <v>2022</v>
      </c>
      <c r="C2085" s="3" t="s">
        <v>6131</v>
      </c>
      <c r="D2085" s="5">
        <v>5000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">
        <f t="shared" si="129"/>
        <v>30</v>
      </c>
      <c r="P2085" t="s">
        <v>8314</v>
      </c>
      <c r="Q2085" t="s">
        <v>8325</v>
      </c>
      <c r="R2085" s="13">
        <f t="shared" si="132"/>
        <v>41861.070567129631</v>
      </c>
      <c r="S2085" s="13">
        <f t="shared" si="130"/>
        <v>41906.070567129631</v>
      </c>
      <c r="T2085">
        <f t="shared" si="131"/>
        <v>2014</v>
      </c>
    </row>
    <row r="2086" spans="1:20" ht="60" x14ac:dyDescent="0.25">
      <c r="A2086">
        <v>2053</v>
      </c>
      <c r="B2086" s="9" t="s">
        <v>2054</v>
      </c>
      <c r="C2086" s="3" t="s">
        <v>6163</v>
      </c>
      <c r="D2086" s="5">
        <v>5000</v>
      </c>
      <c r="E2086" s="7">
        <v>1511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">
        <f t="shared" si="129"/>
        <v>30</v>
      </c>
      <c r="P2086" t="s">
        <v>8314</v>
      </c>
      <c r="Q2086" t="s">
        <v>8325</v>
      </c>
      <c r="R2086" s="13">
        <f t="shared" si="132"/>
        <v>42303.617488425924</v>
      </c>
      <c r="S2086" s="13">
        <f t="shared" si="130"/>
        <v>42333.659155092595</v>
      </c>
      <c r="T2086">
        <f t="shared" si="131"/>
        <v>2015</v>
      </c>
    </row>
    <row r="2087" spans="1:20" ht="60" x14ac:dyDescent="0.25">
      <c r="A2087">
        <v>2061</v>
      </c>
      <c r="B2087" s="9" t="s">
        <v>2062</v>
      </c>
      <c r="C2087" s="3" t="s">
        <v>6171</v>
      </c>
      <c r="D2087" s="5">
        <v>5000</v>
      </c>
      <c r="E2087" s="7">
        <v>1510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">
        <f t="shared" si="129"/>
        <v>30</v>
      </c>
      <c r="P2087" t="s">
        <v>8314</v>
      </c>
      <c r="Q2087" t="s">
        <v>8325</v>
      </c>
      <c r="R2087" s="13">
        <f t="shared" si="132"/>
        <v>42705.764513888891</v>
      </c>
      <c r="S2087" s="13">
        <f t="shared" si="130"/>
        <v>42735.764513888891</v>
      </c>
      <c r="T2087">
        <f t="shared" si="131"/>
        <v>2016</v>
      </c>
    </row>
    <row r="2088" spans="1:20" ht="60" x14ac:dyDescent="0.25">
      <c r="A2088">
        <v>2114</v>
      </c>
      <c r="B2088" s="9" t="s">
        <v>2115</v>
      </c>
      <c r="C2088" s="3" t="s">
        <v>6224</v>
      </c>
      <c r="D2088" s="5">
        <v>5000</v>
      </c>
      <c r="E2088" s="7">
        <v>1510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">
        <f t="shared" si="129"/>
        <v>30</v>
      </c>
      <c r="P2088" t="s">
        <v>8323</v>
      </c>
      <c r="Q2088" t="s">
        <v>8344</v>
      </c>
      <c r="R2088" s="13">
        <f t="shared" si="132"/>
        <v>40458.815625000003</v>
      </c>
      <c r="S2088" s="13">
        <f t="shared" si="130"/>
        <v>40521.207638888889</v>
      </c>
      <c r="T2088">
        <f t="shared" si="131"/>
        <v>2010</v>
      </c>
    </row>
    <row r="2089" spans="1:20" ht="60" x14ac:dyDescent="0.25">
      <c r="A2089">
        <v>2135</v>
      </c>
      <c r="B2089" s="9" t="s">
        <v>2136</v>
      </c>
      <c r="C2089" s="3" t="s">
        <v>6245</v>
      </c>
      <c r="D2089" s="5">
        <v>5000</v>
      </c>
      <c r="E2089" s="7">
        <v>1510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">
        <f t="shared" si="129"/>
        <v>30</v>
      </c>
      <c r="P2089" t="s">
        <v>8320</v>
      </c>
      <c r="Q2089" t="s">
        <v>8321</v>
      </c>
      <c r="R2089" s="13">
        <f t="shared" si="132"/>
        <v>41156.963344907403</v>
      </c>
      <c r="S2089" s="13">
        <f t="shared" si="130"/>
        <v>41186.963344907403</v>
      </c>
      <c r="T2089">
        <f t="shared" si="131"/>
        <v>2012</v>
      </c>
    </row>
    <row r="2090" spans="1:20" ht="60" x14ac:dyDescent="0.25">
      <c r="A2090">
        <v>2146</v>
      </c>
      <c r="B2090" s="9" t="s">
        <v>2147</v>
      </c>
      <c r="C2090" s="3" t="s">
        <v>6256</v>
      </c>
      <c r="D2090" s="5">
        <v>5000</v>
      </c>
      <c r="E2090" s="7">
        <v>1510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">
        <f t="shared" si="129"/>
        <v>30</v>
      </c>
      <c r="P2090" t="s">
        <v>8320</v>
      </c>
      <c r="Q2090" t="s">
        <v>8321</v>
      </c>
      <c r="R2090" s="13">
        <f t="shared" si="132"/>
        <v>42397.679513888885</v>
      </c>
      <c r="S2090" s="13">
        <f t="shared" si="130"/>
        <v>42411.679513888885</v>
      </c>
      <c r="T2090">
        <f t="shared" si="131"/>
        <v>2016</v>
      </c>
    </row>
    <row r="2091" spans="1:20" ht="45" x14ac:dyDescent="0.25">
      <c r="A2091">
        <v>2155</v>
      </c>
      <c r="B2091" s="9" t="s">
        <v>2156</v>
      </c>
      <c r="C2091" s="3" t="s">
        <v>6265</v>
      </c>
      <c r="D2091" s="5">
        <v>5000</v>
      </c>
      <c r="E2091" s="7">
        <v>1506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">
        <f t="shared" si="129"/>
        <v>30</v>
      </c>
      <c r="P2091" t="s">
        <v>8320</v>
      </c>
      <c r="Q2091" t="s">
        <v>8321</v>
      </c>
      <c r="R2091" s="13">
        <f t="shared" si="132"/>
        <v>42430.747511574074</v>
      </c>
      <c r="S2091" s="13">
        <f t="shared" si="130"/>
        <v>42460.70584490741</v>
      </c>
      <c r="T2091">
        <f t="shared" si="131"/>
        <v>2016</v>
      </c>
    </row>
    <row r="2092" spans="1:20" ht="45" x14ac:dyDescent="0.25">
      <c r="A2092">
        <v>2176</v>
      </c>
      <c r="B2092" s="9" t="s">
        <v>2177</v>
      </c>
      <c r="C2092" s="3" t="s">
        <v>6286</v>
      </c>
      <c r="D2092" s="5">
        <v>5000</v>
      </c>
      <c r="E2092" s="7">
        <v>1506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">
        <f t="shared" si="129"/>
        <v>30</v>
      </c>
      <c r="P2092" t="s">
        <v>8323</v>
      </c>
      <c r="Q2092" t="s">
        <v>8347</v>
      </c>
      <c r="R2092" s="13">
        <f t="shared" si="132"/>
        <v>42096.633206018523</v>
      </c>
      <c r="S2092" s="13">
        <f t="shared" si="130"/>
        <v>42126.633206018523</v>
      </c>
      <c r="T2092">
        <f t="shared" si="131"/>
        <v>2015</v>
      </c>
    </row>
    <row r="2093" spans="1:20" ht="45" x14ac:dyDescent="0.25">
      <c r="A2093">
        <v>2180</v>
      </c>
      <c r="B2093" s="9" t="s">
        <v>2181</v>
      </c>
      <c r="C2093" s="3" t="s">
        <v>6290</v>
      </c>
      <c r="D2093" s="5">
        <v>5000</v>
      </c>
      <c r="E2093" s="7">
        <v>1505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">
        <f t="shared" si="129"/>
        <v>30</v>
      </c>
      <c r="P2093" t="s">
        <v>8323</v>
      </c>
      <c r="Q2093" t="s">
        <v>8347</v>
      </c>
      <c r="R2093" s="13">
        <f t="shared" si="132"/>
        <v>42279.669768518521</v>
      </c>
      <c r="S2093" s="13">
        <f t="shared" si="130"/>
        <v>42321.711435185185</v>
      </c>
      <c r="T2093">
        <f t="shared" si="131"/>
        <v>2015</v>
      </c>
    </row>
    <row r="2094" spans="1:20" ht="60" x14ac:dyDescent="0.25">
      <c r="A2094">
        <v>2185</v>
      </c>
      <c r="B2094" s="9" t="s">
        <v>2186</v>
      </c>
      <c r="C2094" s="3" t="s">
        <v>6295</v>
      </c>
      <c r="D2094" s="5">
        <v>5000</v>
      </c>
      <c r="E2094" s="7">
        <v>1503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">
        <f t="shared" si="129"/>
        <v>30</v>
      </c>
      <c r="P2094" t="s">
        <v>8320</v>
      </c>
      <c r="Q2094" t="s">
        <v>8348</v>
      </c>
      <c r="R2094" s="13">
        <f t="shared" si="132"/>
        <v>41319.349988425929</v>
      </c>
      <c r="S2094" s="13">
        <f t="shared" si="130"/>
        <v>41359.349988425929</v>
      </c>
      <c r="T2094">
        <f t="shared" si="131"/>
        <v>2013</v>
      </c>
    </row>
    <row r="2095" spans="1:20" ht="45" x14ac:dyDescent="0.25">
      <c r="A2095">
        <v>2232</v>
      </c>
      <c r="B2095" s="9" t="s">
        <v>2233</v>
      </c>
      <c r="C2095" s="3" t="s">
        <v>6342</v>
      </c>
      <c r="D2095" s="5">
        <v>5000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">
        <f t="shared" si="129"/>
        <v>30</v>
      </c>
      <c r="P2095" t="s">
        <v>8320</v>
      </c>
      <c r="Q2095" t="s">
        <v>8348</v>
      </c>
      <c r="R2095" s="13">
        <f t="shared" si="132"/>
        <v>41806.794074074074</v>
      </c>
      <c r="S2095" s="13">
        <f t="shared" si="130"/>
        <v>41839.125</v>
      </c>
      <c r="T2095">
        <f t="shared" si="131"/>
        <v>2014</v>
      </c>
    </row>
    <row r="2096" spans="1:20" ht="45" x14ac:dyDescent="0.25">
      <c r="A2096">
        <v>2240</v>
      </c>
      <c r="B2096" s="9" t="s">
        <v>2241</v>
      </c>
      <c r="C2096" s="3" t="s">
        <v>6350</v>
      </c>
      <c r="D2096" s="5">
        <v>5000</v>
      </c>
      <c r="E2096" s="7">
        <v>1501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">
        <f t="shared" si="129"/>
        <v>30</v>
      </c>
      <c r="P2096" t="s">
        <v>8320</v>
      </c>
      <c r="Q2096" t="s">
        <v>8348</v>
      </c>
      <c r="R2096" s="13">
        <f t="shared" si="132"/>
        <v>42452.825740740736</v>
      </c>
      <c r="S2096" s="13">
        <f t="shared" si="130"/>
        <v>42482.825740740736</v>
      </c>
      <c r="T2096">
        <f t="shared" si="131"/>
        <v>2016</v>
      </c>
    </row>
    <row r="2097" spans="1:20" ht="45" x14ac:dyDescent="0.25">
      <c r="A2097">
        <v>2244</v>
      </c>
      <c r="B2097" s="9" t="s">
        <v>2245</v>
      </c>
      <c r="C2097" s="3" t="s">
        <v>6354</v>
      </c>
      <c r="D2097" s="5">
        <v>5000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">
        <f t="shared" si="129"/>
        <v>30</v>
      </c>
      <c r="P2097" t="s">
        <v>8320</v>
      </c>
      <c r="Q2097" t="s">
        <v>8348</v>
      </c>
      <c r="R2097" s="13">
        <f t="shared" si="132"/>
        <v>42647.818819444445</v>
      </c>
      <c r="S2097" s="13">
        <f t="shared" si="130"/>
        <v>42659.854166666672</v>
      </c>
      <c r="T2097">
        <f t="shared" si="131"/>
        <v>2016</v>
      </c>
    </row>
    <row r="2098" spans="1:20" ht="60" x14ac:dyDescent="0.25">
      <c r="A2098">
        <v>2294</v>
      </c>
      <c r="B2098" s="9" t="s">
        <v>2295</v>
      </c>
      <c r="C2098" s="3" t="s">
        <v>6404</v>
      </c>
      <c r="D2098" s="5">
        <v>5000</v>
      </c>
      <c r="E2098" s="7">
        <v>1500.2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">
        <f t="shared" si="129"/>
        <v>30</v>
      </c>
      <c r="P2098" t="s">
        <v>8323</v>
      </c>
      <c r="Q2098" t="s">
        <v>8347</v>
      </c>
      <c r="R2098" s="13">
        <f t="shared" si="132"/>
        <v>41264.72314814815</v>
      </c>
      <c r="S2098" s="13">
        <f t="shared" si="130"/>
        <v>41294.72314814815</v>
      </c>
      <c r="T2098">
        <f t="shared" si="131"/>
        <v>2012</v>
      </c>
    </row>
    <row r="2099" spans="1:20" ht="30" x14ac:dyDescent="0.25">
      <c r="A2099">
        <v>2301</v>
      </c>
      <c r="B2099" s="9" t="s">
        <v>2302</v>
      </c>
      <c r="C2099" s="3" t="s">
        <v>6411</v>
      </c>
      <c r="D2099" s="5">
        <v>5000</v>
      </c>
      <c r="E2099" s="7">
        <v>1500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">
        <f t="shared" si="129"/>
        <v>30</v>
      </c>
      <c r="P2099" t="s">
        <v>8323</v>
      </c>
      <c r="Q2099" t="s">
        <v>8344</v>
      </c>
      <c r="R2099" s="13">
        <f t="shared" si="132"/>
        <v>41416.146944444445</v>
      </c>
      <c r="S2099" s="13">
        <f t="shared" si="130"/>
        <v>41446.146944444445</v>
      </c>
      <c r="T2099">
        <f t="shared" si="131"/>
        <v>2013</v>
      </c>
    </row>
    <row r="2100" spans="1:20" ht="30" x14ac:dyDescent="0.25">
      <c r="A2100">
        <v>2313</v>
      </c>
      <c r="B2100" s="9" t="s">
        <v>2314</v>
      </c>
      <c r="C2100" s="3" t="s">
        <v>6423</v>
      </c>
      <c r="D2100" s="5">
        <v>5000</v>
      </c>
      <c r="E2100" s="7">
        <v>1500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">
        <f t="shared" si="129"/>
        <v>30</v>
      </c>
      <c r="P2100" t="s">
        <v>8323</v>
      </c>
      <c r="Q2100" t="s">
        <v>8344</v>
      </c>
      <c r="R2100" s="13">
        <f t="shared" si="132"/>
        <v>41002.958634259259</v>
      </c>
      <c r="S2100" s="13">
        <f t="shared" si="130"/>
        <v>41032.958634259259</v>
      </c>
      <c r="T2100">
        <f t="shared" si="131"/>
        <v>2012</v>
      </c>
    </row>
    <row r="2101" spans="1:20" ht="60" x14ac:dyDescent="0.25">
      <c r="A2101">
        <v>2318</v>
      </c>
      <c r="B2101" s="9" t="s">
        <v>2319</v>
      </c>
      <c r="C2101" s="3" t="s">
        <v>6428</v>
      </c>
      <c r="D2101" s="5">
        <v>5000</v>
      </c>
      <c r="E2101" s="7">
        <v>1500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">
        <f t="shared" si="129"/>
        <v>30</v>
      </c>
      <c r="P2101" t="s">
        <v>8323</v>
      </c>
      <c r="Q2101" t="s">
        <v>8344</v>
      </c>
      <c r="R2101" s="13">
        <f t="shared" si="132"/>
        <v>40050.643680555557</v>
      </c>
      <c r="S2101" s="13">
        <f t="shared" si="130"/>
        <v>40082.165972222225</v>
      </c>
      <c r="T2101">
        <f t="shared" si="131"/>
        <v>2009</v>
      </c>
    </row>
    <row r="2102" spans="1:20" ht="60" x14ac:dyDescent="0.25">
      <c r="A2102">
        <v>2320</v>
      </c>
      <c r="B2102" s="9" t="s">
        <v>2321</v>
      </c>
      <c r="C2102" s="3" t="s">
        <v>6430</v>
      </c>
      <c r="D2102" s="5">
        <v>5000</v>
      </c>
      <c r="E2102" s="7">
        <v>1500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">
        <f t="shared" si="129"/>
        <v>30</v>
      </c>
      <c r="P2102" t="s">
        <v>8323</v>
      </c>
      <c r="Q2102" t="s">
        <v>8344</v>
      </c>
      <c r="R2102" s="13">
        <f t="shared" si="132"/>
        <v>41696.817129629628</v>
      </c>
      <c r="S2102" s="13">
        <f t="shared" si="130"/>
        <v>41731.775462962964</v>
      </c>
      <c r="T2102">
        <f t="shared" si="131"/>
        <v>2014</v>
      </c>
    </row>
    <row r="2103" spans="1:20" ht="45" x14ac:dyDescent="0.25">
      <c r="A2103">
        <v>2341</v>
      </c>
      <c r="B2103" s="9" t="s">
        <v>2342</v>
      </c>
      <c r="C2103" s="3" t="s">
        <v>6451</v>
      </c>
      <c r="D2103" s="5">
        <v>5000</v>
      </c>
      <c r="E2103" s="7">
        <v>1500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">
        <f t="shared" si="129"/>
        <v>30</v>
      </c>
      <c r="P2103" t="s">
        <v>8314</v>
      </c>
      <c r="Q2103" t="s">
        <v>8318</v>
      </c>
      <c r="R2103" s="13">
        <f t="shared" si="132"/>
        <v>42167.813703703709</v>
      </c>
      <c r="S2103" s="13">
        <f t="shared" si="130"/>
        <v>42197.813703703709</v>
      </c>
      <c r="T2103">
        <f t="shared" si="131"/>
        <v>2015</v>
      </c>
    </row>
    <row r="2104" spans="1:20" ht="45" x14ac:dyDescent="0.25">
      <c r="A2104">
        <v>2360</v>
      </c>
      <c r="B2104" s="9" t="s">
        <v>2361</v>
      </c>
      <c r="C2104" s="3" t="s">
        <v>6470</v>
      </c>
      <c r="D2104" s="5">
        <v>5000</v>
      </c>
      <c r="E2104" s="7">
        <v>1500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">
        <f t="shared" si="129"/>
        <v>30</v>
      </c>
      <c r="P2104" t="s">
        <v>8314</v>
      </c>
      <c r="Q2104" t="s">
        <v>8318</v>
      </c>
      <c r="R2104" s="13">
        <f t="shared" si="132"/>
        <v>42377.70694444445</v>
      </c>
      <c r="S2104" s="13">
        <f t="shared" si="130"/>
        <v>42407.70694444445</v>
      </c>
      <c r="T2104">
        <f t="shared" si="131"/>
        <v>2016</v>
      </c>
    </row>
    <row r="2105" spans="1:20" ht="60" x14ac:dyDescent="0.25">
      <c r="A2105">
        <v>2394</v>
      </c>
      <c r="B2105" s="9" t="s">
        <v>2395</v>
      </c>
      <c r="C2105" s="3" t="s">
        <v>6504</v>
      </c>
      <c r="D2105" s="5">
        <v>5000</v>
      </c>
      <c r="E2105" s="7">
        <v>1500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">
        <f t="shared" si="129"/>
        <v>30</v>
      </c>
      <c r="P2105" t="s">
        <v>8314</v>
      </c>
      <c r="Q2105" t="s">
        <v>8318</v>
      </c>
      <c r="R2105" s="13">
        <f t="shared" si="132"/>
        <v>42031.362187499995</v>
      </c>
      <c r="S2105" s="13">
        <f t="shared" si="130"/>
        <v>42061.362187499995</v>
      </c>
      <c r="T2105">
        <f t="shared" si="131"/>
        <v>2015</v>
      </c>
    </row>
    <row r="2106" spans="1:20" ht="45" x14ac:dyDescent="0.25">
      <c r="A2106">
        <v>2396</v>
      </c>
      <c r="B2106" s="9" t="s">
        <v>2397</v>
      </c>
      <c r="C2106" s="3" t="s">
        <v>6506</v>
      </c>
      <c r="D2106" s="5">
        <v>5000</v>
      </c>
      <c r="E2106" s="7">
        <v>1500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">
        <f t="shared" si="129"/>
        <v>30</v>
      </c>
      <c r="P2106" t="s">
        <v>8314</v>
      </c>
      <c r="Q2106" t="s">
        <v>8318</v>
      </c>
      <c r="R2106" s="13">
        <f t="shared" si="132"/>
        <v>42262.849050925928</v>
      </c>
      <c r="S2106" s="13">
        <f t="shared" si="130"/>
        <v>42292.849050925928</v>
      </c>
      <c r="T2106">
        <f t="shared" si="131"/>
        <v>2015</v>
      </c>
    </row>
    <row r="2107" spans="1:20" ht="45" x14ac:dyDescent="0.25">
      <c r="A2107">
        <v>2405</v>
      </c>
      <c r="B2107" s="9" t="s">
        <v>2406</v>
      </c>
      <c r="C2107" s="3" t="s">
        <v>6515</v>
      </c>
      <c r="D2107" s="5">
        <v>5000</v>
      </c>
      <c r="E2107" s="7">
        <v>1493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">
        <f t="shared" si="129"/>
        <v>30</v>
      </c>
      <c r="P2107" t="s">
        <v>8331</v>
      </c>
      <c r="Q2107" t="s">
        <v>8332</v>
      </c>
      <c r="R2107" s="13">
        <f t="shared" si="132"/>
        <v>42595.585358796292</v>
      </c>
      <c r="S2107" s="13">
        <f t="shared" si="130"/>
        <v>42616.585358796292</v>
      </c>
      <c r="T2107">
        <f t="shared" si="131"/>
        <v>2016</v>
      </c>
    </row>
    <row r="2108" spans="1:20" ht="30" x14ac:dyDescent="0.25">
      <c r="A2108">
        <v>2440</v>
      </c>
      <c r="B2108" s="9" t="s">
        <v>2441</v>
      </c>
      <c r="C2108" s="3" t="s">
        <v>6550</v>
      </c>
      <c r="D2108" s="5">
        <v>5000</v>
      </c>
      <c r="E2108" s="7">
        <v>1486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">
        <f t="shared" si="129"/>
        <v>30</v>
      </c>
      <c r="P2108" t="s">
        <v>8331</v>
      </c>
      <c r="Q2108" t="s">
        <v>8332</v>
      </c>
      <c r="R2108" s="13">
        <f t="shared" si="132"/>
        <v>42383.899456018517</v>
      </c>
      <c r="S2108" s="13">
        <f t="shared" si="130"/>
        <v>42413.899456018517</v>
      </c>
      <c r="T2108">
        <f t="shared" si="131"/>
        <v>2016</v>
      </c>
    </row>
    <row r="2109" spans="1:20" ht="60" x14ac:dyDescent="0.25">
      <c r="A2109">
        <v>2445</v>
      </c>
      <c r="B2109" s="9" t="s">
        <v>2446</v>
      </c>
      <c r="C2109" s="3" t="s">
        <v>6555</v>
      </c>
      <c r="D2109" s="5">
        <v>5000</v>
      </c>
      <c r="E2109" s="7">
        <v>1485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">
        <f t="shared" si="129"/>
        <v>29</v>
      </c>
      <c r="P2109" t="s">
        <v>8331</v>
      </c>
      <c r="Q2109" t="s">
        <v>8349</v>
      </c>
      <c r="R2109" s="13">
        <f t="shared" si="132"/>
        <v>42243.190057870372</v>
      </c>
      <c r="S2109" s="13">
        <f t="shared" si="130"/>
        <v>42273.190057870372</v>
      </c>
      <c r="T2109">
        <f t="shared" si="131"/>
        <v>2015</v>
      </c>
    </row>
    <row r="2110" spans="1:20" ht="60" x14ac:dyDescent="0.25">
      <c r="A2110">
        <v>2446</v>
      </c>
      <c r="B2110" s="9" t="s">
        <v>2447</v>
      </c>
      <c r="C2110" s="3" t="s">
        <v>6556</v>
      </c>
      <c r="D2110" s="5">
        <v>5000</v>
      </c>
      <c r="E2110" s="7">
        <v>1471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">
        <f t="shared" si="129"/>
        <v>29</v>
      </c>
      <c r="P2110" t="s">
        <v>8331</v>
      </c>
      <c r="Q2110" t="s">
        <v>8349</v>
      </c>
      <c r="R2110" s="13">
        <f t="shared" si="132"/>
        <v>42670.602673611109</v>
      </c>
      <c r="S2110" s="13">
        <f t="shared" si="130"/>
        <v>42700.64434027778</v>
      </c>
      <c r="T2110">
        <f t="shared" si="131"/>
        <v>2016</v>
      </c>
    </row>
    <row r="2111" spans="1:20" ht="60" x14ac:dyDescent="0.25">
      <c r="A2111">
        <v>2458</v>
      </c>
      <c r="B2111" s="9" t="s">
        <v>2459</v>
      </c>
      <c r="C2111" s="3" t="s">
        <v>6568</v>
      </c>
      <c r="D2111" s="5">
        <v>5000</v>
      </c>
      <c r="E2111" s="7">
        <v>1466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">
        <f t="shared" si="129"/>
        <v>29</v>
      </c>
      <c r="P2111" t="s">
        <v>8331</v>
      </c>
      <c r="Q2111" t="s">
        <v>8349</v>
      </c>
      <c r="R2111" s="13">
        <f t="shared" si="132"/>
        <v>42495.871736111112</v>
      </c>
      <c r="S2111" s="13">
        <f t="shared" si="130"/>
        <v>42530.791666666672</v>
      </c>
      <c r="T2111">
        <f t="shared" si="131"/>
        <v>2016</v>
      </c>
    </row>
    <row r="2112" spans="1:20" ht="60" x14ac:dyDescent="0.25">
      <c r="A2112">
        <v>2474</v>
      </c>
      <c r="B2112" s="9" t="s">
        <v>2475</v>
      </c>
      <c r="C2112" s="3" t="s">
        <v>6584</v>
      </c>
      <c r="D2112" s="5">
        <v>5000</v>
      </c>
      <c r="E2112" s="7">
        <v>1465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">
        <f t="shared" si="129"/>
        <v>29</v>
      </c>
      <c r="P2112" t="s">
        <v>8323</v>
      </c>
      <c r="Q2112" t="s">
        <v>8344</v>
      </c>
      <c r="R2112" s="13">
        <f t="shared" si="132"/>
        <v>40417.011296296296</v>
      </c>
      <c r="S2112" s="13">
        <f t="shared" si="130"/>
        <v>40462.011296296296</v>
      </c>
      <c r="T2112">
        <f t="shared" si="131"/>
        <v>2010</v>
      </c>
    </row>
    <row r="2113" spans="1:20" ht="60" x14ac:dyDescent="0.25">
      <c r="A2113">
        <v>2506</v>
      </c>
      <c r="B2113" s="9" t="s">
        <v>2506</v>
      </c>
      <c r="C2113" s="3" t="s">
        <v>6616</v>
      </c>
      <c r="D2113" s="5">
        <v>5000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">
        <f t="shared" si="129"/>
        <v>29</v>
      </c>
      <c r="P2113" t="s">
        <v>8331</v>
      </c>
      <c r="Q2113" t="s">
        <v>8335</v>
      </c>
      <c r="R2113" s="13">
        <f t="shared" si="132"/>
        <v>42258.297094907408</v>
      </c>
      <c r="S2113" s="13">
        <f t="shared" si="130"/>
        <v>42280.875</v>
      </c>
      <c r="T2113">
        <f t="shared" si="131"/>
        <v>2015</v>
      </c>
    </row>
    <row r="2114" spans="1:20" ht="60" x14ac:dyDescent="0.25">
      <c r="A2114">
        <v>2515</v>
      </c>
      <c r="B2114" s="9" t="s">
        <v>2515</v>
      </c>
      <c r="C2114" s="3" t="s">
        <v>6625</v>
      </c>
      <c r="D2114" s="5">
        <v>5000</v>
      </c>
      <c r="E2114" s="7">
        <v>1465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">
        <f t="shared" ref="O2114:O2177" si="133">ROUND(E2115/D2115*100,0)</f>
        <v>29</v>
      </c>
      <c r="P2114" t="s">
        <v>8331</v>
      </c>
      <c r="Q2114" t="s">
        <v>8335</v>
      </c>
      <c r="R2114" s="13">
        <f t="shared" si="132"/>
        <v>42027.839733796296</v>
      </c>
      <c r="S2114" s="13">
        <f t="shared" si="130"/>
        <v>42057.839733796296</v>
      </c>
      <c r="T2114">
        <f t="shared" si="131"/>
        <v>2015</v>
      </c>
    </row>
    <row r="2115" spans="1:20" ht="45" x14ac:dyDescent="0.25">
      <c r="A2115">
        <v>2518</v>
      </c>
      <c r="B2115" s="9" t="s">
        <v>2518</v>
      </c>
      <c r="C2115" s="3" t="s">
        <v>6628</v>
      </c>
      <c r="D2115" s="5">
        <v>5000</v>
      </c>
      <c r="E2115" s="7">
        <v>1461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">
        <f t="shared" si="133"/>
        <v>29</v>
      </c>
      <c r="P2115" t="s">
        <v>8331</v>
      </c>
      <c r="Q2115" t="s">
        <v>8335</v>
      </c>
      <c r="R2115" s="13">
        <f t="shared" si="132"/>
        <v>41926.680879629632</v>
      </c>
      <c r="S2115" s="13">
        <f t="shared" ref="S2115:S2178" si="134">(((I2115/60)/60/24+DATE(1970,1,1)))</f>
        <v>41956.722546296296</v>
      </c>
      <c r="T2115">
        <f t="shared" ref="T2115:T2178" si="135">YEAR(R2115)</f>
        <v>2014</v>
      </c>
    </row>
    <row r="2116" spans="1:20" ht="60" x14ac:dyDescent="0.25">
      <c r="A2116">
        <v>2522</v>
      </c>
      <c r="B2116" s="9" t="s">
        <v>2522</v>
      </c>
      <c r="C2116" s="3" t="s">
        <v>6632</v>
      </c>
      <c r="D2116" s="5">
        <v>5000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">
        <f t="shared" si="133"/>
        <v>29</v>
      </c>
      <c r="P2116" t="s">
        <v>8323</v>
      </c>
      <c r="Q2116" t="s">
        <v>8355</v>
      </c>
      <c r="R2116" s="13">
        <f t="shared" si="132"/>
        <v>42460.573611111111</v>
      </c>
      <c r="S2116" s="13">
        <f t="shared" si="134"/>
        <v>42482.619444444441</v>
      </c>
      <c r="T2116">
        <f t="shared" si="135"/>
        <v>2016</v>
      </c>
    </row>
    <row r="2117" spans="1:20" ht="45" x14ac:dyDescent="0.25">
      <c r="A2117">
        <v>2544</v>
      </c>
      <c r="B2117" s="9" t="s">
        <v>2544</v>
      </c>
      <c r="C2117" s="3" t="s">
        <v>6654</v>
      </c>
      <c r="D2117" s="5">
        <v>5000</v>
      </c>
      <c r="E2117" s="7">
        <v>1455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">
        <f t="shared" si="133"/>
        <v>29</v>
      </c>
      <c r="P2117" t="s">
        <v>8323</v>
      </c>
      <c r="Q2117" t="s">
        <v>8355</v>
      </c>
      <c r="R2117" s="13">
        <f t="shared" si="132"/>
        <v>41068.520474537036</v>
      </c>
      <c r="S2117" s="13">
        <f t="shared" si="134"/>
        <v>41098.520474537036</v>
      </c>
      <c r="T2117">
        <f t="shared" si="135"/>
        <v>2012</v>
      </c>
    </row>
    <row r="2118" spans="1:20" ht="45" x14ac:dyDescent="0.25">
      <c r="A2118">
        <v>2581</v>
      </c>
      <c r="B2118" s="9" t="s">
        <v>2581</v>
      </c>
      <c r="C2118" s="3" t="s">
        <v>6691</v>
      </c>
      <c r="D2118" s="5">
        <v>5000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">
        <f t="shared" si="133"/>
        <v>29</v>
      </c>
      <c r="P2118" t="s">
        <v>8331</v>
      </c>
      <c r="Q2118" t="s">
        <v>8332</v>
      </c>
      <c r="R2118" s="13">
        <f t="shared" si="132"/>
        <v>42294.628449074073</v>
      </c>
      <c r="S2118" s="13">
        <f t="shared" si="134"/>
        <v>42324.670115740737</v>
      </c>
      <c r="T2118">
        <f t="shared" si="135"/>
        <v>2015</v>
      </c>
    </row>
    <row r="2119" spans="1:20" ht="45" x14ac:dyDescent="0.25">
      <c r="A2119">
        <v>2629</v>
      </c>
      <c r="B2119" s="9" t="s">
        <v>2629</v>
      </c>
      <c r="C2119" s="3" t="s">
        <v>6739</v>
      </c>
      <c r="D2119" s="5">
        <v>5000</v>
      </c>
      <c r="E2119" s="7">
        <v>1445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">
        <f t="shared" si="133"/>
        <v>29</v>
      </c>
      <c r="P2119" t="s">
        <v>8314</v>
      </c>
      <c r="Q2119" t="s">
        <v>8319</v>
      </c>
      <c r="R2119" s="13">
        <f t="shared" si="132"/>
        <v>42108.538449074069</v>
      </c>
      <c r="S2119" s="13">
        <f t="shared" si="134"/>
        <v>42138.538449074069</v>
      </c>
      <c r="T2119">
        <f t="shared" si="135"/>
        <v>2015</v>
      </c>
    </row>
    <row r="2120" spans="1:20" ht="60" x14ac:dyDescent="0.25">
      <c r="A2120">
        <v>2633</v>
      </c>
      <c r="B2120" s="9" t="s">
        <v>2633</v>
      </c>
      <c r="C2120" s="3" t="s">
        <v>6743</v>
      </c>
      <c r="D2120" s="5">
        <v>5000</v>
      </c>
      <c r="E2120" s="7">
        <v>1438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">
        <f t="shared" si="133"/>
        <v>29</v>
      </c>
      <c r="P2120" t="s">
        <v>8314</v>
      </c>
      <c r="Q2120" t="s">
        <v>8319</v>
      </c>
      <c r="R2120" s="13">
        <f t="shared" si="132"/>
        <v>41667.823287037041</v>
      </c>
      <c r="S2120" s="13">
        <f t="shared" si="134"/>
        <v>41697.958333333336</v>
      </c>
      <c r="T2120">
        <f t="shared" si="135"/>
        <v>2014</v>
      </c>
    </row>
    <row r="2121" spans="1:20" ht="45" x14ac:dyDescent="0.25">
      <c r="A2121">
        <v>2661</v>
      </c>
      <c r="B2121" s="9" t="s">
        <v>2661</v>
      </c>
      <c r="C2121" s="3" t="s">
        <v>6771</v>
      </c>
      <c r="D2121" s="5">
        <v>5000</v>
      </c>
      <c r="E2121" s="7">
        <v>1437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">
        <f t="shared" si="133"/>
        <v>29</v>
      </c>
      <c r="P2121" t="s">
        <v>8314</v>
      </c>
      <c r="Q2121" t="s">
        <v>8315</v>
      </c>
      <c r="R2121" s="13">
        <f t="shared" si="132"/>
        <v>41542.958449074074</v>
      </c>
      <c r="S2121" s="13">
        <f t="shared" si="134"/>
        <v>41572.958449074074</v>
      </c>
      <c r="T2121">
        <f t="shared" si="135"/>
        <v>2013</v>
      </c>
    </row>
    <row r="2122" spans="1:20" ht="60" x14ac:dyDescent="0.25">
      <c r="A2122">
        <v>2693</v>
      </c>
      <c r="B2122" s="9" t="s">
        <v>2693</v>
      </c>
      <c r="C2122" s="3" t="s">
        <v>6803</v>
      </c>
      <c r="D2122" s="5">
        <v>5000</v>
      </c>
      <c r="E2122" s="7">
        <v>1436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">
        <f t="shared" si="133"/>
        <v>29</v>
      </c>
      <c r="P2122" t="s">
        <v>8331</v>
      </c>
      <c r="Q2122" t="s">
        <v>8332</v>
      </c>
      <c r="R2122" s="13">
        <f t="shared" si="132"/>
        <v>41834.138495370367</v>
      </c>
      <c r="S2122" s="13">
        <f t="shared" si="134"/>
        <v>41864.138495370367</v>
      </c>
      <c r="T2122">
        <f t="shared" si="135"/>
        <v>2014</v>
      </c>
    </row>
    <row r="2123" spans="1:20" ht="60" x14ac:dyDescent="0.25">
      <c r="A2123">
        <v>2722</v>
      </c>
      <c r="B2123" s="9" t="s">
        <v>2722</v>
      </c>
      <c r="C2123" s="3" t="s">
        <v>6832</v>
      </c>
      <c r="D2123" s="5">
        <v>5000</v>
      </c>
      <c r="E2123" s="7">
        <v>1434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">
        <f t="shared" si="133"/>
        <v>29</v>
      </c>
      <c r="P2123" t="s">
        <v>8314</v>
      </c>
      <c r="Q2123" t="s">
        <v>8325</v>
      </c>
      <c r="R2123" s="13">
        <f t="shared" si="132"/>
        <v>42704.857094907406</v>
      </c>
      <c r="S2123" s="13">
        <f t="shared" si="134"/>
        <v>42764.857094907406</v>
      </c>
      <c r="T2123">
        <f t="shared" si="135"/>
        <v>2016</v>
      </c>
    </row>
    <row r="2124" spans="1:20" ht="45" x14ac:dyDescent="0.25">
      <c r="A2124">
        <v>2738</v>
      </c>
      <c r="B2124" s="9" t="s">
        <v>2738</v>
      </c>
      <c r="C2124" s="3" t="s">
        <v>6848</v>
      </c>
      <c r="D2124" s="5">
        <v>5000</v>
      </c>
      <c r="E2124" s="7">
        <v>1431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">
        <f t="shared" si="133"/>
        <v>29</v>
      </c>
      <c r="P2124" t="s">
        <v>8314</v>
      </c>
      <c r="Q2124" t="s">
        <v>8325</v>
      </c>
      <c r="R2124" s="13">
        <f t="shared" si="132"/>
        <v>42620.143564814818</v>
      </c>
      <c r="S2124" s="13">
        <f t="shared" si="134"/>
        <v>42680.143564814818</v>
      </c>
      <c r="T2124">
        <f t="shared" si="135"/>
        <v>2016</v>
      </c>
    </row>
    <row r="2125" spans="1:20" ht="45" x14ac:dyDescent="0.25">
      <c r="A2125">
        <v>2748</v>
      </c>
      <c r="B2125" s="9" t="s">
        <v>2748</v>
      </c>
      <c r="C2125" s="3" t="s">
        <v>6858</v>
      </c>
      <c r="D2125" s="5">
        <v>5000</v>
      </c>
      <c r="E2125" s="7">
        <v>1430.06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">
        <f t="shared" si="133"/>
        <v>28</v>
      </c>
      <c r="P2125" t="s">
        <v>8311</v>
      </c>
      <c r="Q2125" t="s">
        <v>8341</v>
      </c>
      <c r="R2125" s="13">
        <f t="shared" si="132"/>
        <v>42585.7106712963</v>
      </c>
      <c r="S2125" s="13">
        <f t="shared" si="134"/>
        <v>42615.7106712963</v>
      </c>
      <c r="T2125">
        <f t="shared" si="135"/>
        <v>2016</v>
      </c>
    </row>
    <row r="2126" spans="1:20" ht="60" x14ac:dyDescent="0.25">
      <c r="A2126">
        <v>2760</v>
      </c>
      <c r="B2126" s="9" t="s">
        <v>2760</v>
      </c>
      <c r="C2126" s="3" t="s">
        <v>6870</v>
      </c>
      <c r="D2126" s="5">
        <v>5000</v>
      </c>
      <c r="E2126" s="7">
        <v>1419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">
        <f t="shared" si="133"/>
        <v>28</v>
      </c>
      <c r="P2126" t="s">
        <v>8311</v>
      </c>
      <c r="Q2126" t="s">
        <v>8341</v>
      </c>
      <c r="R2126" s="13">
        <f t="shared" si="132"/>
        <v>41415.461319444446</v>
      </c>
      <c r="S2126" s="13">
        <f t="shared" si="134"/>
        <v>41445.461319444446</v>
      </c>
      <c r="T2126">
        <f t="shared" si="135"/>
        <v>2013</v>
      </c>
    </row>
    <row r="2127" spans="1:20" ht="30" x14ac:dyDescent="0.25">
      <c r="A2127">
        <v>2761</v>
      </c>
      <c r="B2127" s="9" t="s">
        <v>2761</v>
      </c>
      <c r="C2127" s="3" t="s">
        <v>6871</v>
      </c>
      <c r="D2127" s="5">
        <v>5000</v>
      </c>
      <c r="E2127" s="7">
        <v>1417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">
        <f t="shared" si="133"/>
        <v>28</v>
      </c>
      <c r="P2127" t="s">
        <v>8311</v>
      </c>
      <c r="Q2127" t="s">
        <v>8341</v>
      </c>
      <c r="R2127" s="13">
        <f t="shared" si="132"/>
        <v>41247.063576388886</v>
      </c>
      <c r="S2127" s="13">
        <f t="shared" si="134"/>
        <v>41277.063576388886</v>
      </c>
      <c r="T2127">
        <f t="shared" si="135"/>
        <v>2012</v>
      </c>
    </row>
    <row r="2128" spans="1:20" ht="60" x14ac:dyDescent="0.25">
      <c r="A2128">
        <v>2766</v>
      </c>
      <c r="B2128" s="9" t="s">
        <v>2766</v>
      </c>
      <c r="C2128" s="3" t="s">
        <v>6876</v>
      </c>
      <c r="D2128" s="5">
        <v>5000</v>
      </c>
      <c r="E2128" s="7">
        <v>1416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">
        <f t="shared" si="133"/>
        <v>28</v>
      </c>
      <c r="P2128" t="s">
        <v>8311</v>
      </c>
      <c r="Q2128" t="s">
        <v>8341</v>
      </c>
      <c r="R2128" s="13">
        <f t="shared" si="132"/>
        <v>40736.668032407404</v>
      </c>
      <c r="S2128" s="13">
        <f t="shared" si="134"/>
        <v>40766.668032407404</v>
      </c>
      <c r="T2128">
        <f t="shared" si="135"/>
        <v>2011</v>
      </c>
    </row>
    <row r="2129" spans="1:20" ht="45" x14ac:dyDescent="0.25">
      <c r="A2129">
        <v>2775</v>
      </c>
      <c r="B2129" s="9" t="s">
        <v>2775</v>
      </c>
      <c r="C2129" s="3" t="s">
        <v>6885</v>
      </c>
      <c r="D2129" s="5">
        <v>5000</v>
      </c>
      <c r="E2129" s="7">
        <v>1408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">
        <f t="shared" si="133"/>
        <v>28</v>
      </c>
      <c r="P2129" t="s">
        <v>8311</v>
      </c>
      <c r="Q2129" t="s">
        <v>8341</v>
      </c>
      <c r="R2129" s="13">
        <f t="shared" si="132"/>
        <v>40863.013356481482</v>
      </c>
      <c r="S2129" s="13">
        <f t="shared" si="134"/>
        <v>40893.013356481482</v>
      </c>
      <c r="T2129">
        <f t="shared" si="135"/>
        <v>2011</v>
      </c>
    </row>
    <row r="2130" spans="1:20" ht="45" x14ac:dyDescent="0.25">
      <c r="A2130">
        <v>2785</v>
      </c>
      <c r="B2130" s="9" t="s">
        <v>2785</v>
      </c>
      <c r="C2130" s="3" t="s">
        <v>6895</v>
      </c>
      <c r="D2130" s="5">
        <v>5000</v>
      </c>
      <c r="E2130" s="7">
        <v>1405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1">
        <f t="shared" si="133"/>
        <v>28</v>
      </c>
      <c r="P2130" t="s">
        <v>8309</v>
      </c>
      <c r="Q2130" t="s">
        <v>8333</v>
      </c>
      <c r="R2130" s="13">
        <f t="shared" si="132"/>
        <v>42558.189432870371</v>
      </c>
      <c r="S2130" s="13">
        <f t="shared" si="134"/>
        <v>42587.875</v>
      </c>
      <c r="T2130">
        <f t="shared" si="135"/>
        <v>2016</v>
      </c>
    </row>
    <row r="2131" spans="1:20" ht="60" x14ac:dyDescent="0.25">
      <c r="A2131">
        <v>2798</v>
      </c>
      <c r="B2131" s="9" t="s">
        <v>2798</v>
      </c>
      <c r="C2131" s="3" t="s">
        <v>6908</v>
      </c>
      <c r="D2131" s="5">
        <v>5000</v>
      </c>
      <c r="E2131" s="7">
        <v>1405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1">
        <f t="shared" si="133"/>
        <v>28</v>
      </c>
      <c r="P2131" t="s">
        <v>8309</v>
      </c>
      <c r="Q2131" t="s">
        <v>8333</v>
      </c>
      <c r="R2131" s="13">
        <f t="shared" si="132"/>
        <v>42201.675011574072</v>
      </c>
      <c r="S2131" s="13">
        <f t="shared" si="134"/>
        <v>42216.666666666672</v>
      </c>
      <c r="T2131">
        <f t="shared" si="135"/>
        <v>2015</v>
      </c>
    </row>
    <row r="2132" spans="1:20" ht="60" x14ac:dyDescent="0.25">
      <c r="A2132">
        <v>2799</v>
      </c>
      <c r="B2132" s="9" t="s">
        <v>2799</v>
      </c>
      <c r="C2132" s="3" t="s">
        <v>6909</v>
      </c>
      <c r="D2132" s="5">
        <v>5000</v>
      </c>
      <c r="E2132" s="7">
        <v>1402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1">
        <f t="shared" si="133"/>
        <v>28</v>
      </c>
      <c r="P2132" t="s">
        <v>8309</v>
      </c>
      <c r="Q2132" t="s">
        <v>8333</v>
      </c>
      <c r="R2132" s="13">
        <f t="shared" si="132"/>
        <v>42507.264699074076</v>
      </c>
      <c r="S2132" s="13">
        <f t="shared" si="134"/>
        <v>42538.666666666672</v>
      </c>
      <c r="T2132">
        <f t="shared" si="135"/>
        <v>2016</v>
      </c>
    </row>
    <row r="2133" spans="1:20" ht="30" x14ac:dyDescent="0.25">
      <c r="A2133">
        <v>2807</v>
      </c>
      <c r="B2133" s="9" t="s">
        <v>2807</v>
      </c>
      <c r="C2133" s="3" t="s">
        <v>6917</v>
      </c>
      <c r="D2133" s="5">
        <v>5000</v>
      </c>
      <c r="E2133" s="7">
        <v>1400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1">
        <f t="shared" si="133"/>
        <v>28</v>
      </c>
      <c r="P2133" t="s">
        <v>8309</v>
      </c>
      <c r="Q2133" t="s">
        <v>8333</v>
      </c>
      <c r="R2133" s="13">
        <f t="shared" si="132"/>
        <v>42154.873124999998</v>
      </c>
      <c r="S2133" s="13">
        <f t="shared" si="134"/>
        <v>42184.873124999998</v>
      </c>
      <c r="T2133">
        <f t="shared" si="135"/>
        <v>2015</v>
      </c>
    </row>
    <row r="2134" spans="1:20" ht="45" x14ac:dyDescent="0.25">
      <c r="A2134">
        <v>2812</v>
      </c>
      <c r="B2134" s="9" t="s">
        <v>2812</v>
      </c>
      <c r="C2134" s="3" t="s">
        <v>6922</v>
      </c>
      <c r="D2134" s="5">
        <v>5000</v>
      </c>
      <c r="E2134" s="7">
        <v>1398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1">
        <f t="shared" si="133"/>
        <v>28</v>
      </c>
      <c r="P2134" t="s">
        <v>8309</v>
      </c>
      <c r="Q2134" t="s">
        <v>8333</v>
      </c>
      <c r="R2134" s="13">
        <f t="shared" si="132"/>
        <v>42054.74418981481</v>
      </c>
      <c r="S2134" s="13">
        <f t="shared" si="134"/>
        <v>42100.166666666672</v>
      </c>
      <c r="T2134">
        <f t="shared" si="135"/>
        <v>2015</v>
      </c>
    </row>
    <row r="2135" spans="1:20" ht="60" x14ac:dyDescent="0.25">
      <c r="A2135">
        <v>2819</v>
      </c>
      <c r="B2135" s="9" t="s">
        <v>2819</v>
      </c>
      <c r="C2135" s="3" t="s">
        <v>6929</v>
      </c>
      <c r="D2135" s="5">
        <v>5000</v>
      </c>
      <c r="E2135" s="7">
        <v>1395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1">
        <f t="shared" si="133"/>
        <v>28</v>
      </c>
      <c r="P2135" t="s">
        <v>8309</v>
      </c>
      <c r="Q2135" t="s">
        <v>8333</v>
      </c>
      <c r="R2135" s="13">
        <f t="shared" ref="R2135:R2198" si="136">((J2135/60)/60/24+DATE(1970,1,1))</f>
        <v>42139.525567129633</v>
      </c>
      <c r="S2135" s="13">
        <f t="shared" si="134"/>
        <v>42169.525567129633</v>
      </c>
      <c r="T2135">
        <f t="shared" si="135"/>
        <v>2015</v>
      </c>
    </row>
    <row r="2136" spans="1:20" ht="45" x14ac:dyDescent="0.25">
      <c r="A2136">
        <v>2852</v>
      </c>
      <c r="B2136" s="9" t="s">
        <v>2852</v>
      </c>
      <c r="C2136" s="3" t="s">
        <v>6962</v>
      </c>
      <c r="D2136" s="5">
        <v>5000</v>
      </c>
      <c r="E2136" s="7">
        <v>1395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1">
        <f t="shared" si="133"/>
        <v>28</v>
      </c>
      <c r="P2136" t="s">
        <v>8309</v>
      </c>
      <c r="Q2136" t="s">
        <v>8333</v>
      </c>
      <c r="R2136" s="13">
        <f t="shared" si="136"/>
        <v>41781.045173611114</v>
      </c>
      <c r="S2136" s="13">
        <f t="shared" si="134"/>
        <v>41811.045173611114</v>
      </c>
      <c r="T2136">
        <f t="shared" si="135"/>
        <v>2014</v>
      </c>
    </row>
    <row r="2137" spans="1:20" ht="45" x14ac:dyDescent="0.25">
      <c r="A2137">
        <v>2866</v>
      </c>
      <c r="B2137" s="9" t="s">
        <v>2866</v>
      </c>
      <c r="C2137" s="3" t="s">
        <v>6976</v>
      </c>
      <c r="D2137" s="5">
        <v>5000</v>
      </c>
      <c r="E2137" s="7">
        <v>1391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1">
        <f t="shared" si="133"/>
        <v>28</v>
      </c>
      <c r="P2137" t="s">
        <v>8309</v>
      </c>
      <c r="Q2137" t="s">
        <v>8333</v>
      </c>
      <c r="R2137" s="13">
        <f t="shared" si="136"/>
        <v>42627.955104166671</v>
      </c>
      <c r="S2137" s="13">
        <f t="shared" si="134"/>
        <v>42657.916666666672</v>
      </c>
      <c r="T2137">
        <f t="shared" si="135"/>
        <v>2016</v>
      </c>
    </row>
    <row r="2138" spans="1:20" ht="60" x14ac:dyDescent="0.25">
      <c r="A2138">
        <v>2870</v>
      </c>
      <c r="B2138" s="9" t="s">
        <v>2870</v>
      </c>
      <c r="C2138" s="3" t="s">
        <v>6980</v>
      </c>
      <c r="D2138" s="5">
        <v>5000</v>
      </c>
      <c r="E2138" s="7">
        <v>1390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1">
        <f t="shared" si="133"/>
        <v>28</v>
      </c>
      <c r="P2138" t="s">
        <v>8309</v>
      </c>
      <c r="Q2138" t="s">
        <v>8333</v>
      </c>
      <c r="R2138" s="13">
        <f t="shared" si="136"/>
        <v>41746.189409722225</v>
      </c>
      <c r="S2138" s="13">
        <f t="shared" si="134"/>
        <v>41776.189409722225</v>
      </c>
      <c r="T2138">
        <f t="shared" si="135"/>
        <v>2014</v>
      </c>
    </row>
    <row r="2139" spans="1:20" ht="60" x14ac:dyDescent="0.25">
      <c r="A2139">
        <v>2874</v>
      </c>
      <c r="B2139" s="9" t="s">
        <v>2874</v>
      </c>
      <c r="C2139" s="3" t="s">
        <v>6984</v>
      </c>
      <c r="D2139" s="5">
        <v>5000</v>
      </c>
      <c r="E2139" s="7">
        <v>1389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1">
        <f t="shared" si="133"/>
        <v>28</v>
      </c>
      <c r="P2139" t="s">
        <v>8309</v>
      </c>
      <c r="Q2139" t="s">
        <v>8333</v>
      </c>
      <c r="R2139" s="13">
        <f t="shared" si="136"/>
        <v>42722.84474537037</v>
      </c>
      <c r="S2139" s="13">
        <f t="shared" si="134"/>
        <v>42752.84474537037</v>
      </c>
      <c r="T2139">
        <f t="shared" si="135"/>
        <v>2016</v>
      </c>
    </row>
    <row r="2140" spans="1:20" ht="30" x14ac:dyDescent="0.25">
      <c r="A2140">
        <v>2893</v>
      </c>
      <c r="B2140" s="9" t="s">
        <v>2893</v>
      </c>
      <c r="C2140" s="3" t="s">
        <v>7003</v>
      </c>
      <c r="D2140" s="5">
        <v>5000</v>
      </c>
      <c r="E2140" s="7">
        <v>1387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1">
        <f t="shared" si="133"/>
        <v>28</v>
      </c>
      <c r="P2140" t="s">
        <v>8309</v>
      </c>
      <c r="Q2140" t="s">
        <v>8333</v>
      </c>
      <c r="R2140" s="13">
        <f t="shared" si="136"/>
        <v>41953.773090277777</v>
      </c>
      <c r="S2140" s="13">
        <f t="shared" si="134"/>
        <v>42013.083333333328</v>
      </c>
      <c r="T2140">
        <f t="shared" si="135"/>
        <v>2014</v>
      </c>
    </row>
    <row r="2141" spans="1:20" ht="60" x14ac:dyDescent="0.25">
      <c r="A2141">
        <v>2903</v>
      </c>
      <c r="B2141" s="9" t="s">
        <v>2903</v>
      </c>
      <c r="C2141" s="3" t="s">
        <v>7013</v>
      </c>
      <c r="D2141" s="5">
        <v>5000</v>
      </c>
      <c r="E2141" s="7">
        <v>1384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1">
        <f t="shared" si="133"/>
        <v>28</v>
      </c>
      <c r="P2141" t="s">
        <v>8309</v>
      </c>
      <c r="Q2141" t="s">
        <v>8333</v>
      </c>
      <c r="R2141" s="13">
        <f t="shared" si="136"/>
        <v>42196.166874999995</v>
      </c>
      <c r="S2141" s="13">
        <f t="shared" si="134"/>
        <v>42256.166874999995</v>
      </c>
      <c r="T2141">
        <f t="shared" si="135"/>
        <v>2015</v>
      </c>
    </row>
    <row r="2142" spans="1:20" ht="45" x14ac:dyDescent="0.25">
      <c r="A2142">
        <v>2918</v>
      </c>
      <c r="B2142" s="9" t="s">
        <v>2918</v>
      </c>
      <c r="C2142" s="3" t="s">
        <v>7028</v>
      </c>
      <c r="D2142" s="5">
        <v>5000</v>
      </c>
      <c r="E2142" s="7">
        <v>1382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1">
        <f t="shared" si="133"/>
        <v>28</v>
      </c>
      <c r="P2142" t="s">
        <v>8309</v>
      </c>
      <c r="Q2142" t="s">
        <v>8333</v>
      </c>
      <c r="R2142" s="13">
        <f t="shared" si="136"/>
        <v>42278.629710648151</v>
      </c>
      <c r="S2142" s="13">
        <f t="shared" si="134"/>
        <v>42306.629710648151</v>
      </c>
      <c r="T2142">
        <f t="shared" si="135"/>
        <v>2015</v>
      </c>
    </row>
    <row r="2143" spans="1:20" ht="60" x14ac:dyDescent="0.25">
      <c r="A2143">
        <v>2961</v>
      </c>
      <c r="B2143" s="9" t="s">
        <v>2961</v>
      </c>
      <c r="C2143" s="3" t="s">
        <v>7071</v>
      </c>
      <c r="D2143" s="5">
        <v>5000</v>
      </c>
      <c r="E2143" s="7">
        <v>1381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1">
        <f t="shared" si="133"/>
        <v>27</v>
      </c>
      <c r="P2143" t="s">
        <v>8309</v>
      </c>
      <c r="Q2143" t="s">
        <v>8333</v>
      </c>
      <c r="R2143" s="13">
        <f t="shared" si="136"/>
        <v>42061.212488425925</v>
      </c>
      <c r="S2143" s="13">
        <f t="shared" si="134"/>
        <v>42089.166666666672</v>
      </c>
      <c r="T2143">
        <f t="shared" si="135"/>
        <v>2015</v>
      </c>
    </row>
    <row r="2144" spans="1:20" ht="60" x14ac:dyDescent="0.25">
      <c r="A2144">
        <v>2964</v>
      </c>
      <c r="B2144" s="9" t="s">
        <v>2964</v>
      </c>
      <c r="C2144" s="3" t="s">
        <v>7074</v>
      </c>
      <c r="D2144" s="5">
        <v>5000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1">
        <f t="shared" si="133"/>
        <v>27</v>
      </c>
      <c r="P2144" t="s">
        <v>8309</v>
      </c>
      <c r="Q2144" t="s">
        <v>8333</v>
      </c>
      <c r="R2144" s="13">
        <f t="shared" si="136"/>
        <v>41827.909942129627</v>
      </c>
      <c r="S2144" s="13">
        <f t="shared" si="134"/>
        <v>41857.897222222222</v>
      </c>
      <c r="T2144">
        <f t="shared" si="135"/>
        <v>2014</v>
      </c>
    </row>
    <row r="2145" spans="1:20" ht="45" x14ac:dyDescent="0.25">
      <c r="A2145">
        <v>2967</v>
      </c>
      <c r="B2145" s="9" t="s">
        <v>2967</v>
      </c>
      <c r="C2145" s="3" t="s">
        <v>7077</v>
      </c>
      <c r="D2145" s="5">
        <v>5000</v>
      </c>
      <c r="E2145" s="7">
        <v>1373.24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1">
        <f t="shared" si="133"/>
        <v>27</v>
      </c>
      <c r="P2145" t="s">
        <v>8309</v>
      </c>
      <c r="Q2145" t="s">
        <v>8333</v>
      </c>
      <c r="R2145" s="13">
        <f t="shared" si="136"/>
        <v>42042.197824074072</v>
      </c>
      <c r="S2145" s="13">
        <f t="shared" si="134"/>
        <v>42072.156157407408</v>
      </c>
      <c r="T2145">
        <f t="shared" si="135"/>
        <v>2015</v>
      </c>
    </row>
    <row r="2146" spans="1:20" ht="60" x14ac:dyDescent="0.25">
      <c r="A2146">
        <v>2973</v>
      </c>
      <c r="B2146" s="9" t="s">
        <v>2973</v>
      </c>
      <c r="C2146" s="3" t="s">
        <v>7083</v>
      </c>
      <c r="D2146" s="5">
        <v>5000</v>
      </c>
      <c r="E2146" s="7">
        <v>1370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1">
        <f t="shared" si="133"/>
        <v>27</v>
      </c>
      <c r="P2146" t="s">
        <v>8309</v>
      </c>
      <c r="Q2146" t="s">
        <v>8333</v>
      </c>
      <c r="R2146" s="13">
        <f t="shared" si="136"/>
        <v>42341.818379629629</v>
      </c>
      <c r="S2146" s="13">
        <f t="shared" si="134"/>
        <v>42370.166666666672</v>
      </c>
      <c r="T2146">
        <f t="shared" si="135"/>
        <v>2015</v>
      </c>
    </row>
    <row r="2147" spans="1:20" ht="60" x14ac:dyDescent="0.25">
      <c r="A2147">
        <v>2974</v>
      </c>
      <c r="B2147" s="9" t="s">
        <v>2974</v>
      </c>
      <c r="C2147" s="3" t="s">
        <v>7084</v>
      </c>
      <c r="D2147" s="5">
        <v>5000</v>
      </c>
      <c r="E2147" s="7">
        <v>1367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1">
        <f t="shared" si="133"/>
        <v>27</v>
      </c>
      <c r="P2147" t="s">
        <v>8309</v>
      </c>
      <c r="Q2147" t="s">
        <v>8333</v>
      </c>
      <c r="R2147" s="13">
        <f t="shared" si="136"/>
        <v>41880.061006944445</v>
      </c>
      <c r="S2147" s="13">
        <f t="shared" si="134"/>
        <v>41908.065972222219</v>
      </c>
      <c r="T2147">
        <f t="shared" si="135"/>
        <v>2014</v>
      </c>
    </row>
    <row r="2148" spans="1:20" ht="60" x14ac:dyDescent="0.25">
      <c r="A2148">
        <v>2979</v>
      </c>
      <c r="B2148" s="9" t="s">
        <v>2979</v>
      </c>
      <c r="C2148" s="3" t="s">
        <v>7089</v>
      </c>
      <c r="D2148" s="5">
        <v>5000</v>
      </c>
      <c r="E2148" s="7">
        <v>1366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1">
        <f t="shared" si="133"/>
        <v>27</v>
      </c>
      <c r="P2148" t="s">
        <v>8309</v>
      </c>
      <c r="Q2148" t="s">
        <v>8333</v>
      </c>
      <c r="R2148" s="13">
        <f t="shared" si="136"/>
        <v>41993.824340277773</v>
      </c>
      <c r="S2148" s="13">
        <f t="shared" si="134"/>
        <v>42010.25</v>
      </c>
      <c r="T2148">
        <f t="shared" si="135"/>
        <v>2014</v>
      </c>
    </row>
    <row r="2149" spans="1:20" ht="45" x14ac:dyDescent="0.25">
      <c r="A2149">
        <v>2982</v>
      </c>
      <c r="B2149" s="9" t="s">
        <v>2982</v>
      </c>
      <c r="C2149" s="3" t="s">
        <v>7092</v>
      </c>
      <c r="D2149" s="5">
        <v>5000</v>
      </c>
      <c r="E2149" s="7">
        <v>1366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">
        <f t="shared" si="133"/>
        <v>27</v>
      </c>
      <c r="P2149" t="s">
        <v>8309</v>
      </c>
      <c r="Q2149" t="s">
        <v>8310</v>
      </c>
      <c r="R2149" s="13">
        <f t="shared" si="136"/>
        <v>42381.686840277776</v>
      </c>
      <c r="S2149" s="13">
        <f t="shared" si="134"/>
        <v>42411.686840277776</v>
      </c>
      <c r="T2149">
        <f t="shared" si="135"/>
        <v>2016</v>
      </c>
    </row>
    <row r="2150" spans="1:20" ht="60" x14ac:dyDescent="0.25">
      <c r="A2150">
        <v>3024</v>
      </c>
      <c r="B2150" s="9" t="s">
        <v>3024</v>
      </c>
      <c r="C2150" s="3" t="s">
        <v>7134</v>
      </c>
      <c r="D2150" s="5">
        <v>5000</v>
      </c>
      <c r="E2150" s="7">
        <v>1365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">
        <f t="shared" si="133"/>
        <v>27</v>
      </c>
      <c r="P2150" t="s">
        <v>8309</v>
      </c>
      <c r="Q2150" t="s">
        <v>8310</v>
      </c>
      <c r="R2150" s="13">
        <f t="shared" si="136"/>
        <v>41158.993923611109</v>
      </c>
      <c r="S2150" s="13">
        <f t="shared" si="134"/>
        <v>41188.993923611109</v>
      </c>
      <c r="T2150">
        <f t="shared" si="135"/>
        <v>2012</v>
      </c>
    </row>
    <row r="2151" spans="1:20" ht="30" x14ac:dyDescent="0.25">
      <c r="A2151">
        <v>3028</v>
      </c>
      <c r="B2151" s="9" t="s">
        <v>3028</v>
      </c>
      <c r="C2151" s="3" t="s">
        <v>7138</v>
      </c>
      <c r="D2151" s="5">
        <v>5000</v>
      </c>
      <c r="E2151" s="7">
        <v>1364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">
        <f t="shared" si="133"/>
        <v>27</v>
      </c>
      <c r="P2151" t="s">
        <v>8309</v>
      </c>
      <c r="Q2151" t="s">
        <v>8310</v>
      </c>
      <c r="R2151" s="13">
        <f t="shared" si="136"/>
        <v>42567.264178240745</v>
      </c>
      <c r="S2151" s="13">
        <f t="shared" si="134"/>
        <v>42597.264178240745</v>
      </c>
      <c r="T2151">
        <f t="shared" si="135"/>
        <v>2016</v>
      </c>
    </row>
    <row r="2152" spans="1:20" ht="60" x14ac:dyDescent="0.25">
      <c r="A2152">
        <v>3048</v>
      </c>
      <c r="B2152" s="9" t="s">
        <v>3048</v>
      </c>
      <c r="C2152" s="3" t="s">
        <v>7158</v>
      </c>
      <c r="D2152" s="5">
        <v>5000</v>
      </c>
      <c r="E2152" s="7">
        <v>1362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">
        <f t="shared" si="133"/>
        <v>27</v>
      </c>
      <c r="P2152" t="s">
        <v>8309</v>
      </c>
      <c r="Q2152" t="s">
        <v>8310</v>
      </c>
      <c r="R2152" s="13">
        <f t="shared" si="136"/>
        <v>41975.901180555549</v>
      </c>
      <c r="S2152" s="13">
        <f t="shared" si="134"/>
        <v>42004.890277777777</v>
      </c>
      <c r="T2152">
        <f t="shared" si="135"/>
        <v>2014</v>
      </c>
    </row>
    <row r="2153" spans="1:20" ht="60" x14ac:dyDescent="0.25">
      <c r="A2153">
        <v>3091</v>
      </c>
      <c r="B2153" s="9" t="s">
        <v>3091</v>
      </c>
      <c r="C2153" s="3" t="s">
        <v>7201</v>
      </c>
      <c r="D2153" s="5">
        <v>5000</v>
      </c>
      <c r="E2153" s="7">
        <v>1361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">
        <f t="shared" si="133"/>
        <v>27</v>
      </c>
      <c r="P2153" t="s">
        <v>8309</v>
      </c>
      <c r="Q2153" t="s">
        <v>8310</v>
      </c>
      <c r="R2153" s="13">
        <f t="shared" si="136"/>
        <v>42566.948414351849</v>
      </c>
      <c r="S2153" s="13">
        <f t="shared" si="134"/>
        <v>42596.948414351849</v>
      </c>
      <c r="T2153">
        <f t="shared" si="135"/>
        <v>2016</v>
      </c>
    </row>
    <row r="2154" spans="1:20" ht="45" x14ac:dyDescent="0.25">
      <c r="A2154">
        <v>3155</v>
      </c>
      <c r="B2154" s="9" t="s">
        <v>3155</v>
      </c>
      <c r="C2154" s="3" t="s">
        <v>7265</v>
      </c>
      <c r="D2154" s="5">
        <v>5000</v>
      </c>
      <c r="E2154" s="7">
        <v>1360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1">
        <f t="shared" si="133"/>
        <v>27</v>
      </c>
      <c r="P2154" t="s">
        <v>8309</v>
      </c>
      <c r="Q2154" t="s">
        <v>8333</v>
      </c>
      <c r="R2154" s="13">
        <f t="shared" si="136"/>
        <v>41233.499131944445</v>
      </c>
      <c r="S2154" s="13">
        <f t="shared" si="134"/>
        <v>41263.499131944445</v>
      </c>
      <c r="T2154">
        <f t="shared" si="135"/>
        <v>2012</v>
      </c>
    </row>
    <row r="2155" spans="1:20" ht="30" x14ac:dyDescent="0.25">
      <c r="A2155">
        <v>3158</v>
      </c>
      <c r="B2155" s="9" t="s">
        <v>3158</v>
      </c>
      <c r="C2155" s="3" t="s">
        <v>7268</v>
      </c>
      <c r="D2155" s="5">
        <v>5000</v>
      </c>
      <c r="E2155" s="7">
        <v>1360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1">
        <f t="shared" si="133"/>
        <v>27</v>
      </c>
      <c r="P2155" t="s">
        <v>8309</v>
      </c>
      <c r="Q2155" t="s">
        <v>8333</v>
      </c>
      <c r="R2155" s="13">
        <f t="shared" si="136"/>
        <v>41447.839722222219</v>
      </c>
      <c r="S2155" s="13">
        <f t="shared" si="134"/>
        <v>41477.839722222219</v>
      </c>
      <c r="T2155">
        <f t="shared" si="135"/>
        <v>2013</v>
      </c>
    </row>
    <row r="2156" spans="1:20" ht="60" x14ac:dyDescent="0.25">
      <c r="A2156">
        <v>3175</v>
      </c>
      <c r="B2156" s="9" t="s">
        <v>3175</v>
      </c>
      <c r="C2156" s="3" t="s">
        <v>7285</v>
      </c>
      <c r="D2156" s="5">
        <v>5000</v>
      </c>
      <c r="E2156" s="7">
        <v>1351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1">
        <f t="shared" si="133"/>
        <v>27</v>
      </c>
      <c r="P2156" t="s">
        <v>8309</v>
      </c>
      <c r="Q2156" t="s">
        <v>8333</v>
      </c>
      <c r="R2156" s="13">
        <f t="shared" si="136"/>
        <v>40531.886886574073</v>
      </c>
      <c r="S2156" s="13">
        <f t="shared" si="134"/>
        <v>40591.886886574073</v>
      </c>
      <c r="T2156">
        <f t="shared" si="135"/>
        <v>2010</v>
      </c>
    </row>
    <row r="2157" spans="1:20" ht="45" x14ac:dyDescent="0.25">
      <c r="A2157">
        <v>3193</v>
      </c>
      <c r="B2157" s="9" t="s">
        <v>3193</v>
      </c>
      <c r="C2157" s="3" t="s">
        <v>7303</v>
      </c>
      <c r="D2157" s="5">
        <v>5000</v>
      </c>
      <c r="E2157" s="7">
        <v>1351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 s="1">
        <f t="shared" si="133"/>
        <v>27</v>
      </c>
      <c r="P2157" t="s">
        <v>8309</v>
      </c>
      <c r="Q2157" t="s">
        <v>8317</v>
      </c>
      <c r="R2157" s="13">
        <f t="shared" si="136"/>
        <v>42010.968240740738</v>
      </c>
      <c r="S2157" s="13">
        <f t="shared" si="134"/>
        <v>42055.968240740738</v>
      </c>
      <c r="T2157">
        <f t="shared" si="135"/>
        <v>2015</v>
      </c>
    </row>
    <row r="2158" spans="1:20" ht="45" x14ac:dyDescent="0.25">
      <c r="A2158">
        <v>3199</v>
      </c>
      <c r="B2158" s="9" t="s">
        <v>3199</v>
      </c>
      <c r="C2158" s="3" t="s">
        <v>7309</v>
      </c>
      <c r="D2158" s="5">
        <v>5000</v>
      </c>
      <c r="E2158" s="7">
        <v>1351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">
        <f t="shared" si="133"/>
        <v>27</v>
      </c>
      <c r="P2158" t="s">
        <v>8309</v>
      </c>
      <c r="Q2158" t="s">
        <v>8317</v>
      </c>
      <c r="R2158" s="13">
        <f t="shared" si="136"/>
        <v>41858.761782407404</v>
      </c>
      <c r="S2158" s="13">
        <f t="shared" si="134"/>
        <v>41888.875</v>
      </c>
      <c r="T2158">
        <f t="shared" si="135"/>
        <v>2014</v>
      </c>
    </row>
    <row r="2159" spans="1:20" ht="45" x14ac:dyDescent="0.25">
      <c r="A2159">
        <v>3202</v>
      </c>
      <c r="B2159" s="9" t="s">
        <v>3202</v>
      </c>
      <c r="C2159" s="3" t="s">
        <v>7312</v>
      </c>
      <c r="D2159" s="5">
        <v>5000</v>
      </c>
      <c r="E2159" s="7">
        <v>1346.11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">
        <f t="shared" si="133"/>
        <v>27</v>
      </c>
      <c r="P2159" t="s">
        <v>8309</v>
      </c>
      <c r="Q2159" t="s">
        <v>8317</v>
      </c>
      <c r="R2159" s="13">
        <f t="shared" si="136"/>
        <v>42293.853541666671</v>
      </c>
      <c r="S2159" s="13">
        <f t="shared" si="134"/>
        <v>42352.249305555553</v>
      </c>
      <c r="T2159">
        <f t="shared" si="135"/>
        <v>2015</v>
      </c>
    </row>
    <row r="2160" spans="1:20" ht="60" x14ac:dyDescent="0.25">
      <c r="A2160">
        <v>3206</v>
      </c>
      <c r="B2160" s="9" t="s">
        <v>3206</v>
      </c>
      <c r="C2160" s="3" t="s">
        <v>7316</v>
      </c>
      <c r="D2160" s="5">
        <v>5000</v>
      </c>
      <c r="E2160" s="7">
        <v>1345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">
        <f t="shared" si="133"/>
        <v>27</v>
      </c>
      <c r="P2160" t="s">
        <v>8309</v>
      </c>
      <c r="Q2160" t="s">
        <v>8317</v>
      </c>
      <c r="R2160" s="13">
        <f t="shared" si="136"/>
        <v>42236.276053240741</v>
      </c>
      <c r="S2160" s="13">
        <f t="shared" si="134"/>
        <v>42266.276053240741</v>
      </c>
      <c r="T2160">
        <f t="shared" si="135"/>
        <v>2015</v>
      </c>
    </row>
    <row r="2161" spans="1:20" ht="45" x14ac:dyDescent="0.25">
      <c r="A2161">
        <v>3208</v>
      </c>
      <c r="B2161" s="9" t="s">
        <v>3208</v>
      </c>
      <c r="C2161" s="3" t="s">
        <v>7318</v>
      </c>
      <c r="D2161" s="5">
        <v>5000</v>
      </c>
      <c r="E2161" s="7">
        <v>1342.01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1">
        <f t="shared" si="133"/>
        <v>27</v>
      </c>
      <c r="P2161" t="s">
        <v>8309</v>
      </c>
      <c r="Q2161" t="s">
        <v>8333</v>
      </c>
      <c r="R2161" s="13">
        <f t="shared" si="136"/>
        <v>41827.605057870373</v>
      </c>
      <c r="S2161" s="13">
        <f t="shared" si="134"/>
        <v>41848.605057870373</v>
      </c>
      <c r="T2161">
        <f t="shared" si="135"/>
        <v>2014</v>
      </c>
    </row>
    <row r="2162" spans="1:20" ht="45" x14ac:dyDescent="0.25">
      <c r="A2162">
        <v>3233</v>
      </c>
      <c r="B2162" s="9" t="s">
        <v>3233</v>
      </c>
      <c r="C2162" s="3" t="s">
        <v>7343</v>
      </c>
      <c r="D2162" s="5">
        <v>5000</v>
      </c>
      <c r="E2162" s="7">
        <v>1336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1">
        <f t="shared" si="133"/>
        <v>27</v>
      </c>
      <c r="P2162" t="s">
        <v>8309</v>
      </c>
      <c r="Q2162" t="s">
        <v>8333</v>
      </c>
      <c r="R2162" s="13">
        <f t="shared" si="136"/>
        <v>42766.805034722223</v>
      </c>
      <c r="S2162" s="13">
        <f t="shared" si="134"/>
        <v>42796.805034722223</v>
      </c>
      <c r="T2162">
        <f t="shared" si="135"/>
        <v>2017</v>
      </c>
    </row>
    <row r="2163" spans="1:20" ht="45" x14ac:dyDescent="0.25">
      <c r="A2163">
        <v>3260</v>
      </c>
      <c r="B2163" s="9" t="s">
        <v>3260</v>
      </c>
      <c r="C2163" s="3" t="s">
        <v>7370</v>
      </c>
      <c r="D2163" s="5">
        <v>5000</v>
      </c>
      <c r="E2163" s="7">
        <v>1335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1">
        <f t="shared" si="133"/>
        <v>27</v>
      </c>
      <c r="P2163" t="s">
        <v>8309</v>
      </c>
      <c r="Q2163" t="s">
        <v>8333</v>
      </c>
      <c r="R2163" s="13">
        <f t="shared" si="136"/>
        <v>42303.672662037032</v>
      </c>
      <c r="S2163" s="13">
        <f t="shared" si="134"/>
        <v>42338.714328703703</v>
      </c>
      <c r="T2163">
        <f t="shared" si="135"/>
        <v>2015</v>
      </c>
    </row>
    <row r="2164" spans="1:20" ht="60" x14ac:dyDescent="0.25">
      <c r="A2164">
        <v>3277</v>
      </c>
      <c r="B2164" s="9" t="s">
        <v>3277</v>
      </c>
      <c r="C2164" s="3" t="s">
        <v>7387</v>
      </c>
      <c r="D2164" s="5">
        <v>5000</v>
      </c>
      <c r="E2164" s="7">
        <v>1333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1">
        <f t="shared" si="133"/>
        <v>27</v>
      </c>
      <c r="P2164" t="s">
        <v>8309</v>
      </c>
      <c r="Q2164" t="s">
        <v>8333</v>
      </c>
      <c r="R2164" s="13">
        <f t="shared" si="136"/>
        <v>41931.682939814818</v>
      </c>
      <c r="S2164" s="13">
        <f t="shared" si="134"/>
        <v>41961.724606481483</v>
      </c>
      <c r="T2164">
        <f t="shared" si="135"/>
        <v>2014</v>
      </c>
    </row>
    <row r="2165" spans="1:20" ht="45" x14ac:dyDescent="0.25">
      <c r="A2165">
        <v>3281</v>
      </c>
      <c r="B2165" s="9" t="s">
        <v>3281</v>
      </c>
      <c r="C2165" s="3" t="s">
        <v>7391</v>
      </c>
      <c r="D2165" s="5">
        <v>5000</v>
      </c>
      <c r="E2165" s="7">
        <v>1332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1">
        <f t="shared" si="133"/>
        <v>27</v>
      </c>
      <c r="P2165" t="s">
        <v>8309</v>
      </c>
      <c r="Q2165" t="s">
        <v>8333</v>
      </c>
      <c r="R2165" s="13">
        <f t="shared" si="136"/>
        <v>42219.019733796296</v>
      </c>
      <c r="S2165" s="13">
        <f t="shared" si="134"/>
        <v>42249.019733796296</v>
      </c>
      <c r="T2165">
        <f t="shared" si="135"/>
        <v>2015</v>
      </c>
    </row>
    <row r="2166" spans="1:20" ht="60" x14ac:dyDescent="0.25">
      <c r="A2166">
        <v>3331</v>
      </c>
      <c r="B2166" s="9" t="s">
        <v>3331</v>
      </c>
      <c r="C2166" s="3" t="s">
        <v>7441</v>
      </c>
      <c r="D2166" s="5">
        <v>5000</v>
      </c>
      <c r="E2166" s="7">
        <v>1330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1">
        <f t="shared" si="133"/>
        <v>27</v>
      </c>
      <c r="P2166" t="s">
        <v>8309</v>
      </c>
      <c r="Q2166" t="s">
        <v>8333</v>
      </c>
      <c r="R2166" s="13">
        <f t="shared" si="136"/>
        <v>42248.697754629626</v>
      </c>
      <c r="S2166" s="13">
        <f t="shared" si="134"/>
        <v>42283.697754629626</v>
      </c>
      <c r="T2166">
        <f t="shared" si="135"/>
        <v>2015</v>
      </c>
    </row>
    <row r="2167" spans="1:20" ht="60" x14ac:dyDescent="0.25">
      <c r="A2167">
        <v>3335</v>
      </c>
      <c r="B2167" s="9" t="s">
        <v>3335</v>
      </c>
      <c r="C2167" s="3" t="s">
        <v>7445</v>
      </c>
      <c r="D2167" s="5">
        <v>5000</v>
      </c>
      <c r="E2167" s="7">
        <v>1330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1">
        <f t="shared" si="133"/>
        <v>27</v>
      </c>
      <c r="P2167" t="s">
        <v>8309</v>
      </c>
      <c r="Q2167" t="s">
        <v>8333</v>
      </c>
      <c r="R2167" s="13">
        <f t="shared" si="136"/>
        <v>41827.674143518518</v>
      </c>
      <c r="S2167" s="13">
        <f t="shared" si="134"/>
        <v>41854.958333333336</v>
      </c>
      <c r="T2167">
        <f t="shared" si="135"/>
        <v>2014</v>
      </c>
    </row>
    <row r="2168" spans="1:20" ht="60" x14ac:dyDescent="0.25">
      <c r="A2168">
        <v>3351</v>
      </c>
      <c r="B2168" s="9" t="s">
        <v>3350</v>
      </c>
      <c r="C2168" s="3" t="s">
        <v>7461</v>
      </c>
      <c r="D2168" s="5">
        <v>5000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1">
        <f t="shared" si="133"/>
        <v>27</v>
      </c>
      <c r="P2168" t="s">
        <v>8309</v>
      </c>
      <c r="Q2168" t="s">
        <v>8333</v>
      </c>
      <c r="R2168" s="13">
        <f t="shared" si="136"/>
        <v>41806.395428240743</v>
      </c>
      <c r="S2168" s="13">
        <f t="shared" si="134"/>
        <v>41843.458333333336</v>
      </c>
      <c r="T2168">
        <f t="shared" si="135"/>
        <v>2014</v>
      </c>
    </row>
    <row r="2169" spans="1:20" ht="60" x14ac:dyDescent="0.25">
      <c r="A2169">
        <v>3352</v>
      </c>
      <c r="B2169" s="9" t="s">
        <v>3351</v>
      </c>
      <c r="C2169" s="3" t="s">
        <v>7462</v>
      </c>
      <c r="D2169" s="5">
        <v>5000</v>
      </c>
      <c r="E2169" s="7">
        <v>1328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1">
        <f t="shared" si="133"/>
        <v>27</v>
      </c>
      <c r="P2169" t="s">
        <v>8309</v>
      </c>
      <c r="Q2169" t="s">
        <v>8333</v>
      </c>
      <c r="R2169" s="13">
        <f t="shared" si="136"/>
        <v>42495.992800925931</v>
      </c>
      <c r="S2169" s="13">
        <f t="shared" si="134"/>
        <v>42552.958333333328</v>
      </c>
      <c r="T2169">
        <f t="shared" si="135"/>
        <v>2016</v>
      </c>
    </row>
    <row r="2170" spans="1:20" ht="60" x14ac:dyDescent="0.25">
      <c r="A2170">
        <v>3361</v>
      </c>
      <c r="B2170" s="9" t="s">
        <v>3360</v>
      </c>
      <c r="C2170" s="3" t="s">
        <v>7471</v>
      </c>
      <c r="D2170" s="5">
        <v>5000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1">
        <f t="shared" si="133"/>
        <v>26</v>
      </c>
      <c r="P2170" t="s">
        <v>8309</v>
      </c>
      <c r="Q2170" t="s">
        <v>8333</v>
      </c>
      <c r="R2170" s="13">
        <f t="shared" si="136"/>
        <v>41866.025347222225</v>
      </c>
      <c r="S2170" s="13">
        <f t="shared" si="134"/>
        <v>41883.665972222225</v>
      </c>
      <c r="T2170">
        <f t="shared" si="135"/>
        <v>2014</v>
      </c>
    </row>
    <row r="2171" spans="1:20" ht="45" x14ac:dyDescent="0.25">
      <c r="A2171">
        <v>3369</v>
      </c>
      <c r="B2171" s="9" t="s">
        <v>3368</v>
      </c>
      <c r="C2171" s="3" t="s">
        <v>7479</v>
      </c>
      <c r="D2171" s="5">
        <v>5000</v>
      </c>
      <c r="E2171" s="7">
        <v>1322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1">
        <f t="shared" si="133"/>
        <v>26</v>
      </c>
      <c r="P2171" t="s">
        <v>8309</v>
      </c>
      <c r="Q2171" t="s">
        <v>8333</v>
      </c>
      <c r="R2171" s="13">
        <f t="shared" si="136"/>
        <v>42690.041435185187</v>
      </c>
      <c r="S2171" s="13">
        <f t="shared" si="134"/>
        <v>42750.041435185187</v>
      </c>
      <c r="T2171">
        <f t="shared" si="135"/>
        <v>2016</v>
      </c>
    </row>
    <row r="2172" spans="1:20" ht="60" x14ac:dyDescent="0.25">
      <c r="A2172">
        <v>3436</v>
      </c>
      <c r="B2172" s="9" t="s">
        <v>3435</v>
      </c>
      <c r="C2172" s="3" t="s">
        <v>7546</v>
      </c>
      <c r="D2172" s="5">
        <v>5000</v>
      </c>
      <c r="E2172" s="7">
        <v>1319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1">
        <f t="shared" si="133"/>
        <v>26</v>
      </c>
      <c r="P2172" t="s">
        <v>8309</v>
      </c>
      <c r="Q2172" t="s">
        <v>8333</v>
      </c>
      <c r="R2172" s="13">
        <f t="shared" si="136"/>
        <v>41851.541585648149</v>
      </c>
      <c r="S2172" s="13">
        <f t="shared" si="134"/>
        <v>41872.686111111114</v>
      </c>
      <c r="T2172">
        <f t="shared" si="135"/>
        <v>2014</v>
      </c>
    </row>
    <row r="2173" spans="1:20" ht="60" x14ac:dyDescent="0.25">
      <c r="A2173">
        <v>3440</v>
      </c>
      <c r="B2173" s="9" t="s">
        <v>3439</v>
      </c>
      <c r="C2173" s="3" t="s">
        <v>7550</v>
      </c>
      <c r="D2173" s="5">
        <v>5000</v>
      </c>
      <c r="E2173" s="7">
        <v>1316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1">
        <f t="shared" si="133"/>
        <v>26</v>
      </c>
      <c r="P2173" t="s">
        <v>8309</v>
      </c>
      <c r="Q2173" t="s">
        <v>8333</v>
      </c>
      <c r="R2173" s="13">
        <f t="shared" si="136"/>
        <v>41809.12300925926</v>
      </c>
      <c r="S2173" s="13">
        <f t="shared" si="134"/>
        <v>41831.677083333336</v>
      </c>
      <c r="T2173">
        <f t="shared" si="135"/>
        <v>2014</v>
      </c>
    </row>
    <row r="2174" spans="1:20" ht="60" x14ac:dyDescent="0.25">
      <c r="A2174">
        <v>3464</v>
      </c>
      <c r="B2174" s="9" t="s">
        <v>3463</v>
      </c>
      <c r="C2174" s="3" t="s">
        <v>7574</v>
      </c>
      <c r="D2174" s="5">
        <v>5000</v>
      </c>
      <c r="E2174" s="7">
        <v>1315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">
        <f t="shared" si="133"/>
        <v>26</v>
      </c>
      <c r="P2174" t="s">
        <v>8309</v>
      </c>
      <c r="Q2174" t="s">
        <v>8333</v>
      </c>
      <c r="R2174" s="13">
        <f t="shared" si="136"/>
        <v>42575.130057870367</v>
      </c>
      <c r="S2174" s="13">
        <f t="shared" si="134"/>
        <v>42605.130057870367</v>
      </c>
      <c r="T2174">
        <f t="shared" si="135"/>
        <v>2016</v>
      </c>
    </row>
    <row r="2175" spans="1:20" ht="60" x14ac:dyDescent="0.25">
      <c r="A2175">
        <v>3489</v>
      </c>
      <c r="B2175" s="9" t="s">
        <v>3488</v>
      </c>
      <c r="C2175" s="3" t="s">
        <v>7599</v>
      </c>
      <c r="D2175" s="5">
        <v>5000</v>
      </c>
      <c r="E2175" s="7">
        <v>1312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1">
        <f t="shared" si="133"/>
        <v>26</v>
      </c>
      <c r="P2175" t="s">
        <v>8309</v>
      </c>
      <c r="Q2175" t="s">
        <v>8333</v>
      </c>
      <c r="R2175" s="13">
        <f t="shared" si="136"/>
        <v>41753.635775462964</v>
      </c>
      <c r="S2175" s="13">
        <f t="shared" si="134"/>
        <v>41783.875</v>
      </c>
      <c r="T2175">
        <f t="shared" si="135"/>
        <v>2014</v>
      </c>
    </row>
    <row r="2176" spans="1:20" ht="60" x14ac:dyDescent="0.25">
      <c r="A2176">
        <v>3495</v>
      </c>
      <c r="B2176" s="9" t="s">
        <v>3494</v>
      </c>
      <c r="C2176" s="3" t="s">
        <v>7605</v>
      </c>
      <c r="D2176" s="5">
        <v>5000</v>
      </c>
      <c r="E2176" s="7">
        <v>1306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1">
        <f t="shared" si="133"/>
        <v>26</v>
      </c>
      <c r="P2176" t="s">
        <v>8309</v>
      </c>
      <c r="Q2176" t="s">
        <v>8333</v>
      </c>
      <c r="R2176" s="13">
        <f t="shared" si="136"/>
        <v>41915.762835648151</v>
      </c>
      <c r="S2176" s="13">
        <f t="shared" si="134"/>
        <v>41944.720833333333</v>
      </c>
      <c r="T2176">
        <f t="shared" si="135"/>
        <v>2014</v>
      </c>
    </row>
    <row r="2177" spans="1:20" ht="45" x14ac:dyDescent="0.25">
      <c r="A2177">
        <v>3534</v>
      </c>
      <c r="B2177" s="9" t="s">
        <v>3533</v>
      </c>
      <c r="C2177" s="3" t="s">
        <v>7644</v>
      </c>
      <c r="D2177" s="5">
        <v>5000</v>
      </c>
      <c r="E2177" s="7">
        <v>1305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1">
        <f t="shared" si="133"/>
        <v>26</v>
      </c>
      <c r="P2177" t="s">
        <v>8309</v>
      </c>
      <c r="Q2177" t="s">
        <v>8333</v>
      </c>
      <c r="R2177" s="13">
        <f t="shared" si="136"/>
        <v>42243.6252662037</v>
      </c>
      <c r="S2177" s="13">
        <f t="shared" si="134"/>
        <v>42278.6252662037</v>
      </c>
      <c r="T2177">
        <f t="shared" si="135"/>
        <v>2015</v>
      </c>
    </row>
    <row r="2178" spans="1:20" ht="45" x14ac:dyDescent="0.25">
      <c r="A2178">
        <v>3554</v>
      </c>
      <c r="B2178" s="9" t="s">
        <v>3553</v>
      </c>
      <c r="C2178" s="3" t="s">
        <v>7664</v>
      </c>
      <c r="D2178" s="5">
        <v>5000</v>
      </c>
      <c r="E2178" s="7">
        <v>1302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1">
        <f t="shared" ref="O2178:O2241" si="137">ROUND(E2179/D2179*100,0)</f>
        <v>26</v>
      </c>
      <c r="P2178" t="s">
        <v>8309</v>
      </c>
      <c r="Q2178" t="s">
        <v>8333</v>
      </c>
      <c r="R2178" s="13">
        <f t="shared" si="136"/>
        <v>42016.050451388888</v>
      </c>
      <c r="S2178" s="13">
        <f t="shared" si="134"/>
        <v>42046.708333333328</v>
      </c>
      <c r="T2178">
        <f t="shared" si="135"/>
        <v>2015</v>
      </c>
    </row>
    <row r="2179" spans="1:20" ht="45" x14ac:dyDescent="0.25">
      <c r="A2179">
        <v>3569</v>
      </c>
      <c r="B2179" s="9" t="s">
        <v>3568</v>
      </c>
      <c r="C2179" s="3" t="s">
        <v>7679</v>
      </c>
      <c r="D2179" s="5">
        <v>5000</v>
      </c>
      <c r="E2179" s="7">
        <v>1301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1">
        <f t="shared" si="137"/>
        <v>26</v>
      </c>
      <c r="P2179" t="s">
        <v>8309</v>
      </c>
      <c r="Q2179" t="s">
        <v>8333</v>
      </c>
      <c r="R2179" s="13">
        <f t="shared" si="136"/>
        <v>41982.688611111109</v>
      </c>
      <c r="S2179" s="13">
        <f t="shared" ref="S2179:S2242" si="138">(((I2179/60)/60/24+DATE(1970,1,1)))</f>
        <v>42012.688611111109</v>
      </c>
      <c r="T2179">
        <f t="shared" ref="T2179:T2242" si="139">YEAR(R2179)</f>
        <v>2014</v>
      </c>
    </row>
    <row r="2180" spans="1:20" ht="60" x14ac:dyDescent="0.25">
      <c r="A2180">
        <v>3590</v>
      </c>
      <c r="B2180" s="9" t="s">
        <v>3589</v>
      </c>
      <c r="C2180" s="3" t="s">
        <v>7700</v>
      </c>
      <c r="D2180" s="5">
        <v>5000</v>
      </c>
      <c r="E2180" s="7">
        <v>1300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1">
        <f t="shared" si="137"/>
        <v>26</v>
      </c>
      <c r="P2180" t="s">
        <v>8309</v>
      </c>
      <c r="Q2180" t="s">
        <v>8333</v>
      </c>
      <c r="R2180" s="13">
        <f t="shared" si="136"/>
        <v>41902.333726851852</v>
      </c>
      <c r="S2180" s="13">
        <f t="shared" si="138"/>
        <v>41932.333726851852</v>
      </c>
      <c r="T2180">
        <f t="shared" si="139"/>
        <v>2014</v>
      </c>
    </row>
    <row r="2181" spans="1:20" ht="45" x14ac:dyDescent="0.25">
      <c r="A2181">
        <v>3612</v>
      </c>
      <c r="B2181" s="9" t="s">
        <v>3611</v>
      </c>
      <c r="C2181" s="3" t="s">
        <v>7722</v>
      </c>
      <c r="D2181" s="5">
        <v>5000</v>
      </c>
      <c r="E2181" s="7">
        <v>1300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1">
        <f t="shared" si="137"/>
        <v>26</v>
      </c>
      <c r="P2181" t="s">
        <v>8309</v>
      </c>
      <c r="Q2181" t="s">
        <v>8333</v>
      </c>
      <c r="R2181" s="13">
        <f t="shared" si="136"/>
        <v>41789.726979166669</v>
      </c>
      <c r="S2181" s="13">
        <f t="shared" si="138"/>
        <v>41799.726979166669</v>
      </c>
      <c r="T2181">
        <f t="shared" si="139"/>
        <v>2014</v>
      </c>
    </row>
    <row r="2182" spans="1:20" ht="45" x14ac:dyDescent="0.25">
      <c r="A2182">
        <v>3633</v>
      </c>
      <c r="B2182" s="9" t="s">
        <v>3631</v>
      </c>
      <c r="C2182" s="3" t="s">
        <v>7743</v>
      </c>
      <c r="D2182" s="5">
        <v>5000</v>
      </c>
      <c r="E2182" s="7">
        <v>1297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">
        <f t="shared" si="137"/>
        <v>26</v>
      </c>
      <c r="P2182" t="s">
        <v>8309</v>
      </c>
      <c r="Q2182" t="s">
        <v>8317</v>
      </c>
      <c r="R2182" s="13">
        <f t="shared" si="136"/>
        <v>42649.623460648145</v>
      </c>
      <c r="S2182" s="13">
        <f t="shared" si="138"/>
        <v>42693.041666666672</v>
      </c>
      <c r="T2182">
        <f t="shared" si="139"/>
        <v>2016</v>
      </c>
    </row>
    <row r="2183" spans="1:20" ht="45" x14ac:dyDescent="0.25">
      <c r="A2183">
        <v>3644</v>
      </c>
      <c r="B2183" s="9" t="s">
        <v>3642</v>
      </c>
      <c r="C2183" s="3" t="s">
        <v>7754</v>
      </c>
      <c r="D2183" s="5">
        <v>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">
        <f t="shared" si="137"/>
        <v>26</v>
      </c>
      <c r="P2183" t="s">
        <v>8309</v>
      </c>
      <c r="Q2183" t="s">
        <v>8317</v>
      </c>
      <c r="R2183" s="13">
        <f t="shared" si="136"/>
        <v>42409.241747685184</v>
      </c>
      <c r="S2183" s="13">
        <f t="shared" si="138"/>
        <v>42437.207638888889</v>
      </c>
      <c r="T2183">
        <f t="shared" si="139"/>
        <v>2016</v>
      </c>
    </row>
    <row r="2184" spans="1:20" ht="60" x14ac:dyDescent="0.25">
      <c r="A2184">
        <v>3655</v>
      </c>
      <c r="B2184" s="9" t="s">
        <v>3652</v>
      </c>
      <c r="C2184" s="3" t="s">
        <v>7765</v>
      </c>
      <c r="D2184" s="5">
        <v>5000</v>
      </c>
      <c r="E2184" s="7">
        <v>1296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1">
        <f t="shared" si="137"/>
        <v>26</v>
      </c>
      <c r="P2184" t="s">
        <v>8309</v>
      </c>
      <c r="Q2184" t="s">
        <v>8333</v>
      </c>
      <c r="R2184" s="13">
        <f t="shared" si="136"/>
        <v>42173.803217592591</v>
      </c>
      <c r="S2184" s="13">
        <f t="shared" si="138"/>
        <v>42203.290972222225</v>
      </c>
      <c r="T2184">
        <f t="shared" si="139"/>
        <v>2015</v>
      </c>
    </row>
    <row r="2185" spans="1:20" ht="60" x14ac:dyDescent="0.25">
      <c r="A2185">
        <v>3656</v>
      </c>
      <c r="B2185" s="9" t="s">
        <v>3653</v>
      </c>
      <c r="C2185" s="3" t="s">
        <v>7766</v>
      </c>
      <c r="D2185" s="5">
        <v>5000</v>
      </c>
      <c r="E2185" s="7">
        <v>1293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1">
        <f t="shared" si="137"/>
        <v>26</v>
      </c>
      <c r="P2185" t="s">
        <v>8309</v>
      </c>
      <c r="Q2185" t="s">
        <v>8333</v>
      </c>
      <c r="R2185" s="13">
        <f t="shared" si="136"/>
        <v>42737.910138888896</v>
      </c>
      <c r="S2185" s="13">
        <f t="shared" si="138"/>
        <v>42767.957638888889</v>
      </c>
      <c r="T2185">
        <f t="shared" si="139"/>
        <v>2017</v>
      </c>
    </row>
    <row r="2186" spans="1:20" ht="45" x14ac:dyDescent="0.25">
      <c r="A2186">
        <v>3685</v>
      </c>
      <c r="B2186" s="9" t="s">
        <v>3682</v>
      </c>
      <c r="C2186" s="3" t="s">
        <v>7795</v>
      </c>
      <c r="D2186" s="5">
        <v>5000</v>
      </c>
      <c r="E2186" s="7">
        <v>1290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1">
        <f t="shared" si="137"/>
        <v>26</v>
      </c>
      <c r="P2186" t="s">
        <v>8309</v>
      </c>
      <c r="Q2186" t="s">
        <v>8333</v>
      </c>
      <c r="R2186" s="13">
        <f t="shared" si="136"/>
        <v>41753.593275462961</v>
      </c>
      <c r="S2186" s="13">
        <f t="shared" si="138"/>
        <v>41778.875</v>
      </c>
      <c r="T2186">
        <f t="shared" si="139"/>
        <v>2014</v>
      </c>
    </row>
    <row r="2187" spans="1:20" ht="60" x14ac:dyDescent="0.25">
      <c r="A2187">
        <v>3687</v>
      </c>
      <c r="B2187" s="9" t="s">
        <v>3684</v>
      </c>
      <c r="C2187" s="3" t="s">
        <v>7797</v>
      </c>
      <c r="D2187" s="5">
        <v>5000</v>
      </c>
      <c r="E2187" s="7">
        <v>1286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1">
        <f t="shared" si="137"/>
        <v>26</v>
      </c>
      <c r="P2187" t="s">
        <v>8309</v>
      </c>
      <c r="Q2187" t="s">
        <v>8333</v>
      </c>
      <c r="R2187" s="13">
        <f t="shared" si="136"/>
        <v>41787.218229166669</v>
      </c>
      <c r="S2187" s="13">
        <f t="shared" si="138"/>
        <v>41817.218229166669</v>
      </c>
      <c r="T2187">
        <f t="shared" si="139"/>
        <v>2014</v>
      </c>
    </row>
    <row r="2188" spans="1:20" ht="45" x14ac:dyDescent="0.25">
      <c r="A2188">
        <v>3698</v>
      </c>
      <c r="B2188" s="9" t="s">
        <v>3695</v>
      </c>
      <c r="C2188" s="3" t="s">
        <v>7808</v>
      </c>
      <c r="D2188" s="5">
        <v>5000</v>
      </c>
      <c r="E2188" s="7">
        <v>1285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1">
        <f t="shared" si="137"/>
        <v>26</v>
      </c>
      <c r="P2188" t="s">
        <v>8309</v>
      </c>
      <c r="Q2188" t="s">
        <v>8333</v>
      </c>
      <c r="R2188" s="13">
        <f t="shared" si="136"/>
        <v>42401.806562500002</v>
      </c>
      <c r="S2188" s="13">
        <f t="shared" si="138"/>
        <v>42431.806562500002</v>
      </c>
      <c r="T2188">
        <f t="shared" si="139"/>
        <v>2016</v>
      </c>
    </row>
    <row r="2189" spans="1:20" ht="60" x14ac:dyDescent="0.25">
      <c r="A2189">
        <v>3721</v>
      </c>
      <c r="B2189" s="9" t="s">
        <v>3718</v>
      </c>
      <c r="C2189" s="3" t="s">
        <v>7831</v>
      </c>
      <c r="D2189" s="5">
        <v>5000</v>
      </c>
      <c r="E2189" s="7">
        <v>1283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1">
        <f t="shared" si="137"/>
        <v>26</v>
      </c>
      <c r="P2189" t="s">
        <v>8309</v>
      </c>
      <c r="Q2189" t="s">
        <v>8333</v>
      </c>
      <c r="R2189" s="13">
        <f t="shared" si="136"/>
        <v>41927.936157407406</v>
      </c>
      <c r="S2189" s="13">
        <f t="shared" si="138"/>
        <v>41948.977824074071</v>
      </c>
      <c r="T2189">
        <f t="shared" si="139"/>
        <v>2014</v>
      </c>
    </row>
    <row r="2190" spans="1:20" ht="60" x14ac:dyDescent="0.25">
      <c r="A2190">
        <v>3729</v>
      </c>
      <c r="B2190" s="9" t="s">
        <v>3726</v>
      </c>
      <c r="C2190" s="3" t="s">
        <v>7839</v>
      </c>
      <c r="D2190" s="5">
        <v>5000</v>
      </c>
      <c r="E2190" s="7">
        <v>1280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1">
        <f t="shared" si="137"/>
        <v>26</v>
      </c>
      <c r="P2190" t="s">
        <v>8309</v>
      </c>
      <c r="Q2190" t="s">
        <v>8333</v>
      </c>
      <c r="R2190" s="13">
        <f t="shared" si="136"/>
        <v>42041.205000000002</v>
      </c>
      <c r="S2190" s="13">
        <f t="shared" si="138"/>
        <v>42086.16333333333</v>
      </c>
      <c r="T2190">
        <f t="shared" si="139"/>
        <v>2015</v>
      </c>
    </row>
    <row r="2191" spans="1:20" ht="60" x14ac:dyDescent="0.25">
      <c r="A2191">
        <v>3742</v>
      </c>
      <c r="B2191" s="9" t="s">
        <v>3739</v>
      </c>
      <c r="C2191" s="3" t="s">
        <v>7852</v>
      </c>
      <c r="D2191" s="5">
        <v>5000</v>
      </c>
      <c r="E2191" s="7">
        <v>1280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1">
        <f t="shared" si="137"/>
        <v>26</v>
      </c>
      <c r="P2191" t="s">
        <v>8309</v>
      </c>
      <c r="Q2191" t="s">
        <v>8333</v>
      </c>
      <c r="R2191" s="13">
        <f t="shared" si="136"/>
        <v>41858.214629629627</v>
      </c>
      <c r="S2191" s="13">
        <f t="shared" si="138"/>
        <v>41888.214629629627</v>
      </c>
      <c r="T2191">
        <f t="shared" si="139"/>
        <v>2014</v>
      </c>
    </row>
    <row r="2192" spans="1:20" ht="60" x14ac:dyDescent="0.25">
      <c r="A2192">
        <v>3748</v>
      </c>
      <c r="B2192" s="9" t="s">
        <v>3745</v>
      </c>
      <c r="C2192" s="3" t="s">
        <v>7858</v>
      </c>
      <c r="D2192" s="5">
        <v>5000</v>
      </c>
      <c r="E2192" s="7">
        <v>1276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">
        <f t="shared" si="137"/>
        <v>26</v>
      </c>
      <c r="P2192" t="s">
        <v>8309</v>
      </c>
      <c r="Q2192" t="s">
        <v>8317</v>
      </c>
      <c r="R2192" s="13">
        <f t="shared" si="136"/>
        <v>42395.706435185188</v>
      </c>
      <c r="S2192" s="13">
        <f t="shared" si="138"/>
        <v>42416.249305555553</v>
      </c>
      <c r="T2192">
        <f t="shared" si="139"/>
        <v>2016</v>
      </c>
    </row>
    <row r="2193" spans="1:20" ht="60" x14ac:dyDescent="0.25">
      <c r="A2193">
        <v>3753</v>
      </c>
      <c r="B2193" s="9" t="s">
        <v>3750</v>
      </c>
      <c r="C2193" s="3" t="s">
        <v>7863</v>
      </c>
      <c r="D2193" s="5">
        <v>5000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">
        <f t="shared" si="137"/>
        <v>25</v>
      </c>
      <c r="P2193" t="s">
        <v>8309</v>
      </c>
      <c r="Q2193" t="s">
        <v>8317</v>
      </c>
      <c r="R2193" s="13">
        <f t="shared" si="136"/>
        <v>42128.824074074073</v>
      </c>
      <c r="S2193" s="13">
        <f t="shared" si="138"/>
        <v>42158</v>
      </c>
      <c r="T2193">
        <f t="shared" si="139"/>
        <v>2015</v>
      </c>
    </row>
    <row r="2194" spans="1:20" ht="60" x14ac:dyDescent="0.25">
      <c r="A2194">
        <v>3760</v>
      </c>
      <c r="B2194" s="9" t="s">
        <v>3757</v>
      </c>
      <c r="C2194" s="3" t="s">
        <v>7870</v>
      </c>
      <c r="D2194" s="5">
        <v>5000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">
        <f t="shared" si="137"/>
        <v>25</v>
      </c>
      <c r="P2194" t="s">
        <v>8309</v>
      </c>
      <c r="Q2194" t="s">
        <v>8317</v>
      </c>
      <c r="R2194" s="13">
        <f t="shared" si="136"/>
        <v>41739.525300925925</v>
      </c>
      <c r="S2194" s="13">
        <f t="shared" si="138"/>
        <v>41764.525300925925</v>
      </c>
      <c r="T2194">
        <f t="shared" si="139"/>
        <v>2014</v>
      </c>
    </row>
    <row r="2195" spans="1:20" ht="30" x14ac:dyDescent="0.25">
      <c r="A2195">
        <v>3763</v>
      </c>
      <c r="B2195" s="9" t="s">
        <v>3760</v>
      </c>
      <c r="C2195" s="3" t="s">
        <v>7873</v>
      </c>
      <c r="D2195" s="5">
        <v>5000</v>
      </c>
      <c r="E2195" s="7">
        <v>1273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">
        <f t="shared" si="137"/>
        <v>25</v>
      </c>
      <c r="P2195" t="s">
        <v>8309</v>
      </c>
      <c r="Q2195" t="s">
        <v>8317</v>
      </c>
      <c r="R2195" s="13">
        <f t="shared" si="136"/>
        <v>42065.750300925924</v>
      </c>
      <c r="S2195" s="13">
        <f t="shared" si="138"/>
        <v>42095.708634259259</v>
      </c>
      <c r="T2195">
        <f t="shared" si="139"/>
        <v>2015</v>
      </c>
    </row>
    <row r="2196" spans="1:20" ht="45" x14ac:dyDescent="0.25">
      <c r="A2196">
        <v>3772</v>
      </c>
      <c r="B2196" s="9" t="s">
        <v>3769</v>
      </c>
      <c r="C2196" s="3" t="s">
        <v>7882</v>
      </c>
      <c r="D2196" s="5">
        <v>5000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">
        <f t="shared" si="137"/>
        <v>25</v>
      </c>
      <c r="P2196" t="s">
        <v>8309</v>
      </c>
      <c r="Q2196" t="s">
        <v>8317</v>
      </c>
      <c r="R2196" s="13">
        <f t="shared" si="136"/>
        <v>42682.616967592592</v>
      </c>
      <c r="S2196" s="13">
        <f t="shared" si="138"/>
        <v>42703.25</v>
      </c>
      <c r="T2196">
        <f t="shared" si="139"/>
        <v>2016</v>
      </c>
    </row>
    <row r="2197" spans="1:20" ht="30" x14ac:dyDescent="0.25">
      <c r="A2197">
        <v>3773</v>
      </c>
      <c r="B2197" s="9" t="s">
        <v>3770</v>
      </c>
      <c r="C2197" s="3" t="s">
        <v>7883</v>
      </c>
      <c r="D2197" s="5">
        <v>5000</v>
      </c>
      <c r="E2197" s="7">
        <v>1270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">
        <f t="shared" si="137"/>
        <v>25</v>
      </c>
      <c r="P2197" t="s">
        <v>8309</v>
      </c>
      <c r="Q2197" t="s">
        <v>8317</v>
      </c>
      <c r="R2197" s="13">
        <f t="shared" si="136"/>
        <v>42656.005173611105</v>
      </c>
      <c r="S2197" s="13">
        <f t="shared" si="138"/>
        <v>42689.088888888888</v>
      </c>
      <c r="T2197">
        <f t="shared" si="139"/>
        <v>2016</v>
      </c>
    </row>
    <row r="2198" spans="1:20" ht="60" x14ac:dyDescent="0.25">
      <c r="A2198">
        <v>3794</v>
      </c>
      <c r="B2198" s="9" t="s">
        <v>3791</v>
      </c>
      <c r="C2198" s="3" t="s">
        <v>7904</v>
      </c>
      <c r="D2198" s="5">
        <v>5000</v>
      </c>
      <c r="E2198" s="7">
        <v>1261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 s="1">
        <f t="shared" si="137"/>
        <v>25</v>
      </c>
      <c r="P2198" t="s">
        <v>8309</v>
      </c>
      <c r="Q2198" t="s">
        <v>8317</v>
      </c>
      <c r="R2198" s="13">
        <f t="shared" si="136"/>
        <v>42132.58048611111</v>
      </c>
      <c r="S2198" s="13">
        <f t="shared" si="138"/>
        <v>42162.58048611111</v>
      </c>
      <c r="T2198">
        <f t="shared" si="139"/>
        <v>2015</v>
      </c>
    </row>
    <row r="2199" spans="1:20" ht="45" x14ac:dyDescent="0.25">
      <c r="A2199">
        <v>3801</v>
      </c>
      <c r="B2199" s="9" t="s">
        <v>3798</v>
      </c>
      <c r="C2199" s="3" t="s">
        <v>7911</v>
      </c>
      <c r="D2199" s="5">
        <v>5000</v>
      </c>
      <c r="E2199" s="7">
        <v>1260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">
        <f t="shared" si="137"/>
        <v>25</v>
      </c>
      <c r="P2199" t="s">
        <v>8309</v>
      </c>
      <c r="Q2199" t="s">
        <v>8317</v>
      </c>
      <c r="R2199" s="13">
        <f t="shared" ref="R2199:R2262" si="140">((J2199/60)/60/24+DATE(1970,1,1))</f>
        <v>41975.676111111112</v>
      </c>
      <c r="S2199" s="13">
        <f t="shared" si="138"/>
        <v>42006.676111111112</v>
      </c>
      <c r="T2199">
        <f t="shared" si="139"/>
        <v>2014</v>
      </c>
    </row>
    <row r="2200" spans="1:20" ht="60" x14ac:dyDescent="0.25">
      <c r="A2200">
        <v>3822</v>
      </c>
      <c r="B2200" s="9" t="s">
        <v>3819</v>
      </c>
      <c r="C2200" s="3" t="s">
        <v>7931</v>
      </c>
      <c r="D2200" s="5">
        <v>5000</v>
      </c>
      <c r="E2200" s="7">
        <v>1260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1">
        <f t="shared" si="137"/>
        <v>25</v>
      </c>
      <c r="P2200" t="s">
        <v>8309</v>
      </c>
      <c r="Q2200" t="s">
        <v>8333</v>
      </c>
      <c r="R2200" s="13">
        <f t="shared" si="140"/>
        <v>42329.838159722218</v>
      </c>
      <c r="S2200" s="13">
        <f t="shared" si="138"/>
        <v>42388.957638888889</v>
      </c>
      <c r="T2200">
        <f t="shared" si="139"/>
        <v>2015</v>
      </c>
    </row>
    <row r="2201" spans="1:20" ht="60" x14ac:dyDescent="0.25">
      <c r="A2201">
        <v>3825</v>
      </c>
      <c r="B2201" s="9" t="s">
        <v>3822</v>
      </c>
      <c r="C2201" s="3" t="s">
        <v>7934</v>
      </c>
      <c r="D2201" s="5">
        <v>5000</v>
      </c>
      <c r="E2201" s="7">
        <v>1259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1">
        <f t="shared" si="137"/>
        <v>25</v>
      </c>
      <c r="P2201" t="s">
        <v>8309</v>
      </c>
      <c r="Q2201" t="s">
        <v>8333</v>
      </c>
      <c r="R2201" s="13">
        <f t="shared" si="140"/>
        <v>42151.069606481484</v>
      </c>
      <c r="S2201" s="13">
        <f t="shared" si="138"/>
        <v>42172.069606481484</v>
      </c>
      <c r="T2201">
        <f t="shared" si="139"/>
        <v>2015</v>
      </c>
    </row>
    <row r="2202" spans="1:20" ht="60" x14ac:dyDescent="0.25">
      <c r="A2202">
        <v>3828</v>
      </c>
      <c r="B2202" s="9" t="s">
        <v>3825</v>
      </c>
      <c r="C2202" s="3" t="s">
        <v>7937</v>
      </c>
      <c r="D2202" s="5">
        <v>5000</v>
      </c>
      <c r="E2202" s="7">
        <v>1256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1">
        <f t="shared" si="137"/>
        <v>25</v>
      </c>
      <c r="P2202" t="s">
        <v>8309</v>
      </c>
      <c r="Q2202" t="s">
        <v>8333</v>
      </c>
      <c r="R2202" s="13">
        <f t="shared" si="140"/>
        <v>41944.527627314819</v>
      </c>
      <c r="S2202" s="13">
        <f t="shared" si="138"/>
        <v>42004.569293981483</v>
      </c>
      <c r="T2202">
        <f t="shared" si="139"/>
        <v>2014</v>
      </c>
    </row>
    <row r="2203" spans="1:20" ht="60" x14ac:dyDescent="0.25">
      <c r="A2203">
        <v>3842</v>
      </c>
      <c r="B2203" s="9" t="s">
        <v>3839</v>
      </c>
      <c r="C2203" s="3" t="s">
        <v>7951</v>
      </c>
      <c r="D2203" s="5">
        <v>5000</v>
      </c>
      <c r="E2203" s="7">
        <v>1251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1">
        <f t="shared" si="137"/>
        <v>25</v>
      </c>
      <c r="P2203" t="s">
        <v>8309</v>
      </c>
      <c r="Q2203" t="s">
        <v>8333</v>
      </c>
      <c r="R2203" s="13">
        <f t="shared" si="140"/>
        <v>41740.493657407409</v>
      </c>
      <c r="S2203" s="13">
        <f t="shared" si="138"/>
        <v>41770.493657407409</v>
      </c>
      <c r="T2203">
        <f t="shared" si="139"/>
        <v>2014</v>
      </c>
    </row>
    <row r="2204" spans="1:20" ht="60" x14ac:dyDescent="0.25">
      <c r="A2204">
        <v>3843</v>
      </c>
      <c r="B2204" s="9" t="s">
        <v>3840</v>
      </c>
      <c r="C2204" s="3" t="s">
        <v>7952</v>
      </c>
      <c r="D2204" s="5">
        <v>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1">
        <f t="shared" si="137"/>
        <v>25</v>
      </c>
      <c r="P2204" t="s">
        <v>8309</v>
      </c>
      <c r="Q2204" t="s">
        <v>8333</v>
      </c>
      <c r="R2204" s="13">
        <f t="shared" si="140"/>
        <v>41766.072500000002</v>
      </c>
      <c r="S2204" s="13">
        <f t="shared" si="138"/>
        <v>41791.072500000002</v>
      </c>
      <c r="T2204">
        <f t="shared" si="139"/>
        <v>2014</v>
      </c>
    </row>
    <row r="2205" spans="1:20" ht="60" x14ac:dyDescent="0.25">
      <c r="A2205">
        <v>3856</v>
      </c>
      <c r="B2205" s="9" t="s">
        <v>3853</v>
      </c>
      <c r="C2205" s="3" t="s">
        <v>7965</v>
      </c>
      <c r="D2205" s="5">
        <v>5000</v>
      </c>
      <c r="E2205" s="7">
        <v>1250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1">
        <f t="shared" si="137"/>
        <v>25</v>
      </c>
      <c r="P2205" t="s">
        <v>8309</v>
      </c>
      <c r="Q2205" t="s">
        <v>8333</v>
      </c>
      <c r="R2205" s="13">
        <f t="shared" si="140"/>
        <v>42041.743090277778</v>
      </c>
      <c r="S2205" s="13">
        <f t="shared" si="138"/>
        <v>42071.701423611114</v>
      </c>
      <c r="T2205">
        <f t="shared" si="139"/>
        <v>2015</v>
      </c>
    </row>
    <row r="2206" spans="1:20" ht="60" x14ac:dyDescent="0.25">
      <c r="A2206">
        <v>3857</v>
      </c>
      <c r="B2206" s="9" t="s">
        <v>3854</v>
      </c>
      <c r="C2206" s="3" t="s">
        <v>7966</v>
      </c>
      <c r="D2206" s="5">
        <v>5000</v>
      </c>
      <c r="E2206" s="7">
        <v>1250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1">
        <f t="shared" si="137"/>
        <v>25</v>
      </c>
      <c r="P2206" t="s">
        <v>8309</v>
      </c>
      <c r="Q2206" t="s">
        <v>8333</v>
      </c>
      <c r="R2206" s="13">
        <f t="shared" si="140"/>
        <v>41829.73715277778</v>
      </c>
      <c r="S2206" s="13">
        <f t="shared" si="138"/>
        <v>41852.716666666667</v>
      </c>
      <c r="T2206">
        <f t="shared" si="139"/>
        <v>2014</v>
      </c>
    </row>
    <row r="2207" spans="1:20" ht="60" x14ac:dyDescent="0.25">
      <c r="A2207">
        <v>3864</v>
      </c>
      <c r="B2207" s="9" t="s">
        <v>3861</v>
      </c>
      <c r="C2207" s="3" t="s">
        <v>7973</v>
      </c>
      <c r="D2207" s="5">
        <v>5000</v>
      </c>
      <c r="E2207" s="7">
        <v>1246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1">
        <f t="shared" si="137"/>
        <v>25</v>
      </c>
      <c r="P2207" t="s">
        <v>8309</v>
      </c>
      <c r="Q2207" t="s">
        <v>8333</v>
      </c>
      <c r="R2207" s="13">
        <f t="shared" si="140"/>
        <v>42295.891828703709</v>
      </c>
      <c r="S2207" s="13">
        <f t="shared" si="138"/>
        <v>42325.933495370366</v>
      </c>
      <c r="T2207">
        <f t="shared" si="139"/>
        <v>2015</v>
      </c>
    </row>
    <row r="2208" spans="1:20" ht="30" x14ac:dyDescent="0.25">
      <c r="A2208">
        <v>3868</v>
      </c>
      <c r="B2208" s="9" t="s">
        <v>3865</v>
      </c>
      <c r="C2208" s="3" t="s">
        <v>7977</v>
      </c>
      <c r="D2208" s="5">
        <v>5000</v>
      </c>
      <c r="E2208" s="7">
        <v>1245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 s="1">
        <f t="shared" si="137"/>
        <v>25</v>
      </c>
      <c r="P2208" t="s">
        <v>8309</v>
      </c>
      <c r="Q2208" t="s">
        <v>8317</v>
      </c>
      <c r="R2208" s="13">
        <f t="shared" si="140"/>
        <v>41865.659780092588</v>
      </c>
      <c r="S2208" s="13">
        <f t="shared" si="138"/>
        <v>41890.659780092588</v>
      </c>
      <c r="T2208">
        <f t="shared" si="139"/>
        <v>2014</v>
      </c>
    </row>
    <row r="2209" spans="1:20" ht="45" x14ac:dyDescent="0.25">
      <c r="A2209">
        <v>3919</v>
      </c>
      <c r="B2209" s="9" t="s">
        <v>3916</v>
      </c>
      <c r="C2209" s="3" t="s">
        <v>8027</v>
      </c>
      <c r="D2209" s="5">
        <v>5000</v>
      </c>
      <c r="E2209" s="7">
        <v>1245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1">
        <f t="shared" si="137"/>
        <v>25</v>
      </c>
      <c r="P2209" t="s">
        <v>8309</v>
      </c>
      <c r="Q2209" t="s">
        <v>8333</v>
      </c>
      <c r="R2209" s="13">
        <f t="shared" si="140"/>
        <v>42358.684872685189</v>
      </c>
      <c r="S2209" s="13">
        <f t="shared" si="138"/>
        <v>42387</v>
      </c>
      <c r="T2209">
        <f t="shared" si="139"/>
        <v>2015</v>
      </c>
    </row>
    <row r="2210" spans="1:20" ht="45" x14ac:dyDescent="0.25">
      <c r="A2210">
        <v>3926</v>
      </c>
      <c r="B2210" s="9" t="s">
        <v>3923</v>
      </c>
      <c r="C2210" s="3" t="s">
        <v>8034</v>
      </c>
      <c r="D2210" s="5">
        <v>5000</v>
      </c>
      <c r="E2210" s="7">
        <v>1241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1">
        <f t="shared" si="137"/>
        <v>25</v>
      </c>
      <c r="P2210" t="s">
        <v>8309</v>
      </c>
      <c r="Q2210" t="s">
        <v>8333</v>
      </c>
      <c r="R2210" s="13">
        <f t="shared" si="140"/>
        <v>41970.085046296299</v>
      </c>
      <c r="S2210" s="13">
        <f t="shared" si="138"/>
        <v>42000.085046296299</v>
      </c>
      <c r="T2210">
        <f t="shared" si="139"/>
        <v>2014</v>
      </c>
    </row>
    <row r="2211" spans="1:20" ht="60" x14ac:dyDescent="0.25">
      <c r="A2211">
        <v>3928</v>
      </c>
      <c r="B2211" s="9" t="s">
        <v>3925</v>
      </c>
      <c r="C2211" s="3" t="s">
        <v>8036</v>
      </c>
      <c r="D2211" s="5">
        <v>5000</v>
      </c>
      <c r="E2211" s="7">
        <v>1235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1">
        <f t="shared" si="137"/>
        <v>25</v>
      </c>
      <c r="P2211" t="s">
        <v>8309</v>
      </c>
      <c r="Q2211" t="s">
        <v>8333</v>
      </c>
      <c r="R2211" s="13">
        <f t="shared" si="140"/>
        <v>42265.683182870373</v>
      </c>
      <c r="S2211" s="13">
        <f t="shared" si="138"/>
        <v>42293.207638888889</v>
      </c>
      <c r="T2211">
        <f t="shared" si="139"/>
        <v>2015</v>
      </c>
    </row>
    <row r="2212" spans="1:20" ht="45" x14ac:dyDescent="0.25">
      <c r="A2212">
        <v>3934</v>
      </c>
      <c r="B2212" s="9" t="s">
        <v>3931</v>
      </c>
      <c r="C2212" s="3" t="s">
        <v>8042</v>
      </c>
      <c r="D2212" s="5">
        <v>5000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1">
        <f t="shared" si="137"/>
        <v>25</v>
      </c>
      <c r="P2212" t="s">
        <v>8309</v>
      </c>
      <c r="Q2212" t="s">
        <v>8333</v>
      </c>
      <c r="R2212" s="13">
        <f t="shared" si="140"/>
        <v>42233.671747685185</v>
      </c>
      <c r="S2212" s="13">
        <f t="shared" si="138"/>
        <v>42278.541666666672</v>
      </c>
      <c r="T2212">
        <f t="shared" si="139"/>
        <v>2015</v>
      </c>
    </row>
    <row r="2213" spans="1:20" ht="60" x14ac:dyDescent="0.25">
      <c r="A2213">
        <v>3939</v>
      </c>
      <c r="B2213" s="9" t="s">
        <v>3936</v>
      </c>
      <c r="C2213" s="3" t="s">
        <v>8047</v>
      </c>
      <c r="D2213" s="5">
        <v>5000</v>
      </c>
      <c r="E2213" s="7">
        <v>1225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1">
        <f t="shared" si="137"/>
        <v>25</v>
      </c>
      <c r="P2213" t="s">
        <v>8309</v>
      </c>
      <c r="Q2213" t="s">
        <v>8333</v>
      </c>
      <c r="R2213" s="13">
        <f t="shared" si="140"/>
        <v>41915.400219907409</v>
      </c>
      <c r="S2213" s="13">
        <f t="shared" si="138"/>
        <v>41919.1875</v>
      </c>
      <c r="T2213">
        <f t="shared" si="139"/>
        <v>2014</v>
      </c>
    </row>
    <row r="2214" spans="1:20" ht="60" x14ac:dyDescent="0.25">
      <c r="A2214">
        <v>3940</v>
      </c>
      <c r="B2214" s="9" t="s">
        <v>3937</v>
      </c>
      <c r="C2214" s="3" t="s">
        <v>8048</v>
      </c>
      <c r="D2214" s="5">
        <v>5000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1">
        <f t="shared" si="137"/>
        <v>24</v>
      </c>
      <c r="P2214" t="s">
        <v>8309</v>
      </c>
      <c r="Q2214" t="s">
        <v>8333</v>
      </c>
      <c r="R2214" s="13">
        <f t="shared" si="140"/>
        <v>41961.492488425924</v>
      </c>
      <c r="S2214" s="13">
        <f t="shared" si="138"/>
        <v>42006.492488425924</v>
      </c>
      <c r="T2214">
        <f t="shared" si="139"/>
        <v>2014</v>
      </c>
    </row>
    <row r="2215" spans="1:20" ht="45" x14ac:dyDescent="0.25">
      <c r="A2215">
        <v>3943</v>
      </c>
      <c r="B2215" s="9" t="s">
        <v>3940</v>
      </c>
      <c r="C2215" s="3" t="s">
        <v>8051</v>
      </c>
      <c r="D2215" s="5">
        <v>5000</v>
      </c>
      <c r="E2215" s="7">
        <v>1224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1">
        <f t="shared" si="137"/>
        <v>24</v>
      </c>
      <c r="P2215" t="s">
        <v>8309</v>
      </c>
      <c r="Q2215" t="s">
        <v>8333</v>
      </c>
      <c r="R2215" s="13">
        <f t="shared" si="140"/>
        <v>42279.778564814813</v>
      </c>
      <c r="S2215" s="13">
        <f t="shared" si="138"/>
        <v>42310.701388888891</v>
      </c>
      <c r="T2215">
        <f t="shared" si="139"/>
        <v>2015</v>
      </c>
    </row>
    <row r="2216" spans="1:20" ht="60" x14ac:dyDescent="0.25">
      <c r="A2216">
        <v>3944</v>
      </c>
      <c r="B2216" s="9" t="s">
        <v>3941</v>
      </c>
      <c r="C2216" s="3" t="s">
        <v>8052</v>
      </c>
      <c r="D2216" s="5">
        <v>5000</v>
      </c>
      <c r="E2216" s="7">
        <v>1220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1">
        <f t="shared" si="137"/>
        <v>24</v>
      </c>
      <c r="P2216" t="s">
        <v>8309</v>
      </c>
      <c r="Q2216" t="s">
        <v>8333</v>
      </c>
      <c r="R2216" s="13">
        <f t="shared" si="140"/>
        <v>42213.662905092591</v>
      </c>
      <c r="S2216" s="13">
        <f t="shared" si="138"/>
        <v>42243.662905092591</v>
      </c>
      <c r="T2216">
        <f t="shared" si="139"/>
        <v>2015</v>
      </c>
    </row>
    <row r="2217" spans="1:20" ht="60" x14ac:dyDescent="0.25">
      <c r="A2217">
        <v>3961</v>
      </c>
      <c r="B2217" s="9" t="s">
        <v>3958</v>
      </c>
      <c r="C2217" s="3" t="s">
        <v>8068</v>
      </c>
      <c r="D2217" s="5">
        <v>5000</v>
      </c>
      <c r="E2217" s="7">
        <v>1218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1">
        <f t="shared" si="137"/>
        <v>24</v>
      </c>
      <c r="P2217" t="s">
        <v>8309</v>
      </c>
      <c r="Q2217" t="s">
        <v>8333</v>
      </c>
      <c r="R2217" s="13">
        <f t="shared" si="140"/>
        <v>41745.891319444447</v>
      </c>
      <c r="S2217" s="13">
        <f t="shared" si="138"/>
        <v>41767.891319444447</v>
      </c>
      <c r="T2217">
        <f t="shared" si="139"/>
        <v>2014</v>
      </c>
    </row>
    <row r="2218" spans="1:20" ht="45" x14ac:dyDescent="0.25">
      <c r="A2218">
        <v>3968</v>
      </c>
      <c r="B2218" s="9" t="s">
        <v>3965</v>
      </c>
      <c r="C2218" s="3" t="s">
        <v>8075</v>
      </c>
      <c r="D2218" s="5">
        <v>5000</v>
      </c>
      <c r="E2218" s="7">
        <v>1218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1">
        <f t="shared" si="137"/>
        <v>24</v>
      </c>
      <c r="P2218" t="s">
        <v>8309</v>
      </c>
      <c r="Q2218" t="s">
        <v>8333</v>
      </c>
      <c r="R2218" s="13">
        <f t="shared" si="140"/>
        <v>42452.815659722226</v>
      </c>
      <c r="S2218" s="13">
        <f t="shared" si="138"/>
        <v>42512.815659722226</v>
      </c>
      <c r="T2218">
        <f t="shared" si="139"/>
        <v>2016</v>
      </c>
    </row>
    <row r="2219" spans="1:20" ht="60" x14ac:dyDescent="0.25">
      <c r="A2219">
        <v>3973</v>
      </c>
      <c r="B2219" s="9" t="s">
        <v>3970</v>
      </c>
      <c r="C2219" s="3" t="s">
        <v>8080</v>
      </c>
      <c r="D2219" s="5">
        <v>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1">
        <f t="shared" si="137"/>
        <v>24</v>
      </c>
      <c r="P2219" t="s">
        <v>8309</v>
      </c>
      <c r="Q2219" t="s">
        <v>8333</v>
      </c>
      <c r="R2219" s="13">
        <f t="shared" si="140"/>
        <v>42469.68414351852</v>
      </c>
      <c r="S2219" s="13">
        <f t="shared" si="138"/>
        <v>42499.166666666672</v>
      </c>
      <c r="T2219">
        <f t="shared" si="139"/>
        <v>2016</v>
      </c>
    </row>
    <row r="2220" spans="1:20" ht="60" x14ac:dyDescent="0.25">
      <c r="A2220">
        <v>3986</v>
      </c>
      <c r="B2220" s="9" t="s">
        <v>3982</v>
      </c>
      <c r="C2220" s="3" t="s">
        <v>8092</v>
      </c>
      <c r="D2220" s="5">
        <v>5000</v>
      </c>
      <c r="E2220" s="7">
        <v>1217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1">
        <f t="shared" si="137"/>
        <v>24</v>
      </c>
      <c r="P2220" t="s">
        <v>8309</v>
      </c>
      <c r="Q2220" t="s">
        <v>8333</v>
      </c>
      <c r="R2220" s="13">
        <f t="shared" si="140"/>
        <v>42467.548541666663</v>
      </c>
      <c r="S2220" s="13">
        <f t="shared" si="138"/>
        <v>42496.544444444444</v>
      </c>
      <c r="T2220">
        <f t="shared" si="139"/>
        <v>2016</v>
      </c>
    </row>
    <row r="2221" spans="1:20" ht="60" x14ac:dyDescent="0.25">
      <c r="A2221">
        <v>4025</v>
      </c>
      <c r="B2221" s="9" t="s">
        <v>4021</v>
      </c>
      <c r="C2221" s="3" t="s">
        <v>8130</v>
      </c>
      <c r="D2221" s="5">
        <v>5000</v>
      </c>
      <c r="E2221" s="7">
        <v>1216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1">
        <f t="shared" si="137"/>
        <v>24</v>
      </c>
      <c r="P2221" t="s">
        <v>8309</v>
      </c>
      <c r="Q2221" t="s">
        <v>8333</v>
      </c>
      <c r="R2221" s="13">
        <f t="shared" si="140"/>
        <v>42151.237685185188</v>
      </c>
      <c r="S2221" s="13">
        <f t="shared" si="138"/>
        <v>42211.237685185188</v>
      </c>
      <c r="T2221">
        <f t="shared" si="139"/>
        <v>2015</v>
      </c>
    </row>
    <row r="2222" spans="1:20" ht="60" x14ac:dyDescent="0.25">
      <c r="A2222">
        <v>4031</v>
      </c>
      <c r="B2222" s="9" t="s">
        <v>4027</v>
      </c>
      <c r="C2222" s="3" t="s">
        <v>8136</v>
      </c>
      <c r="D2222" s="5">
        <v>5000</v>
      </c>
      <c r="E2222" s="7">
        <v>1215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1">
        <f t="shared" si="137"/>
        <v>24</v>
      </c>
      <c r="P2222" t="s">
        <v>8309</v>
      </c>
      <c r="Q2222" t="s">
        <v>8333</v>
      </c>
      <c r="R2222" s="13">
        <f t="shared" si="140"/>
        <v>41941.585231481484</v>
      </c>
      <c r="S2222" s="13">
        <f t="shared" si="138"/>
        <v>41991.626898148148</v>
      </c>
      <c r="T2222">
        <f t="shared" si="139"/>
        <v>2014</v>
      </c>
    </row>
    <row r="2223" spans="1:20" ht="45" x14ac:dyDescent="0.25">
      <c r="A2223">
        <v>4041</v>
      </c>
      <c r="B2223" s="9" t="s">
        <v>4037</v>
      </c>
      <c r="C2223" s="3" t="s">
        <v>8145</v>
      </c>
      <c r="D2223" s="5">
        <v>5000</v>
      </c>
      <c r="E2223" s="7">
        <v>1202.17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1">
        <f t="shared" si="137"/>
        <v>24</v>
      </c>
      <c r="P2223" t="s">
        <v>8309</v>
      </c>
      <c r="Q2223" t="s">
        <v>8333</v>
      </c>
      <c r="R2223" s="13">
        <f t="shared" si="140"/>
        <v>42559.474004629628</v>
      </c>
      <c r="S2223" s="13">
        <f t="shared" si="138"/>
        <v>42619.474004629628</v>
      </c>
      <c r="T2223">
        <f t="shared" si="139"/>
        <v>2016</v>
      </c>
    </row>
    <row r="2224" spans="1:20" ht="60" x14ac:dyDescent="0.25">
      <c r="A2224">
        <v>4045</v>
      </c>
      <c r="B2224" s="9" t="s">
        <v>4041</v>
      </c>
      <c r="C2224" s="3" t="s">
        <v>8149</v>
      </c>
      <c r="D2224" s="5">
        <v>5000</v>
      </c>
      <c r="E2224" s="7">
        <v>1201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1">
        <f t="shared" si="137"/>
        <v>24</v>
      </c>
      <c r="P2224" t="s">
        <v>8309</v>
      </c>
      <c r="Q2224" t="s">
        <v>8333</v>
      </c>
      <c r="R2224" s="13">
        <f t="shared" si="140"/>
        <v>41842.201261574075</v>
      </c>
      <c r="S2224" s="13">
        <f t="shared" si="138"/>
        <v>41872.201261574075</v>
      </c>
      <c r="T2224">
        <f t="shared" si="139"/>
        <v>2014</v>
      </c>
    </row>
    <row r="2225" spans="1:20" ht="45" x14ac:dyDescent="0.25">
      <c r="A2225">
        <v>4047</v>
      </c>
      <c r="B2225" s="9" t="s">
        <v>4043</v>
      </c>
      <c r="C2225" s="3" t="s">
        <v>8151</v>
      </c>
      <c r="D2225" s="5">
        <v>5000</v>
      </c>
      <c r="E2225" s="7">
        <v>1200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1">
        <f t="shared" si="137"/>
        <v>24</v>
      </c>
      <c r="P2225" t="s">
        <v>8309</v>
      </c>
      <c r="Q2225" t="s">
        <v>8333</v>
      </c>
      <c r="R2225" s="13">
        <f t="shared" si="140"/>
        <v>41991.022488425922</v>
      </c>
      <c r="S2225" s="13">
        <f t="shared" si="138"/>
        <v>42015.041666666672</v>
      </c>
      <c r="T2225">
        <f t="shared" si="139"/>
        <v>2014</v>
      </c>
    </row>
    <row r="2226" spans="1:20" ht="60" x14ac:dyDescent="0.25">
      <c r="A2226">
        <v>4055</v>
      </c>
      <c r="B2226" s="9" t="s">
        <v>4051</v>
      </c>
      <c r="C2226" s="3" t="s">
        <v>8159</v>
      </c>
      <c r="D2226" s="5">
        <v>5000</v>
      </c>
      <c r="E2226" s="7">
        <v>1200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1">
        <f t="shared" si="137"/>
        <v>24</v>
      </c>
      <c r="P2226" t="s">
        <v>8309</v>
      </c>
      <c r="Q2226" t="s">
        <v>8333</v>
      </c>
      <c r="R2226" s="13">
        <f t="shared" si="140"/>
        <v>41779.648506944446</v>
      </c>
      <c r="S2226" s="13">
        <f t="shared" si="138"/>
        <v>41809.648506944446</v>
      </c>
      <c r="T2226">
        <f t="shared" si="139"/>
        <v>2014</v>
      </c>
    </row>
    <row r="2227" spans="1:20" ht="60" x14ac:dyDescent="0.25">
      <c r="A2227">
        <v>4067</v>
      </c>
      <c r="B2227" s="9" t="s">
        <v>4063</v>
      </c>
      <c r="C2227" s="3" t="s">
        <v>7998</v>
      </c>
      <c r="D2227" s="5">
        <v>5000</v>
      </c>
      <c r="E2227" s="7">
        <v>1200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1">
        <f t="shared" si="137"/>
        <v>24</v>
      </c>
      <c r="P2227" t="s">
        <v>8309</v>
      </c>
      <c r="Q2227" t="s">
        <v>8333</v>
      </c>
      <c r="R2227" s="13">
        <f t="shared" si="140"/>
        <v>42235.117476851854</v>
      </c>
      <c r="S2227" s="13">
        <f t="shared" si="138"/>
        <v>42275.117476851854</v>
      </c>
      <c r="T2227">
        <f t="shared" si="139"/>
        <v>2015</v>
      </c>
    </row>
    <row r="2228" spans="1:20" ht="60" x14ac:dyDescent="0.25">
      <c r="A2228">
        <v>4089</v>
      </c>
      <c r="B2228" s="9" t="s">
        <v>4085</v>
      </c>
      <c r="C2228" s="3" t="s">
        <v>8192</v>
      </c>
      <c r="D2228" s="5">
        <v>5000</v>
      </c>
      <c r="E2228" s="7">
        <v>1200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1">
        <f t="shared" si="137"/>
        <v>24</v>
      </c>
      <c r="P2228" t="s">
        <v>8309</v>
      </c>
      <c r="Q2228" t="s">
        <v>8333</v>
      </c>
      <c r="R2228" s="13">
        <f t="shared" si="140"/>
        <v>42122.732499999998</v>
      </c>
      <c r="S2228" s="13">
        <f t="shared" si="138"/>
        <v>42155.732638888891</v>
      </c>
      <c r="T2228">
        <f t="shared" si="139"/>
        <v>2015</v>
      </c>
    </row>
    <row r="2229" spans="1:20" ht="60" x14ac:dyDescent="0.25">
      <c r="A2229">
        <v>4106</v>
      </c>
      <c r="B2229" s="9" t="s">
        <v>4102</v>
      </c>
      <c r="C2229" s="3" t="s">
        <v>8209</v>
      </c>
      <c r="D2229" s="5">
        <v>5000</v>
      </c>
      <c r="E2229" s="7">
        <v>1200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1">
        <f t="shared" si="137"/>
        <v>24</v>
      </c>
      <c r="P2229" t="s">
        <v>8309</v>
      </c>
      <c r="Q2229" t="s">
        <v>8333</v>
      </c>
      <c r="R2229" s="13">
        <f t="shared" si="140"/>
        <v>42053.049375000002</v>
      </c>
      <c r="S2229" s="13">
        <f t="shared" si="138"/>
        <v>42096.041666666672</v>
      </c>
      <c r="T2229">
        <f t="shared" si="139"/>
        <v>2015</v>
      </c>
    </row>
    <row r="2230" spans="1:20" x14ac:dyDescent="0.25">
      <c r="A2230">
        <v>3285</v>
      </c>
      <c r="B2230" s="9" t="s">
        <v>3285</v>
      </c>
      <c r="C2230" s="3" t="s">
        <v>7395</v>
      </c>
      <c r="D2230" s="5">
        <v>4999</v>
      </c>
      <c r="E2230" s="7">
        <v>1200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">
        <f t="shared" si="137"/>
        <v>24</v>
      </c>
      <c r="P2230" t="s">
        <v>8309</v>
      </c>
      <c r="Q2230" t="s">
        <v>8333</v>
      </c>
      <c r="R2230" s="13">
        <f t="shared" si="140"/>
        <v>42762.942430555559</v>
      </c>
      <c r="S2230" s="13">
        <f t="shared" si="138"/>
        <v>42794.208333333328</v>
      </c>
      <c r="T2230">
        <f t="shared" si="139"/>
        <v>2017</v>
      </c>
    </row>
    <row r="2231" spans="1:20" ht="45" x14ac:dyDescent="0.25">
      <c r="A2231">
        <v>1444</v>
      </c>
      <c r="B2231" s="9" t="s">
        <v>1445</v>
      </c>
      <c r="C2231" s="3" t="s">
        <v>5554</v>
      </c>
      <c r="D2231" s="5">
        <v>4950</v>
      </c>
      <c r="E2231" s="7">
        <v>1200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">
        <f t="shared" si="137"/>
        <v>24</v>
      </c>
      <c r="P2231" t="s">
        <v>8311</v>
      </c>
      <c r="Q2231" t="s">
        <v>8312</v>
      </c>
      <c r="R2231" s="13">
        <f t="shared" si="140"/>
        <v>42199.873402777783</v>
      </c>
      <c r="S2231" s="13">
        <f t="shared" si="138"/>
        <v>42259.873402777783</v>
      </c>
      <c r="T2231">
        <f t="shared" si="139"/>
        <v>2015</v>
      </c>
    </row>
    <row r="2232" spans="1:20" ht="45" x14ac:dyDescent="0.25">
      <c r="A2232">
        <v>1346</v>
      </c>
      <c r="B2232" s="9" t="s">
        <v>1347</v>
      </c>
      <c r="C2232" s="3" t="s">
        <v>5456</v>
      </c>
      <c r="D2232" s="5">
        <v>4900</v>
      </c>
      <c r="E2232" s="7">
        <v>1197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">
        <f t="shared" si="137"/>
        <v>24</v>
      </c>
      <c r="P2232" t="s">
        <v>8311</v>
      </c>
      <c r="Q2232" t="s">
        <v>8345</v>
      </c>
      <c r="R2232" s="13">
        <f t="shared" si="140"/>
        <v>41422.075821759259</v>
      </c>
      <c r="S2232" s="13">
        <f t="shared" si="138"/>
        <v>41452.075821759259</v>
      </c>
      <c r="T2232">
        <f t="shared" si="139"/>
        <v>2013</v>
      </c>
    </row>
    <row r="2233" spans="1:20" ht="60" x14ac:dyDescent="0.25">
      <c r="A2233">
        <v>2045</v>
      </c>
      <c r="B2233" s="9" t="s">
        <v>2046</v>
      </c>
      <c r="C2233" s="3" t="s">
        <v>6155</v>
      </c>
      <c r="D2233" s="5">
        <v>4900</v>
      </c>
      <c r="E2233" s="7">
        <v>1197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">
        <f t="shared" si="137"/>
        <v>24</v>
      </c>
      <c r="P2233" t="s">
        <v>8314</v>
      </c>
      <c r="Q2233" t="s">
        <v>8325</v>
      </c>
      <c r="R2233" s="13">
        <f t="shared" si="140"/>
        <v>41069.088506944441</v>
      </c>
      <c r="S2233" s="13">
        <f t="shared" si="138"/>
        <v>41099.088506944441</v>
      </c>
      <c r="T2233">
        <f t="shared" si="139"/>
        <v>2012</v>
      </c>
    </row>
    <row r="2234" spans="1:20" ht="60" x14ac:dyDescent="0.25">
      <c r="A2234">
        <v>3473</v>
      </c>
      <c r="B2234" s="9" t="s">
        <v>3472</v>
      </c>
      <c r="C2234" s="3" t="s">
        <v>7583</v>
      </c>
      <c r="D2234" s="5">
        <v>4900</v>
      </c>
      <c r="E2234" s="7">
        <v>1185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">
        <f t="shared" si="137"/>
        <v>25</v>
      </c>
      <c r="P2234" t="s">
        <v>8309</v>
      </c>
      <c r="Q2234" t="s">
        <v>8333</v>
      </c>
      <c r="R2234" s="13">
        <f t="shared" si="140"/>
        <v>42062.834444444445</v>
      </c>
      <c r="S2234" s="13">
        <f t="shared" si="138"/>
        <v>42083.852083333331</v>
      </c>
      <c r="T2234">
        <f t="shared" si="139"/>
        <v>2015</v>
      </c>
    </row>
    <row r="2235" spans="1:20" ht="60" x14ac:dyDescent="0.25">
      <c r="A2235">
        <v>1200</v>
      </c>
      <c r="B2235" s="9" t="s">
        <v>1201</v>
      </c>
      <c r="C2235" s="3" t="s">
        <v>5310</v>
      </c>
      <c r="D2235" s="5">
        <v>4800</v>
      </c>
      <c r="E2235" s="7">
        <v>1185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">
        <f t="shared" si="137"/>
        <v>25</v>
      </c>
      <c r="P2235" t="s">
        <v>8327</v>
      </c>
      <c r="Q2235" t="s">
        <v>8328</v>
      </c>
      <c r="R2235" s="13">
        <f t="shared" si="140"/>
        <v>42089.477500000001</v>
      </c>
      <c r="S2235" s="13">
        <f t="shared" si="138"/>
        <v>42110.477500000001</v>
      </c>
      <c r="T2235">
        <f t="shared" si="139"/>
        <v>2015</v>
      </c>
    </row>
    <row r="2236" spans="1:20" ht="60" x14ac:dyDescent="0.25">
      <c r="A2236">
        <v>1777</v>
      </c>
      <c r="B2236" s="9" t="s">
        <v>1778</v>
      </c>
      <c r="C2236" s="3" t="s">
        <v>5887</v>
      </c>
      <c r="D2236" s="5">
        <v>4800</v>
      </c>
      <c r="E2236" s="7">
        <v>1185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">
        <f t="shared" si="137"/>
        <v>25</v>
      </c>
      <c r="P2236" t="s">
        <v>8327</v>
      </c>
      <c r="Q2236" t="s">
        <v>8328</v>
      </c>
      <c r="R2236" s="13">
        <f t="shared" si="140"/>
        <v>42025.357094907406</v>
      </c>
      <c r="S2236" s="13">
        <f t="shared" si="138"/>
        <v>42055.357094907406</v>
      </c>
      <c r="T2236">
        <f t="shared" si="139"/>
        <v>2015</v>
      </c>
    </row>
    <row r="2237" spans="1:20" ht="60" x14ac:dyDescent="0.25">
      <c r="A2237">
        <v>2752</v>
      </c>
      <c r="B2237" s="9" t="s">
        <v>2752</v>
      </c>
      <c r="C2237" s="3" t="s">
        <v>6862</v>
      </c>
      <c r="D2237" s="5">
        <v>4800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">
        <f t="shared" si="137"/>
        <v>25</v>
      </c>
      <c r="P2237" t="s">
        <v>8311</v>
      </c>
      <c r="Q2237" t="s">
        <v>8341</v>
      </c>
      <c r="R2237" s="13">
        <f t="shared" si="140"/>
        <v>40855.765092592592</v>
      </c>
      <c r="S2237" s="13">
        <f t="shared" si="138"/>
        <v>40895.765092592592</v>
      </c>
      <c r="T2237">
        <f t="shared" si="139"/>
        <v>2011</v>
      </c>
    </row>
    <row r="2238" spans="1:20" ht="60" x14ac:dyDescent="0.25">
      <c r="A2238">
        <v>394</v>
      </c>
      <c r="B2238" s="9" t="s">
        <v>395</v>
      </c>
      <c r="C2238" s="3" t="s">
        <v>4504</v>
      </c>
      <c r="D2238" s="5">
        <v>4700</v>
      </c>
      <c r="E2238" s="7">
        <v>1180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">
        <f t="shared" si="137"/>
        <v>26</v>
      </c>
      <c r="P2238" t="s">
        <v>8307</v>
      </c>
      <c r="Q2238" t="s">
        <v>8336</v>
      </c>
      <c r="R2238" s="13">
        <f t="shared" si="140"/>
        <v>42417.818078703705</v>
      </c>
      <c r="S2238" s="13">
        <f t="shared" si="138"/>
        <v>42477.776412037041</v>
      </c>
      <c r="T2238">
        <f t="shared" si="139"/>
        <v>2016</v>
      </c>
    </row>
    <row r="2239" spans="1:20" ht="60" x14ac:dyDescent="0.25">
      <c r="A2239">
        <v>1035</v>
      </c>
      <c r="B2239" s="9" t="s">
        <v>1036</v>
      </c>
      <c r="C2239" s="3" t="s">
        <v>5145</v>
      </c>
      <c r="D2239" s="5">
        <v>4600</v>
      </c>
      <c r="E2239" s="7">
        <v>1175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">
        <f t="shared" si="137"/>
        <v>26</v>
      </c>
      <c r="P2239" t="s">
        <v>8323</v>
      </c>
      <c r="Q2239" t="s">
        <v>8342</v>
      </c>
      <c r="R2239" s="13">
        <f t="shared" si="140"/>
        <v>42016.641435185185</v>
      </c>
      <c r="S2239" s="13">
        <f t="shared" si="138"/>
        <v>42046.641435185185</v>
      </c>
      <c r="T2239">
        <f t="shared" si="139"/>
        <v>2015</v>
      </c>
    </row>
    <row r="2240" spans="1:20" ht="45" x14ac:dyDescent="0.25">
      <c r="A2240">
        <v>1312</v>
      </c>
      <c r="B2240" s="9" t="s">
        <v>1313</v>
      </c>
      <c r="C2240" s="3" t="s">
        <v>5422</v>
      </c>
      <c r="D2240" s="5">
        <v>4600</v>
      </c>
      <c r="E2240" s="7">
        <v>1175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">
        <f t="shared" si="137"/>
        <v>26</v>
      </c>
      <c r="P2240" t="s">
        <v>8314</v>
      </c>
      <c r="Q2240" t="s">
        <v>8322</v>
      </c>
      <c r="R2240" s="13">
        <f t="shared" si="140"/>
        <v>42082.702800925923</v>
      </c>
      <c r="S2240" s="13">
        <f t="shared" si="138"/>
        <v>42112.702800925923</v>
      </c>
      <c r="T2240">
        <f t="shared" si="139"/>
        <v>2015</v>
      </c>
    </row>
    <row r="2241" spans="1:20" ht="30" x14ac:dyDescent="0.25">
      <c r="A2241">
        <v>2195</v>
      </c>
      <c r="B2241" s="9" t="s">
        <v>2196</v>
      </c>
      <c r="C2241" s="3" t="s">
        <v>6305</v>
      </c>
      <c r="D2241" s="5">
        <v>4600</v>
      </c>
      <c r="E2241" s="7">
        <v>1174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">
        <f t="shared" si="137"/>
        <v>25</v>
      </c>
      <c r="P2241" t="s">
        <v>8320</v>
      </c>
      <c r="Q2241" t="s">
        <v>8348</v>
      </c>
      <c r="R2241" s="13">
        <f t="shared" si="140"/>
        <v>42197.771990740745</v>
      </c>
      <c r="S2241" s="13">
        <f t="shared" si="138"/>
        <v>42227.771990740745</v>
      </c>
      <c r="T2241">
        <f t="shared" si="139"/>
        <v>2015</v>
      </c>
    </row>
    <row r="2242" spans="1:20" ht="60" x14ac:dyDescent="0.25">
      <c r="A2242">
        <v>2276</v>
      </c>
      <c r="B2242" s="9" t="s">
        <v>2277</v>
      </c>
      <c r="C2242" s="3" t="s">
        <v>6386</v>
      </c>
      <c r="D2242" s="5">
        <v>4589</v>
      </c>
      <c r="E2242" s="7">
        <v>1170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">
        <f t="shared" ref="O2242:O2305" si="141">ROUND(E2243/D2243*100,0)</f>
        <v>26</v>
      </c>
      <c r="P2242" t="s">
        <v>8320</v>
      </c>
      <c r="Q2242" t="s">
        <v>8348</v>
      </c>
      <c r="R2242" s="13">
        <f t="shared" si="140"/>
        <v>41614.651493055557</v>
      </c>
      <c r="S2242" s="13">
        <f t="shared" si="138"/>
        <v>41644.651493055557</v>
      </c>
      <c r="T2242">
        <f t="shared" si="139"/>
        <v>2013</v>
      </c>
    </row>
    <row r="2243" spans="1:20" ht="45" x14ac:dyDescent="0.25">
      <c r="A2243">
        <v>1885</v>
      </c>
      <c r="B2243" s="9" t="s">
        <v>1886</v>
      </c>
      <c r="C2243" s="3" t="s">
        <v>5995</v>
      </c>
      <c r="D2243" s="5">
        <v>4575</v>
      </c>
      <c r="E2243" s="7">
        <v>1168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">
        <f t="shared" si="141"/>
        <v>26</v>
      </c>
      <c r="P2243" t="s">
        <v>8323</v>
      </c>
      <c r="Q2243" t="s">
        <v>8344</v>
      </c>
      <c r="R2243" s="13">
        <f t="shared" si="140"/>
        <v>41099.093865740739</v>
      </c>
      <c r="S2243" s="13">
        <f t="shared" ref="S2243:S2306" si="142">(((I2243/60)/60/24+DATE(1970,1,1)))</f>
        <v>41131.916666666664</v>
      </c>
      <c r="T2243">
        <f t="shared" ref="T2243:T2306" si="143">YEAR(R2243)</f>
        <v>2012</v>
      </c>
    </row>
    <row r="2244" spans="1:20" ht="45" x14ac:dyDescent="0.25">
      <c r="A2244">
        <v>60</v>
      </c>
      <c r="B2244" s="9" t="s">
        <v>62</v>
      </c>
      <c r="C2244" s="3" t="s">
        <v>4171</v>
      </c>
      <c r="D2244" s="5">
        <v>4500</v>
      </c>
      <c r="E2244" s="7">
        <v>1165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">
        <f t="shared" si="141"/>
        <v>26</v>
      </c>
      <c r="P2244" t="s">
        <v>8307</v>
      </c>
      <c r="Q2244" t="s">
        <v>8356</v>
      </c>
      <c r="R2244" s="13">
        <f t="shared" si="140"/>
        <v>41701.901817129627</v>
      </c>
      <c r="S2244" s="13">
        <f t="shared" si="142"/>
        <v>41721</v>
      </c>
      <c r="T2244">
        <f t="shared" si="143"/>
        <v>2014</v>
      </c>
    </row>
    <row r="2245" spans="1:20" ht="60" x14ac:dyDescent="0.25">
      <c r="A2245">
        <v>117</v>
      </c>
      <c r="B2245" s="9" t="s">
        <v>119</v>
      </c>
      <c r="C2245" s="3" t="s">
        <v>4228</v>
      </c>
      <c r="D2245" s="5">
        <v>4500</v>
      </c>
      <c r="E2245" s="7">
        <v>1161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">
        <f t="shared" si="141"/>
        <v>26</v>
      </c>
      <c r="P2245" t="s">
        <v>8307</v>
      </c>
      <c r="Q2245" t="s">
        <v>8356</v>
      </c>
      <c r="R2245" s="13">
        <f t="shared" si="140"/>
        <v>40248.834999999999</v>
      </c>
      <c r="S2245" s="13">
        <f t="shared" si="142"/>
        <v>40338.791666666664</v>
      </c>
      <c r="T2245">
        <f t="shared" si="143"/>
        <v>2010</v>
      </c>
    </row>
    <row r="2246" spans="1:20" ht="60" x14ac:dyDescent="0.25">
      <c r="A2246">
        <v>145</v>
      </c>
      <c r="B2246" s="9" t="s">
        <v>147</v>
      </c>
      <c r="C2246" s="3" t="s">
        <v>4255</v>
      </c>
      <c r="D2246" s="5">
        <v>4500</v>
      </c>
      <c r="E2246" s="7">
        <v>1156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">
        <f t="shared" si="141"/>
        <v>26</v>
      </c>
      <c r="P2246" t="s">
        <v>8307</v>
      </c>
      <c r="Q2246" t="s">
        <v>8308</v>
      </c>
      <c r="R2246" s="13">
        <f t="shared" si="140"/>
        <v>42200.542268518519</v>
      </c>
      <c r="S2246" s="13">
        <f t="shared" si="142"/>
        <v>42227.542268518519</v>
      </c>
      <c r="T2246">
        <f t="shared" si="143"/>
        <v>2015</v>
      </c>
    </row>
    <row r="2247" spans="1:20" ht="45" x14ac:dyDescent="0.25">
      <c r="A2247">
        <v>290</v>
      </c>
      <c r="B2247" s="9" t="s">
        <v>291</v>
      </c>
      <c r="C2247" s="3" t="s">
        <v>4400</v>
      </c>
      <c r="D2247" s="5">
        <v>4500</v>
      </c>
      <c r="E2247" s="7">
        <v>1155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">
        <f t="shared" si="141"/>
        <v>26</v>
      </c>
      <c r="P2247" t="s">
        <v>8307</v>
      </c>
      <c r="Q2247" t="s">
        <v>8336</v>
      </c>
      <c r="R2247" s="13">
        <f t="shared" si="140"/>
        <v>40526.36917824074</v>
      </c>
      <c r="S2247" s="13">
        <f t="shared" si="142"/>
        <v>40576.332638888889</v>
      </c>
      <c r="T2247">
        <f t="shared" si="143"/>
        <v>2010</v>
      </c>
    </row>
    <row r="2248" spans="1:20" ht="45" x14ac:dyDescent="0.25">
      <c r="A2248">
        <v>541</v>
      </c>
      <c r="B2248" s="9" t="s">
        <v>542</v>
      </c>
      <c r="C2248" s="3" t="s">
        <v>4651</v>
      </c>
      <c r="D2248" s="5">
        <v>4500</v>
      </c>
      <c r="E2248" s="7">
        <v>1150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">
        <f t="shared" si="141"/>
        <v>26</v>
      </c>
      <c r="P2248" t="s">
        <v>8314</v>
      </c>
      <c r="Q2248" t="s">
        <v>8318</v>
      </c>
      <c r="R2248" s="13">
        <f t="shared" si="140"/>
        <v>42276.046689814815</v>
      </c>
      <c r="S2248" s="13">
        <f t="shared" si="142"/>
        <v>42306.046689814815</v>
      </c>
      <c r="T2248">
        <f t="shared" si="143"/>
        <v>2015</v>
      </c>
    </row>
    <row r="2249" spans="1:20" ht="60" x14ac:dyDescent="0.25">
      <c r="A2249">
        <v>808</v>
      </c>
      <c r="B2249" s="9" t="s">
        <v>809</v>
      </c>
      <c r="C2249" s="3" t="s">
        <v>4918</v>
      </c>
      <c r="D2249" s="5">
        <v>4500</v>
      </c>
      <c r="E2249" s="7">
        <v>1150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">
        <f t="shared" si="141"/>
        <v>26</v>
      </c>
      <c r="P2249" t="s">
        <v>8323</v>
      </c>
      <c r="Q2249" t="s">
        <v>8347</v>
      </c>
      <c r="R2249" s="13">
        <f t="shared" si="140"/>
        <v>41962.100532407407</v>
      </c>
      <c r="S2249" s="13">
        <f t="shared" si="142"/>
        <v>41995.207638888889</v>
      </c>
      <c r="T2249">
        <f t="shared" si="143"/>
        <v>2014</v>
      </c>
    </row>
    <row r="2250" spans="1:20" ht="45" x14ac:dyDescent="0.25">
      <c r="A2250">
        <v>861</v>
      </c>
      <c r="B2250" s="9" t="s">
        <v>862</v>
      </c>
      <c r="C2250" s="3" t="s">
        <v>4971</v>
      </c>
      <c r="D2250" s="5">
        <v>4500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">
        <f t="shared" si="141"/>
        <v>25</v>
      </c>
      <c r="P2250" t="s">
        <v>8323</v>
      </c>
      <c r="Q2250" t="s">
        <v>8337</v>
      </c>
      <c r="R2250" s="13">
        <f t="shared" si="140"/>
        <v>42599.965324074074</v>
      </c>
      <c r="S2250" s="13">
        <f t="shared" si="142"/>
        <v>42629.965324074074</v>
      </c>
      <c r="T2250">
        <f t="shared" si="143"/>
        <v>2016</v>
      </c>
    </row>
    <row r="2251" spans="1:20" ht="45" x14ac:dyDescent="0.25">
      <c r="A2251">
        <v>1036</v>
      </c>
      <c r="B2251" s="9" t="s">
        <v>1037</v>
      </c>
      <c r="C2251" s="3" t="s">
        <v>5146</v>
      </c>
      <c r="D2251" s="5">
        <v>4500</v>
      </c>
      <c r="E2251" s="7">
        <v>1147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">
        <f t="shared" si="141"/>
        <v>25</v>
      </c>
      <c r="P2251" t="s">
        <v>8323</v>
      </c>
      <c r="Q2251" t="s">
        <v>8342</v>
      </c>
      <c r="R2251" s="13">
        <f t="shared" si="140"/>
        <v>41249.448958333334</v>
      </c>
      <c r="S2251" s="13">
        <f t="shared" si="142"/>
        <v>41281.333333333336</v>
      </c>
      <c r="T2251">
        <f t="shared" si="143"/>
        <v>2012</v>
      </c>
    </row>
    <row r="2252" spans="1:20" ht="60" x14ac:dyDescent="0.25">
      <c r="A2252">
        <v>1118</v>
      </c>
      <c r="B2252" s="9" t="s">
        <v>1119</v>
      </c>
      <c r="C2252" s="3" t="s">
        <v>5228</v>
      </c>
      <c r="D2252" s="5">
        <v>4500</v>
      </c>
      <c r="E2252" s="7">
        <v>1145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">
        <f t="shared" si="141"/>
        <v>25</v>
      </c>
      <c r="P2252" t="s">
        <v>8320</v>
      </c>
      <c r="Q2252" t="s">
        <v>8321</v>
      </c>
      <c r="R2252" s="13">
        <f t="shared" si="140"/>
        <v>41704.16642361111</v>
      </c>
      <c r="S2252" s="13">
        <f t="shared" si="142"/>
        <v>41734.124756944446</v>
      </c>
      <c r="T2252">
        <f t="shared" si="143"/>
        <v>2014</v>
      </c>
    </row>
    <row r="2253" spans="1:20" ht="45" x14ac:dyDescent="0.25">
      <c r="A2253">
        <v>1417</v>
      </c>
      <c r="B2253" s="9" t="s">
        <v>1418</v>
      </c>
      <c r="C2253" s="3" t="s">
        <v>5527</v>
      </c>
      <c r="D2253" s="5">
        <v>4500</v>
      </c>
      <c r="E2253" s="7">
        <v>1145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">
        <f t="shared" si="141"/>
        <v>25</v>
      </c>
      <c r="P2253" t="s">
        <v>8311</v>
      </c>
      <c r="Q2253" t="s">
        <v>8312</v>
      </c>
      <c r="R2253" s="13">
        <f t="shared" si="140"/>
        <v>42232.15016203704</v>
      </c>
      <c r="S2253" s="13">
        <f t="shared" si="142"/>
        <v>42262.465972222228</v>
      </c>
      <c r="T2253">
        <f t="shared" si="143"/>
        <v>2015</v>
      </c>
    </row>
    <row r="2254" spans="1:20" ht="45" x14ac:dyDescent="0.25">
      <c r="A2254">
        <v>1636</v>
      </c>
      <c r="B2254" s="9" t="s">
        <v>1637</v>
      </c>
      <c r="C2254" s="3" t="s">
        <v>5746</v>
      </c>
      <c r="D2254" s="5">
        <v>4500</v>
      </c>
      <c r="E2254" s="7">
        <v>1145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">
        <f t="shared" si="141"/>
        <v>25</v>
      </c>
      <c r="P2254" t="s">
        <v>8323</v>
      </c>
      <c r="Q2254" t="s">
        <v>8347</v>
      </c>
      <c r="R2254" s="13">
        <f t="shared" si="140"/>
        <v>40663.08666666667</v>
      </c>
      <c r="S2254" s="13">
        <f t="shared" si="142"/>
        <v>40706.166666666664</v>
      </c>
      <c r="T2254">
        <f t="shared" si="143"/>
        <v>2011</v>
      </c>
    </row>
    <row r="2255" spans="1:20" ht="60" x14ac:dyDescent="0.25">
      <c r="A2255">
        <v>1652</v>
      </c>
      <c r="B2255" s="9" t="s">
        <v>1653</v>
      </c>
      <c r="C2255" s="3" t="s">
        <v>5762</v>
      </c>
      <c r="D2255" s="5">
        <v>4500</v>
      </c>
      <c r="E2255" s="7">
        <v>1145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">
        <f t="shared" si="141"/>
        <v>25</v>
      </c>
      <c r="P2255" t="s">
        <v>8323</v>
      </c>
      <c r="Q2255" t="s">
        <v>8353</v>
      </c>
      <c r="R2255" s="13">
        <f t="shared" si="140"/>
        <v>41572.492974537039</v>
      </c>
      <c r="S2255" s="13">
        <f t="shared" si="142"/>
        <v>41602.534641203703</v>
      </c>
      <c r="T2255">
        <f t="shared" si="143"/>
        <v>2013</v>
      </c>
    </row>
    <row r="2256" spans="1:20" ht="45" x14ac:dyDescent="0.25">
      <c r="A2256">
        <v>1734</v>
      </c>
      <c r="B2256" s="9" t="s">
        <v>1735</v>
      </c>
      <c r="C2256" s="3" t="s">
        <v>5844</v>
      </c>
      <c r="D2256" s="5">
        <v>4500</v>
      </c>
      <c r="E2256" s="7">
        <v>1142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">
        <f t="shared" si="141"/>
        <v>25</v>
      </c>
      <c r="P2256" t="s">
        <v>8323</v>
      </c>
      <c r="Q2256" t="s">
        <v>8329</v>
      </c>
      <c r="R2256" s="13">
        <f t="shared" si="140"/>
        <v>42102.036527777775</v>
      </c>
      <c r="S2256" s="13">
        <f t="shared" si="142"/>
        <v>42132.036527777775</v>
      </c>
      <c r="T2256">
        <f t="shared" si="143"/>
        <v>2015</v>
      </c>
    </row>
    <row r="2257" spans="1:20" ht="60" x14ac:dyDescent="0.25">
      <c r="A2257">
        <v>2162</v>
      </c>
      <c r="B2257" s="9" t="s">
        <v>2163</v>
      </c>
      <c r="C2257" s="3" t="s">
        <v>6272</v>
      </c>
      <c r="D2257" s="5">
        <v>4500</v>
      </c>
      <c r="E2257" s="7">
        <v>1142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">
        <f t="shared" si="141"/>
        <v>25</v>
      </c>
      <c r="P2257" t="s">
        <v>8323</v>
      </c>
      <c r="Q2257" t="s">
        <v>8347</v>
      </c>
      <c r="R2257" s="13">
        <f t="shared" si="140"/>
        <v>41813.766099537039</v>
      </c>
      <c r="S2257" s="13">
        <f t="shared" si="142"/>
        <v>41844.766099537039</v>
      </c>
      <c r="T2257">
        <f t="shared" si="143"/>
        <v>2014</v>
      </c>
    </row>
    <row r="2258" spans="1:20" ht="45" x14ac:dyDescent="0.25">
      <c r="A2258">
        <v>2287</v>
      </c>
      <c r="B2258" s="9" t="s">
        <v>2288</v>
      </c>
      <c r="C2258" s="3" t="s">
        <v>6397</v>
      </c>
      <c r="D2258" s="5">
        <v>4500</v>
      </c>
      <c r="E2258" s="7">
        <v>1140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">
        <f t="shared" si="141"/>
        <v>25</v>
      </c>
      <c r="P2258" t="s">
        <v>8323</v>
      </c>
      <c r="Q2258" t="s">
        <v>8347</v>
      </c>
      <c r="R2258" s="13">
        <f t="shared" si="140"/>
        <v>41792.667361111111</v>
      </c>
      <c r="S2258" s="13">
        <f t="shared" si="142"/>
        <v>41813.667361111111</v>
      </c>
      <c r="T2258">
        <f t="shared" si="143"/>
        <v>2014</v>
      </c>
    </row>
    <row r="2259" spans="1:20" ht="60" x14ac:dyDescent="0.25">
      <c r="A2259">
        <v>2531</v>
      </c>
      <c r="B2259" s="9" t="s">
        <v>2531</v>
      </c>
      <c r="C2259" s="3" t="s">
        <v>6641</v>
      </c>
      <c r="D2259" s="5">
        <v>4500</v>
      </c>
      <c r="E2259" s="7">
        <v>1136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">
        <f t="shared" si="141"/>
        <v>25</v>
      </c>
      <c r="P2259" t="s">
        <v>8323</v>
      </c>
      <c r="Q2259" t="s">
        <v>8355</v>
      </c>
      <c r="R2259" s="13">
        <f t="shared" si="140"/>
        <v>42208.680023148147</v>
      </c>
      <c r="S2259" s="13">
        <f t="shared" si="142"/>
        <v>42231.165972222225</v>
      </c>
      <c r="T2259">
        <f t="shared" si="143"/>
        <v>2015</v>
      </c>
    </row>
    <row r="2260" spans="1:20" ht="60" x14ac:dyDescent="0.25">
      <c r="A2260">
        <v>2808</v>
      </c>
      <c r="B2260" s="9" t="s">
        <v>2808</v>
      </c>
      <c r="C2260" s="3" t="s">
        <v>6918</v>
      </c>
      <c r="D2260" s="5">
        <v>4500</v>
      </c>
      <c r="E2260" s="7">
        <v>1130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1">
        <f t="shared" si="141"/>
        <v>25</v>
      </c>
      <c r="P2260" t="s">
        <v>8309</v>
      </c>
      <c r="Q2260" t="s">
        <v>8333</v>
      </c>
      <c r="R2260" s="13">
        <f t="shared" si="140"/>
        <v>42208.84646990741</v>
      </c>
      <c r="S2260" s="13">
        <f t="shared" si="142"/>
        <v>42238.84646990741</v>
      </c>
      <c r="T2260">
        <f t="shared" si="143"/>
        <v>2015</v>
      </c>
    </row>
    <row r="2261" spans="1:20" ht="60" x14ac:dyDescent="0.25">
      <c r="A2261">
        <v>2851</v>
      </c>
      <c r="B2261" s="9" t="s">
        <v>2851</v>
      </c>
      <c r="C2261" s="3" t="s">
        <v>6961</v>
      </c>
      <c r="D2261" s="5">
        <v>4500</v>
      </c>
      <c r="E2261" s="7">
        <v>1130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1">
        <f t="shared" si="141"/>
        <v>25</v>
      </c>
      <c r="P2261" t="s">
        <v>8309</v>
      </c>
      <c r="Q2261" t="s">
        <v>8333</v>
      </c>
      <c r="R2261" s="13">
        <f t="shared" si="140"/>
        <v>42390.002650462964</v>
      </c>
      <c r="S2261" s="13">
        <f t="shared" si="142"/>
        <v>42398.970138888893</v>
      </c>
      <c r="T2261">
        <f t="shared" si="143"/>
        <v>2016</v>
      </c>
    </row>
    <row r="2262" spans="1:20" ht="45" x14ac:dyDescent="0.25">
      <c r="A2262">
        <v>3021</v>
      </c>
      <c r="B2262" s="9" t="s">
        <v>3021</v>
      </c>
      <c r="C2262" s="3" t="s">
        <v>7131</v>
      </c>
      <c r="D2262" s="5">
        <v>4500</v>
      </c>
      <c r="E2262" s="7">
        <v>1130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">
        <f t="shared" si="141"/>
        <v>25</v>
      </c>
      <c r="P2262" t="s">
        <v>8309</v>
      </c>
      <c r="Q2262" t="s">
        <v>8310</v>
      </c>
      <c r="R2262" s="13">
        <f t="shared" si="140"/>
        <v>42660.618854166663</v>
      </c>
      <c r="S2262" s="13">
        <f t="shared" si="142"/>
        <v>42696.249305555553</v>
      </c>
      <c r="T2262">
        <f t="shared" si="143"/>
        <v>2016</v>
      </c>
    </row>
    <row r="2263" spans="1:20" ht="45" x14ac:dyDescent="0.25">
      <c r="A2263">
        <v>3160</v>
      </c>
      <c r="B2263" s="9" t="s">
        <v>3160</v>
      </c>
      <c r="C2263" s="3" t="s">
        <v>7270</v>
      </c>
      <c r="D2263" s="5">
        <v>4500</v>
      </c>
      <c r="E2263" s="7">
        <v>1130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1">
        <f t="shared" si="141"/>
        <v>25</v>
      </c>
      <c r="P2263" t="s">
        <v>8309</v>
      </c>
      <c r="Q2263" t="s">
        <v>8333</v>
      </c>
      <c r="R2263" s="13">
        <f t="shared" ref="R2263:R2326" si="144">((J2263/60)/60/24+DATE(1970,1,1))</f>
        <v>41841.26489583333</v>
      </c>
      <c r="S2263" s="13">
        <f t="shared" si="142"/>
        <v>41864.207638888889</v>
      </c>
      <c r="T2263">
        <f t="shared" si="143"/>
        <v>2014</v>
      </c>
    </row>
    <row r="2264" spans="1:20" ht="45" x14ac:dyDescent="0.25">
      <c r="A2264">
        <v>3217</v>
      </c>
      <c r="B2264" s="9" t="s">
        <v>3217</v>
      </c>
      <c r="C2264" s="3" t="s">
        <v>7327</v>
      </c>
      <c r="D2264" s="5">
        <v>4500</v>
      </c>
      <c r="E2264" s="7">
        <v>1126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1">
        <f t="shared" si="141"/>
        <v>25</v>
      </c>
      <c r="P2264" t="s">
        <v>8309</v>
      </c>
      <c r="Q2264" t="s">
        <v>8333</v>
      </c>
      <c r="R2264" s="13">
        <f t="shared" si="144"/>
        <v>42648.546111111107</v>
      </c>
      <c r="S2264" s="13">
        <f t="shared" si="142"/>
        <v>42678.546111111107</v>
      </c>
      <c r="T2264">
        <f t="shared" si="143"/>
        <v>2016</v>
      </c>
    </row>
    <row r="2265" spans="1:20" ht="60" x14ac:dyDescent="0.25">
      <c r="A2265">
        <v>3276</v>
      </c>
      <c r="B2265" s="9" t="s">
        <v>3276</v>
      </c>
      <c r="C2265" s="3" t="s">
        <v>7386</v>
      </c>
      <c r="D2265" s="5">
        <v>4500</v>
      </c>
      <c r="E2265" s="7">
        <v>1126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1">
        <f t="shared" si="141"/>
        <v>25</v>
      </c>
      <c r="P2265" t="s">
        <v>8309</v>
      </c>
      <c r="Q2265" t="s">
        <v>8333</v>
      </c>
      <c r="R2265" s="13">
        <f t="shared" si="144"/>
        <v>42426.949988425928</v>
      </c>
      <c r="S2265" s="13">
        <f t="shared" si="142"/>
        <v>42461.165972222225</v>
      </c>
      <c r="T2265">
        <f t="shared" si="143"/>
        <v>2016</v>
      </c>
    </row>
    <row r="2266" spans="1:20" ht="60" x14ac:dyDescent="0.25">
      <c r="A2266">
        <v>3293</v>
      </c>
      <c r="B2266" s="9" t="s">
        <v>3293</v>
      </c>
      <c r="C2266" s="3" t="s">
        <v>7403</v>
      </c>
      <c r="D2266" s="5">
        <v>4500</v>
      </c>
      <c r="E2266" s="7">
        <v>1125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1">
        <f t="shared" si="141"/>
        <v>25</v>
      </c>
      <c r="P2266" t="s">
        <v>8309</v>
      </c>
      <c r="Q2266" t="s">
        <v>8333</v>
      </c>
      <c r="R2266" s="13">
        <f t="shared" si="144"/>
        <v>42768.425370370373</v>
      </c>
      <c r="S2266" s="13">
        <f t="shared" si="142"/>
        <v>42798.425370370373</v>
      </c>
      <c r="T2266">
        <f t="shared" si="143"/>
        <v>2017</v>
      </c>
    </row>
    <row r="2267" spans="1:20" ht="60" x14ac:dyDescent="0.25">
      <c r="A2267">
        <v>3344</v>
      </c>
      <c r="B2267" s="9" t="s">
        <v>3344</v>
      </c>
      <c r="C2267" s="3" t="s">
        <v>7454</v>
      </c>
      <c r="D2267" s="5">
        <v>4500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1">
        <f t="shared" si="141"/>
        <v>25</v>
      </c>
      <c r="P2267" t="s">
        <v>8309</v>
      </c>
      <c r="Q2267" t="s">
        <v>8333</v>
      </c>
      <c r="R2267" s="13">
        <f t="shared" si="144"/>
        <v>41851.200150462959</v>
      </c>
      <c r="S2267" s="13">
        <f t="shared" si="142"/>
        <v>41881.200150462959</v>
      </c>
      <c r="T2267">
        <f t="shared" si="143"/>
        <v>2014</v>
      </c>
    </row>
    <row r="2268" spans="1:20" ht="60" x14ac:dyDescent="0.25">
      <c r="A2268">
        <v>3674</v>
      </c>
      <c r="B2268" s="9" t="s">
        <v>3671</v>
      </c>
      <c r="C2268" s="3" t="s">
        <v>7784</v>
      </c>
      <c r="D2268" s="5">
        <v>4500</v>
      </c>
      <c r="E2268" s="7">
        <v>1120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1">
        <f t="shared" si="141"/>
        <v>25</v>
      </c>
      <c r="P2268" t="s">
        <v>8309</v>
      </c>
      <c r="Q2268" t="s">
        <v>8333</v>
      </c>
      <c r="R2268" s="13">
        <f t="shared" si="144"/>
        <v>42556.873020833329</v>
      </c>
      <c r="S2268" s="13">
        <f t="shared" si="142"/>
        <v>42616.873020833329</v>
      </c>
      <c r="T2268">
        <f t="shared" si="143"/>
        <v>2016</v>
      </c>
    </row>
    <row r="2269" spans="1:20" ht="30" x14ac:dyDescent="0.25">
      <c r="A2269">
        <v>3723</v>
      </c>
      <c r="B2269" s="9" t="s">
        <v>3720</v>
      </c>
      <c r="C2269" s="3" t="s">
        <v>7833</v>
      </c>
      <c r="D2269" s="5">
        <v>4500</v>
      </c>
      <c r="E2269" s="7">
        <v>1119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1">
        <f t="shared" si="141"/>
        <v>25</v>
      </c>
      <c r="P2269" t="s">
        <v>8309</v>
      </c>
      <c r="Q2269" t="s">
        <v>8333</v>
      </c>
      <c r="R2269" s="13">
        <f t="shared" si="144"/>
        <v>41943.753032407411</v>
      </c>
      <c r="S2269" s="13">
        <f t="shared" si="142"/>
        <v>41973.794699074075</v>
      </c>
      <c r="T2269">
        <f t="shared" si="143"/>
        <v>2014</v>
      </c>
    </row>
    <row r="2270" spans="1:20" ht="60" x14ac:dyDescent="0.25">
      <c r="A2270">
        <v>3756</v>
      </c>
      <c r="B2270" s="9" t="s">
        <v>3753</v>
      </c>
      <c r="C2270" s="3" t="s">
        <v>7866</v>
      </c>
      <c r="D2270" s="5">
        <v>4500</v>
      </c>
      <c r="E2270" s="7">
        <v>1115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">
        <f t="shared" si="141"/>
        <v>25</v>
      </c>
      <c r="P2270" t="s">
        <v>8309</v>
      </c>
      <c r="Q2270" t="s">
        <v>8317</v>
      </c>
      <c r="R2270" s="13">
        <f t="shared" si="144"/>
        <v>41771.814791666664</v>
      </c>
      <c r="S2270" s="13">
        <f t="shared" si="142"/>
        <v>41801.814791666664</v>
      </c>
      <c r="T2270">
        <f t="shared" si="143"/>
        <v>2014</v>
      </c>
    </row>
    <row r="2271" spans="1:20" ht="60" x14ac:dyDescent="0.25">
      <c r="A2271">
        <v>3781</v>
      </c>
      <c r="B2271" s="9" t="s">
        <v>3778</v>
      </c>
      <c r="C2271" s="3" t="s">
        <v>7891</v>
      </c>
      <c r="D2271" s="5">
        <v>4500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">
        <f t="shared" si="141"/>
        <v>25</v>
      </c>
      <c r="P2271" t="s">
        <v>8309</v>
      </c>
      <c r="Q2271" t="s">
        <v>8317</v>
      </c>
      <c r="R2271" s="13">
        <f t="shared" si="144"/>
        <v>41865.882928240739</v>
      </c>
      <c r="S2271" s="13">
        <f t="shared" si="142"/>
        <v>41890.882928240739</v>
      </c>
      <c r="T2271">
        <f t="shared" si="143"/>
        <v>2014</v>
      </c>
    </row>
    <row r="2272" spans="1:20" ht="60" x14ac:dyDescent="0.25">
      <c r="A2272">
        <v>4099</v>
      </c>
      <c r="B2272" s="9" t="s">
        <v>4095</v>
      </c>
      <c r="C2272" s="3" t="s">
        <v>8202</v>
      </c>
      <c r="D2272" s="5">
        <v>4500</v>
      </c>
      <c r="E2272" s="7">
        <v>1111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1">
        <f t="shared" si="141"/>
        <v>25</v>
      </c>
      <c r="P2272" t="s">
        <v>8309</v>
      </c>
      <c r="Q2272" t="s">
        <v>8333</v>
      </c>
      <c r="R2272" s="13">
        <f t="shared" si="144"/>
        <v>42570.850381944445</v>
      </c>
      <c r="S2272" s="13">
        <f t="shared" si="142"/>
        <v>42615.850381944445</v>
      </c>
      <c r="T2272">
        <f t="shared" si="143"/>
        <v>2016</v>
      </c>
    </row>
    <row r="2273" spans="1:20" x14ac:dyDescent="0.25">
      <c r="A2273">
        <v>497</v>
      </c>
      <c r="B2273" s="9" t="s">
        <v>498</v>
      </c>
      <c r="C2273" s="3" t="s">
        <v>4607</v>
      </c>
      <c r="D2273" s="5">
        <v>4480</v>
      </c>
      <c r="E2273" s="7">
        <v>1110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">
        <f t="shared" si="141"/>
        <v>25</v>
      </c>
      <c r="P2273" t="s">
        <v>8307</v>
      </c>
      <c r="Q2273" t="s">
        <v>8313</v>
      </c>
      <c r="R2273" s="13">
        <f t="shared" si="144"/>
        <v>41945.037789351853</v>
      </c>
      <c r="S2273" s="13">
        <f t="shared" si="142"/>
        <v>41998.208333333328</v>
      </c>
      <c r="T2273">
        <f t="shared" si="143"/>
        <v>2014</v>
      </c>
    </row>
    <row r="2274" spans="1:20" ht="60" x14ac:dyDescent="0.25">
      <c r="A2274">
        <v>750</v>
      </c>
      <c r="B2274" s="9" t="s">
        <v>751</v>
      </c>
      <c r="C2274" s="3" t="s">
        <v>4860</v>
      </c>
      <c r="D2274" s="5">
        <v>4444</v>
      </c>
      <c r="E2274" s="7">
        <v>1108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">
        <f t="shared" si="141"/>
        <v>25</v>
      </c>
      <c r="P2274" t="s">
        <v>8311</v>
      </c>
      <c r="Q2274" t="s">
        <v>8345</v>
      </c>
      <c r="R2274" s="13">
        <f t="shared" si="144"/>
        <v>41299.878148148149</v>
      </c>
      <c r="S2274" s="13">
        <f t="shared" si="142"/>
        <v>41329.878148148149</v>
      </c>
      <c r="T2274">
        <f t="shared" si="143"/>
        <v>2013</v>
      </c>
    </row>
    <row r="2275" spans="1:20" ht="60" x14ac:dyDescent="0.25">
      <c r="A2275">
        <v>215</v>
      </c>
      <c r="B2275" s="9" t="s">
        <v>217</v>
      </c>
      <c r="C2275" s="3" t="s">
        <v>4325</v>
      </c>
      <c r="D2275" s="5">
        <v>4400</v>
      </c>
      <c r="E2275" s="7">
        <v>1106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">
        <f t="shared" si="141"/>
        <v>25</v>
      </c>
      <c r="P2275" t="s">
        <v>8307</v>
      </c>
      <c r="Q2275" t="s">
        <v>8316</v>
      </c>
      <c r="R2275" s="13">
        <f t="shared" si="144"/>
        <v>42375.230115740742</v>
      </c>
      <c r="S2275" s="13">
        <f t="shared" si="142"/>
        <v>42417.999305555553</v>
      </c>
      <c r="T2275">
        <f t="shared" si="143"/>
        <v>2016</v>
      </c>
    </row>
    <row r="2276" spans="1:20" ht="45" x14ac:dyDescent="0.25">
      <c r="A2276">
        <v>1398</v>
      </c>
      <c r="B2276" s="9" t="s">
        <v>1399</v>
      </c>
      <c r="C2276" s="3" t="s">
        <v>5508</v>
      </c>
      <c r="D2276" s="5">
        <v>4400</v>
      </c>
      <c r="E2276" s="7">
        <v>1105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">
        <f t="shared" si="141"/>
        <v>25</v>
      </c>
      <c r="P2276" t="s">
        <v>8323</v>
      </c>
      <c r="Q2276" t="s">
        <v>8347</v>
      </c>
      <c r="R2276" s="13">
        <f t="shared" si="144"/>
        <v>42526.874236111107</v>
      </c>
      <c r="S2276" s="13">
        <f t="shared" si="142"/>
        <v>42556.874236111107</v>
      </c>
      <c r="T2276">
        <f t="shared" si="143"/>
        <v>2016</v>
      </c>
    </row>
    <row r="2277" spans="1:20" ht="45" x14ac:dyDescent="0.25">
      <c r="A2277">
        <v>1415</v>
      </c>
      <c r="B2277" s="9" t="s">
        <v>1416</v>
      </c>
      <c r="C2277" s="3" t="s">
        <v>5525</v>
      </c>
      <c r="D2277" s="5">
        <v>4400</v>
      </c>
      <c r="E2277" s="7">
        <v>1102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">
        <f t="shared" si="141"/>
        <v>25</v>
      </c>
      <c r="P2277" t="s">
        <v>8311</v>
      </c>
      <c r="Q2277" t="s">
        <v>8312</v>
      </c>
      <c r="R2277" s="13">
        <f t="shared" si="144"/>
        <v>42192.675821759258</v>
      </c>
      <c r="S2277" s="13">
        <f t="shared" si="142"/>
        <v>42232.675821759258</v>
      </c>
      <c r="T2277">
        <f t="shared" si="143"/>
        <v>2015</v>
      </c>
    </row>
    <row r="2278" spans="1:20" ht="75" x14ac:dyDescent="0.25">
      <c r="A2278">
        <v>1052</v>
      </c>
      <c r="B2278" s="9" t="s">
        <v>1053</v>
      </c>
      <c r="C2278" s="3" t="s">
        <v>5162</v>
      </c>
      <c r="D2278" s="5">
        <v>4336</v>
      </c>
      <c r="E2278" s="7">
        <v>1101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">
        <f t="shared" si="141"/>
        <v>26</v>
      </c>
      <c r="P2278" t="s">
        <v>8338</v>
      </c>
      <c r="Q2278" t="s">
        <v>8339</v>
      </c>
      <c r="R2278" s="13">
        <f t="shared" si="144"/>
        <v>42483.797395833331</v>
      </c>
      <c r="S2278" s="13">
        <f t="shared" si="142"/>
        <v>42527.839583333334</v>
      </c>
      <c r="T2278">
        <f t="shared" si="143"/>
        <v>2016</v>
      </c>
    </row>
    <row r="2279" spans="1:20" ht="60" x14ac:dyDescent="0.25">
      <c r="A2279">
        <v>1552</v>
      </c>
      <c r="B2279" s="9" t="s">
        <v>1553</v>
      </c>
      <c r="C2279" s="3" t="s">
        <v>5662</v>
      </c>
      <c r="D2279" s="5">
        <v>4300</v>
      </c>
      <c r="E2279" s="7">
        <v>1101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">
        <f t="shared" si="141"/>
        <v>26</v>
      </c>
      <c r="P2279" t="s">
        <v>8327</v>
      </c>
      <c r="Q2279" t="s">
        <v>8354</v>
      </c>
      <c r="R2279" s="13">
        <f t="shared" si="144"/>
        <v>41892.688750000001</v>
      </c>
      <c r="S2279" s="13">
        <f t="shared" si="142"/>
        <v>41913.165972222225</v>
      </c>
      <c r="T2279">
        <f t="shared" si="143"/>
        <v>2014</v>
      </c>
    </row>
    <row r="2280" spans="1:20" ht="45" x14ac:dyDescent="0.25">
      <c r="A2280">
        <v>3184</v>
      </c>
      <c r="B2280" s="9" t="s">
        <v>3184</v>
      </c>
      <c r="C2280" s="3" t="s">
        <v>7294</v>
      </c>
      <c r="D2280" s="5">
        <v>4300</v>
      </c>
      <c r="E2280" s="7">
        <v>1100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1">
        <f t="shared" si="141"/>
        <v>26</v>
      </c>
      <c r="P2280" t="s">
        <v>8309</v>
      </c>
      <c r="Q2280" t="s">
        <v>8333</v>
      </c>
      <c r="R2280" s="13">
        <f t="shared" si="144"/>
        <v>41791.993414351848</v>
      </c>
      <c r="S2280" s="13">
        <f t="shared" si="142"/>
        <v>41821.993414351848</v>
      </c>
      <c r="T2280">
        <f t="shared" si="143"/>
        <v>2014</v>
      </c>
    </row>
    <row r="2281" spans="1:20" ht="60" x14ac:dyDescent="0.25">
      <c r="A2281">
        <v>3724</v>
      </c>
      <c r="B2281" s="9" t="s">
        <v>3721</v>
      </c>
      <c r="C2281" s="3" t="s">
        <v>7834</v>
      </c>
      <c r="D2281" s="5">
        <v>4300</v>
      </c>
      <c r="E2281" s="7">
        <v>1100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1">
        <f t="shared" si="141"/>
        <v>26</v>
      </c>
      <c r="P2281" t="s">
        <v>8309</v>
      </c>
      <c r="Q2281" t="s">
        <v>8333</v>
      </c>
      <c r="R2281" s="13">
        <f t="shared" si="144"/>
        <v>42465.491435185191</v>
      </c>
      <c r="S2281" s="13">
        <f t="shared" si="142"/>
        <v>42494.958333333328</v>
      </c>
      <c r="T2281">
        <f t="shared" si="143"/>
        <v>2016</v>
      </c>
    </row>
    <row r="2282" spans="1:20" ht="45" x14ac:dyDescent="0.25">
      <c r="A2282">
        <v>763</v>
      </c>
      <c r="B2282" s="9" t="s">
        <v>764</v>
      </c>
      <c r="C2282" s="3" t="s">
        <v>4873</v>
      </c>
      <c r="D2282" s="5">
        <v>4290</v>
      </c>
      <c r="E2282" s="7">
        <v>1100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">
        <f t="shared" si="141"/>
        <v>26</v>
      </c>
      <c r="P2282" t="s">
        <v>8311</v>
      </c>
      <c r="Q2282" t="s">
        <v>8350</v>
      </c>
      <c r="R2282" s="13">
        <f t="shared" si="144"/>
        <v>41471.446851851848</v>
      </c>
      <c r="S2282" s="13">
        <f t="shared" si="142"/>
        <v>41501.446851851848</v>
      </c>
      <c r="T2282">
        <f t="shared" si="143"/>
        <v>2013</v>
      </c>
    </row>
    <row r="2283" spans="1:20" ht="60" x14ac:dyDescent="0.25">
      <c r="A2283">
        <v>1771</v>
      </c>
      <c r="B2283" s="9" t="s">
        <v>1772</v>
      </c>
      <c r="C2283" s="3" t="s">
        <v>5881</v>
      </c>
      <c r="D2283" s="5">
        <v>4200</v>
      </c>
      <c r="E2283" s="7">
        <v>1097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">
        <f t="shared" si="141"/>
        <v>26</v>
      </c>
      <c r="P2283" t="s">
        <v>8327</v>
      </c>
      <c r="Q2283" t="s">
        <v>8328</v>
      </c>
      <c r="R2283" s="13">
        <f t="shared" si="144"/>
        <v>41905.979629629634</v>
      </c>
      <c r="S2283" s="13">
        <f t="shared" si="142"/>
        <v>41935.979629629634</v>
      </c>
      <c r="T2283">
        <f t="shared" si="143"/>
        <v>2014</v>
      </c>
    </row>
    <row r="2284" spans="1:20" ht="60" x14ac:dyDescent="0.25">
      <c r="A2284">
        <v>2173</v>
      </c>
      <c r="B2284" s="9" t="s">
        <v>2174</v>
      </c>
      <c r="C2284" s="3" t="s">
        <v>6283</v>
      </c>
      <c r="D2284" s="5">
        <v>4200</v>
      </c>
      <c r="E2284" s="7">
        <v>1096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">
        <f t="shared" si="141"/>
        <v>26</v>
      </c>
      <c r="P2284" t="s">
        <v>8323</v>
      </c>
      <c r="Q2284" t="s">
        <v>8347</v>
      </c>
      <c r="R2284" s="13">
        <f t="shared" si="144"/>
        <v>41495.692627314813</v>
      </c>
      <c r="S2284" s="13">
        <f t="shared" si="142"/>
        <v>41527.165972222225</v>
      </c>
      <c r="T2284">
        <f t="shared" si="143"/>
        <v>2013</v>
      </c>
    </row>
    <row r="2285" spans="1:20" ht="60" x14ac:dyDescent="0.25">
      <c r="A2285">
        <v>2392</v>
      </c>
      <c r="B2285" s="9" t="s">
        <v>2393</v>
      </c>
      <c r="C2285" s="3" t="s">
        <v>6502</v>
      </c>
      <c r="D2285" s="5">
        <v>4200</v>
      </c>
      <c r="E2285" s="7">
        <v>1091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">
        <f t="shared" si="141"/>
        <v>26</v>
      </c>
      <c r="P2285" t="s">
        <v>8314</v>
      </c>
      <c r="Q2285" t="s">
        <v>8318</v>
      </c>
      <c r="R2285" s="13">
        <f t="shared" si="144"/>
        <v>42276.120636574073</v>
      </c>
      <c r="S2285" s="13">
        <f t="shared" si="142"/>
        <v>42306.120636574073</v>
      </c>
      <c r="T2285">
        <f t="shared" si="143"/>
        <v>2015</v>
      </c>
    </row>
    <row r="2286" spans="1:20" ht="60" x14ac:dyDescent="0.25">
      <c r="A2286">
        <v>3018</v>
      </c>
      <c r="B2286" s="9" t="s">
        <v>3018</v>
      </c>
      <c r="C2286" s="3" t="s">
        <v>7128</v>
      </c>
      <c r="D2286" s="5">
        <v>4200</v>
      </c>
      <c r="E2286" s="7">
        <v>1090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">
        <f t="shared" si="141"/>
        <v>26</v>
      </c>
      <c r="P2286" t="s">
        <v>8309</v>
      </c>
      <c r="Q2286" t="s">
        <v>8310</v>
      </c>
      <c r="R2286" s="13">
        <f t="shared" si="144"/>
        <v>42163.29833333334</v>
      </c>
      <c r="S2286" s="13">
        <f t="shared" si="142"/>
        <v>42205.916666666672</v>
      </c>
      <c r="T2286">
        <f t="shared" si="143"/>
        <v>2015</v>
      </c>
    </row>
    <row r="2287" spans="1:20" ht="45" x14ac:dyDescent="0.25">
      <c r="A2287">
        <v>3179</v>
      </c>
      <c r="B2287" s="9" t="s">
        <v>3179</v>
      </c>
      <c r="C2287" s="3" t="s">
        <v>7289</v>
      </c>
      <c r="D2287" s="5">
        <v>4200</v>
      </c>
      <c r="E2287" s="7">
        <v>1088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1">
        <f t="shared" si="141"/>
        <v>26</v>
      </c>
      <c r="P2287" t="s">
        <v>8309</v>
      </c>
      <c r="Q2287" t="s">
        <v>8333</v>
      </c>
      <c r="R2287" s="13">
        <f t="shared" si="144"/>
        <v>41375.702210648145</v>
      </c>
      <c r="S2287" s="13">
        <f t="shared" si="142"/>
        <v>41400.702210648145</v>
      </c>
      <c r="T2287">
        <f t="shared" si="143"/>
        <v>2013</v>
      </c>
    </row>
    <row r="2288" spans="1:20" ht="45" x14ac:dyDescent="0.25">
      <c r="A2288">
        <v>1136</v>
      </c>
      <c r="B2288" s="9" t="s">
        <v>1137</v>
      </c>
      <c r="C2288" s="3" t="s">
        <v>5246</v>
      </c>
      <c r="D2288" s="5">
        <v>4190</v>
      </c>
      <c r="E2288" s="7">
        <v>1082.5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">
        <f t="shared" si="141"/>
        <v>26</v>
      </c>
      <c r="P2288" t="s">
        <v>8320</v>
      </c>
      <c r="Q2288" t="s">
        <v>8330</v>
      </c>
      <c r="R2288" s="13">
        <f t="shared" si="144"/>
        <v>42327.671631944439</v>
      </c>
      <c r="S2288" s="13">
        <f t="shared" si="142"/>
        <v>42357.671631944439</v>
      </c>
      <c r="T2288">
        <f t="shared" si="143"/>
        <v>2015</v>
      </c>
    </row>
    <row r="2289" spans="1:20" ht="30" x14ac:dyDescent="0.25">
      <c r="A2289">
        <v>3103</v>
      </c>
      <c r="B2289" s="9" t="s">
        <v>3103</v>
      </c>
      <c r="C2289" s="3" t="s">
        <v>7213</v>
      </c>
      <c r="D2289" s="5">
        <v>4100</v>
      </c>
      <c r="E2289" s="7">
        <v>1082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">
        <f t="shared" si="141"/>
        <v>26</v>
      </c>
      <c r="P2289" t="s">
        <v>8309</v>
      </c>
      <c r="Q2289" t="s">
        <v>8310</v>
      </c>
      <c r="R2289" s="13">
        <f t="shared" si="144"/>
        <v>42107.156319444446</v>
      </c>
      <c r="S2289" s="13">
        <f t="shared" si="142"/>
        <v>42167.156319444446</v>
      </c>
      <c r="T2289">
        <f t="shared" si="143"/>
        <v>2015</v>
      </c>
    </row>
    <row r="2290" spans="1:20" ht="30" x14ac:dyDescent="0.25">
      <c r="A2290">
        <v>3131</v>
      </c>
      <c r="B2290" s="9" t="s">
        <v>3131</v>
      </c>
      <c r="C2290" s="3" t="s">
        <v>7241</v>
      </c>
      <c r="D2290" s="5">
        <v>4100</v>
      </c>
      <c r="E2290" s="7">
        <v>1082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1">
        <f t="shared" si="141"/>
        <v>27</v>
      </c>
      <c r="P2290" t="s">
        <v>8309</v>
      </c>
      <c r="Q2290" t="s">
        <v>8333</v>
      </c>
      <c r="R2290" s="13">
        <f t="shared" si="144"/>
        <v>42803.579224537039</v>
      </c>
      <c r="S2290" s="13">
        <f t="shared" si="142"/>
        <v>42833.537557870368</v>
      </c>
      <c r="T2290">
        <f t="shared" si="143"/>
        <v>2017</v>
      </c>
    </row>
    <row r="2291" spans="1:20" ht="60" x14ac:dyDescent="0.25">
      <c r="A2291">
        <v>3084</v>
      </c>
      <c r="B2291" s="9" t="s">
        <v>3084</v>
      </c>
      <c r="C2291" s="3" t="s">
        <v>7194</v>
      </c>
      <c r="D2291" s="5">
        <v>4059</v>
      </c>
      <c r="E2291" s="7">
        <v>1081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">
        <f t="shared" si="141"/>
        <v>27</v>
      </c>
      <c r="P2291" t="s">
        <v>8309</v>
      </c>
      <c r="Q2291" t="s">
        <v>8310</v>
      </c>
      <c r="R2291" s="13">
        <f t="shared" si="144"/>
        <v>42100.723738425921</v>
      </c>
      <c r="S2291" s="13">
        <f t="shared" si="142"/>
        <v>42129.783333333333</v>
      </c>
      <c r="T2291">
        <f t="shared" si="143"/>
        <v>2015</v>
      </c>
    </row>
    <row r="2292" spans="1:20" ht="45" x14ac:dyDescent="0.25">
      <c r="A2292">
        <v>30</v>
      </c>
      <c r="B2292" s="9" t="s">
        <v>32</v>
      </c>
      <c r="C2292" s="3" t="s">
        <v>4141</v>
      </c>
      <c r="D2292" s="5">
        <v>4000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">
        <f t="shared" si="141"/>
        <v>27</v>
      </c>
      <c r="P2292" t="s">
        <v>8307</v>
      </c>
      <c r="Q2292" t="s">
        <v>8346</v>
      </c>
      <c r="R2292" s="13">
        <f t="shared" si="144"/>
        <v>41842.292997685188</v>
      </c>
      <c r="S2292" s="13">
        <f t="shared" si="142"/>
        <v>41872.292997685188</v>
      </c>
      <c r="T2292">
        <f t="shared" si="143"/>
        <v>2014</v>
      </c>
    </row>
    <row r="2293" spans="1:20" ht="60" x14ac:dyDescent="0.25">
      <c r="A2293">
        <v>82</v>
      </c>
      <c r="B2293" s="9" t="s">
        <v>84</v>
      </c>
      <c r="C2293" s="3" t="s">
        <v>4193</v>
      </c>
      <c r="D2293" s="5">
        <v>4000</v>
      </c>
      <c r="E2293" s="7">
        <v>1080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">
        <f t="shared" si="141"/>
        <v>27</v>
      </c>
      <c r="P2293" t="s">
        <v>8307</v>
      </c>
      <c r="Q2293" t="s">
        <v>8356</v>
      </c>
      <c r="R2293" s="13">
        <f t="shared" si="144"/>
        <v>40795.820150462961</v>
      </c>
      <c r="S2293" s="13">
        <f t="shared" si="142"/>
        <v>40825.820150462961</v>
      </c>
      <c r="T2293">
        <f t="shared" si="143"/>
        <v>2011</v>
      </c>
    </row>
    <row r="2294" spans="1:20" ht="45" x14ac:dyDescent="0.25">
      <c r="A2294">
        <v>124</v>
      </c>
      <c r="B2294" s="9" t="s">
        <v>126</v>
      </c>
      <c r="C2294" s="3" t="s">
        <v>4235</v>
      </c>
      <c r="D2294" s="5">
        <v>4000</v>
      </c>
      <c r="E2294" s="7">
        <v>1078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">
        <f t="shared" si="141"/>
        <v>27</v>
      </c>
      <c r="P2294" t="s">
        <v>8307</v>
      </c>
      <c r="Q2294" t="s">
        <v>8308</v>
      </c>
      <c r="R2294" s="13">
        <f t="shared" si="144"/>
        <v>42114.928726851853</v>
      </c>
      <c r="S2294" s="13">
        <f t="shared" si="142"/>
        <v>42139.928726851853</v>
      </c>
      <c r="T2294">
        <f t="shared" si="143"/>
        <v>2015</v>
      </c>
    </row>
    <row r="2295" spans="1:20" ht="60" x14ac:dyDescent="0.25">
      <c r="A2295">
        <v>232</v>
      </c>
      <c r="B2295" s="9" t="s">
        <v>234</v>
      </c>
      <c r="C2295" s="3" t="s">
        <v>4342</v>
      </c>
      <c r="D2295" s="5">
        <v>4000</v>
      </c>
      <c r="E2295" s="7">
        <v>1073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">
        <f t="shared" si="141"/>
        <v>27</v>
      </c>
      <c r="P2295" t="s">
        <v>8307</v>
      </c>
      <c r="Q2295" t="s">
        <v>8316</v>
      </c>
      <c r="R2295" s="13">
        <f t="shared" si="144"/>
        <v>42032.82576388889</v>
      </c>
      <c r="S2295" s="13">
        <f t="shared" si="142"/>
        <v>42062.82576388889</v>
      </c>
      <c r="T2295">
        <f t="shared" si="143"/>
        <v>2015</v>
      </c>
    </row>
    <row r="2296" spans="1:20" ht="60" x14ac:dyDescent="0.25">
      <c r="A2296">
        <v>274</v>
      </c>
      <c r="B2296" s="9" t="s">
        <v>275</v>
      </c>
      <c r="C2296" s="3" t="s">
        <v>4384</v>
      </c>
      <c r="D2296" s="5">
        <v>4000</v>
      </c>
      <c r="E2296" s="7">
        <v>1072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">
        <f t="shared" si="141"/>
        <v>27</v>
      </c>
      <c r="P2296" t="s">
        <v>8307</v>
      </c>
      <c r="Q2296" t="s">
        <v>8336</v>
      </c>
      <c r="R2296" s="13">
        <f t="shared" si="144"/>
        <v>40969.912372685183</v>
      </c>
      <c r="S2296" s="13">
        <f t="shared" si="142"/>
        <v>41004.290972222225</v>
      </c>
      <c r="T2296">
        <f t="shared" si="143"/>
        <v>2012</v>
      </c>
    </row>
    <row r="2297" spans="1:20" ht="60" x14ac:dyDescent="0.25">
      <c r="A2297">
        <v>276</v>
      </c>
      <c r="B2297" s="9" t="s">
        <v>277</v>
      </c>
      <c r="C2297" s="3" t="s">
        <v>4386</v>
      </c>
      <c r="D2297" s="5">
        <v>4000</v>
      </c>
      <c r="E2297" s="7">
        <v>1069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">
        <f t="shared" si="141"/>
        <v>27</v>
      </c>
      <c r="P2297" t="s">
        <v>8307</v>
      </c>
      <c r="Q2297" t="s">
        <v>8336</v>
      </c>
      <c r="R2297" s="13">
        <f t="shared" si="144"/>
        <v>40967.081874999996</v>
      </c>
      <c r="S2297" s="13">
        <f t="shared" si="142"/>
        <v>41027.040208333332</v>
      </c>
      <c r="T2297">
        <f t="shared" si="143"/>
        <v>2012</v>
      </c>
    </row>
    <row r="2298" spans="1:20" ht="60" x14ac:dyDescent="0.25">
      <c r="A2298">
        <v>327</v>
      </c>
      <c r="B2298" s="9" t="s">
        <v>328</v>
      </c>
      <c r="C2298" s="3" t="s">
        <v>4437</v>
      </c>
      <c r="D2298" s="5">
        <v>4000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">
        <f t="shared" si="141"/>
        <v>27</v>
      </c>
      <c r="P2298" t="s">
        <v>8307</v>
      </c>
      <c r="Q2298" t="s">
        <v>8336</v>
      </c>
      <c r="R2298" s="13">
        <f t="shared" si="144"/>
        <v>42058.235289351855</v>
      </c>
      <c r="S2298" s="13">
        <f t="shared" si="142"/>
        <v>42085.333333333328</v>
      </c>
      <c r="T2298">
        <f t="shared" si="143"/>
        <v>2015</v>
      </c>
    </row>
    <row r="2299" spans="1:20" ht="60" x14ac:dyDescent="0.25">
      <c r="A2299">
        <v>380</v>
      </c>
      <c r="B2299" s="9" t="s">
        <v>381</v>
      </c>
      <c r="C2299" s="3" t="s">
        <v>4490</v>
      </c>
      <c r="D2299" s="5">
        <v>4000</v>
      </c>
      <c r="E2299" s="7">
        <v>1066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">
        <f t="shared" si="141"/>
        <v>27</v>
      </c>
      <c r="P2299" t="s">
        <v>8307</v>
      </c>
      <c r="Q2299" t="s">
        <v>8336</v>
      </c>
      <c r="R2299" s="13">
        <f t="shared" si="144"/>
        <v>42367.719814814816</v>
      </c>
      <c r="S2299" s="13">
        <f t="shared" si="142"/>
        <v>42392.719814814816</v>
      </c>
      <c r="T2299">
        <f t="shared" si="143"/>
        <v>2015</v>
      </c>
    </row>
    <row r="2300" spans="1:20" ht="60" x14ac:dyDescent="0.25">
      <c r="A2300">
        <v>531</v>
      </c>
      <c r="B2300" s="9" t="s">
        <v>532</v>
      </c>
      <c r="C2300" s="3" t="s">
        <v>4641</v>
      </c>
      <c r="D2300" s="5">
        <v>4000</v>
      </c>
      <c r="E2300" s="7">
        <v>1066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1">
        <f t="shared" si="141"/>
        <v>27</v>
      </c>
      <c r="P2300" t="s">
        <v>8309</v>
      </c>
      <c r="Q2300" t="s">
        <v>8333</v>
      </c>
      <c r="R2300" s="13">
        <f t="shared" si="144"/>
        <v>42676.065150462964</v>
      </c>
      <c r="S2300" s="13">
        <f t="shared" si="142"/>
        <v>42721.290972222225</v>
      </c>
      <c r="T2300">
        <f t="shared" si="143"/>
        <v>2016</v>
      </c>
    </row>
    <row r="2301" spans="1:20" ht="60" x14ac:dyDescent="0.25">
      <c r="A2301">
        <v>729</v>
      </c>
      <c r="B2301" s="9" t="s">
        <v>730</v>
      </c>
      <c r="C2301" s="3" t="s">
        <v>4839</v>
      </c>
      <c r="D2301" s="5">
        <v>4000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">
        <f t="shared" si="141"/>
        <v>27</v>
      </c>
      <c r="P2301" t="s">
        <v>8311</v>
      </c>
      <c r="Q2301" t="s">
        <v>8345</v>
      </c>
      <c r="R2301" s="13">
        <f t="shared" si="144"/>
        <v>41111.185891203706</v>
      </c>
      <c r="S2301" s="13">
        <f t="shared" si="142"/>
        <v>41171.185891203706</v>
      </c>
      <c r="T2301">
        <f t="shared" si="143"/>
        <v>2012</v>
      </c>
    </row>
    <row r="2302" spans="1:20" ht="60" x14ac:dyDescent="0.25">
      <c r="A2302">
        <v>766</v>
      </c>
      <c r="B2302" s="9" t="s">
        <v>767</v>
      </c>
      <c r="C2302" s="3" t="s">
        <v>4876</v>
      </c>
      <c r="D2302" s="5">
        <v>4000</v>
      </c>
      <c r="E2302" s="7">
        <v>1065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">
        <f t="shared" si="141"/>
        <v>27</v>
      </c>
      <c r="P2302" t="s">
        <v>8311</v>
      </c>
      <c r="Q2302" t="s">
        <v>8350</v>
      </c>
      <c r="R2302" s="13">
        <f t="shared" si="144"/>
        <v>42021.783368055556</v>
      </c>
      <c r="S2302" s="13">
        <f t="shared" si="142"/>
        <v>42051.783368055556</v>
      </c>
      <c r="T2302">
        <f t="shared" si="143"/>
        <v>2015</v>
      </c>
    </row>
    <row r="2303" spans="1:20" ht="60" x14ac:dyDescent="0.25">
      <c r="A2303">
        <v>769</v>
      </c>
      <c r="B2303" s="9" t="s">
        <v>770</v>
      </c>
      <c r="C2303" s="3" t="s">
        <v>4879</v>
      </c>
      <c r="D2303" s="5">
        <v>4000</v>
      </c>
      <c r="E2303" s="7">
        <v>1064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">
        <f t="shared" si="141"/>
        <v>27</v>
      </c>
      <c r="P2303" t="s">
        <v>8311</v>
      </c>
      <c r="Q2303" t="s">
        <v>8350</v>
      </c>
      <c r="R2303" s="13">
        <f t="shared" si="144"/>
        <v>41604.996458333335</v>
      </c>
      <c r="S2303" s="13">
        <f t="shared" si="142"/>
        <v>41634.996458333335</v>
      </c>
      <c r="T2303">
        <f t="shared" si="143"/>
        <v>2013</v>
      </c>
    </row>
    <row r="2304" spans="1:20" ht="30" x14ac:dyDescent="0.25">
      <c r="A2304">
        <v>807</v>
      </c>
      <c r="B2304" s="9" t="s">
        <v>808</v>
      </c>
      <c r="C2304" s="3" t="s">
        <v>4917</v>
      </c>
      <c r="D2304" s="5">
        <v>4000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">
        <f t="shared" si="141"/>
        <v>27</v>
      </c>
      <c r="P2304" t="s">
        <v>8323</v>
      </c>
      <c r="Q2304" t="s">
        <v>8347</v>
      </c>
      <c r="R2304" s="13">
        <f t="shared" si="144"/>
        <v>42759.628599537042</v>
      </c>
      <c r="S2304" s="13">
        <f t="shared" si="142"/>
        <v>42795.083333333328</v>
      </c>
      <c r="T2304">
        <f t="shared" si="143"/>
        <v>2017</v>
      </c>
    </row>
    <row r="2305" spans="1:20" ht="45" x14ac:dyDescent="0.25">
      <c r="A2305">
        <v>809</v>
      </c>
      <c r="B2305" s="9" t="s">
        <v>810</v>
      </c>
      <c r="C2305" s="3" t="s">
        <v>4919</v>
      </c>
      <c r="D2305" s="5">
        <v>4000</v>
      </c>
      <c r="E2305" s="7">
        <v>1060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">
        <f t="shared" si="141"/>
        <v>27</v>
      </c>
      <c r="P2305" t="s">
        <v>8323</v>
      </c>
      <c r="Q2305" t="s">
        <v>8347</v>
      </c>
      <c r="R2305" s="13">
        <f t="shared" si="144"/>
        <v>41628.833680555559</v>
      </c>
      <c r="S2305" s="13">
        <f t="shared" si="142"/>
        <v>41658.833680555559</v>
      </c>
      <c r="T2305">
        <f t="shared" si="143"/>
        <v>2013</v>
      </c>
    </row>
    <row r="2306" spans="1:20" ht="30" x14ac:dyDescent="0.25">
      <c r="A2306">
        <v>815</v>
      </c>
      <c r="B2306" s="9" t="s">
        <v>816</v>
      </c>
      <c r="C2306" s="3" t="s">
        <v>4925</v>
      </c>
      <c r="D2306" s="5">
        <v>4000</v>
      </c>
      <c r="E2306" s="7">
        <v>1060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">
        <f t="shared" ref="O2306:O2369" si="145">ROUND(E2307/D2307*100,0)</f>
        <v>26</v>
      </c>
      <c r="P2306" t="s">
        <v>8323</v>
      </c>
      <c r="Q2306" t="s">
        <v>8347</v>
      </c>
      <c r="R2306" s="13">
        <f t="shared" si="144"/>
        <v>41914.917858796296</v>
      </c>
      <c r="S2306" s="13">
        <f t="shared" si="142"/>
        <v>41944.917858796296</v>
      </c>
      <c r="T2306">
        <f t="shared" si="143"/>
        <v>2014</v>
      </c>
    </row>
    <row r="2307" spans="1:20" ht="60" x14ac:dyDescent="0.25">
      <c r="A2307">
        <v>849</v>
      </c>
      <c r="B2307" s="9" t="s">
        <v>850</v>
      </c>
      <c r="C2307" s="3" t="s">
        <v>4959</v>
      </c>
      <c r="D2307" s="5">
        <v>4000</v>
      </c>
      <c r="E2307" s="7">
        <v>1058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">
        <f t="shared" si="145"/>
        <v>26</v>
      </c>
      <c r="P2307" t="s">
        <v>8323</v>
      </c>
      <c r="Q2307" t="s">
        <v>8352</v>
      </c>
      <c r="R2307" s="13">
        <f t="shared" si="144"/>
        <v>42051.148888888885</v>
      </c>
      <c r="S2307" s="13">
        <f t="shared" ref="S2307:S2370" si="146">(((I2307/60)/60/24+DATE(1970,1,1)))</f>
        <v>42079.107222222221</v>
      </c>
      <c r="T2307">
        <f t="shared" ref="T2307:T2370" si="147">YEAR(R2307)</f>
        <v>2015</v>
      </c>
    </row>
    <row r="2308" spans="1:20" ht="45" x14ac:dyDescent="0.25">
      <c r="A2308">
        <v>850</v>
      </c>
      <c r="B2308" s="9" t="s">
        <v>851</v>
      </c>
      <c r="C2308" s="3" t="s">
        <v>4960</v>
      </c>
      <c r="D2308" s="5">
        <v>4000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">
        <f t="shared" si="145"/>
        <v>26</v>
      </c>
      <c r="P2308" t="s">
        <v>8323</v>
      </c>
      <c r="Q2308" t="s">
        <v>8352</v>
      </c>
      <c r="R2308" s="13">
        <f t="shared" si="144"/>
        <v>42452.827743055561</v>
      </c>
      <c r="S2308" s="13">
        <f t="shared" si="146"/>
        <v>42485.207638888889</v>
      </c>
      <c r="T2308">
        <f t="shared" si="147"/>
        <v>2016</v>
      </c>
    </row>
    <row r="2309" spans="1:20" ht="45" x14ac:dyDescent="0.25">
      <c r="A2309">
        <v>859</v>
      </c>
      <c r="B2309" s="9" t="s">
        <v>860</v>
      </c>
      <c r="C2309" s="3" t="s">
        <v>4969</v>
      </c>
      <c r="D2309" s="5">
        <v>4000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">
        <f t="shared" si="145"/>
        <v>26</v>
      </c>
      <c r="P2309" t="s">
        <v>8323</v>
      </c>
      <c r="Q2309" t="s">
        <v>8352</v>
      </c>
      <c r="R2309" s="13">
        <f t="shared" si="144"/>
        <v>42128.820231481484</v>
      </c>
      <c r="S2309" s="13">
        <f t="shared" si="146"/>
        <v>42159</v>
      </c>
      <c r="T2309">
        <f t="shared" si="147"/>
        <v>2015</v>
      </c>
    </row>
    <row r="2310" spans="1:20" ht="60" x14ac:dyDescent="0.25">
      <c r="A2310">
        <v>948</v>
      </c>
      <c r="B2310" s="9" t="s">
        <v>949</v>
      </c>
      <c r="C2310" s="3" t="s">
        <v>5058</v>
      </c>
      <c r="D2310" s="5">
        <v>4000</v>
      </c>
      <c r="E2310" s="7">
        <v>1055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">
        <f t="shared" si="145"/>
        <v>26</v>
      </c>
      <c r="P2310" t="s">
        <v>8314</v>
      </c>
      <c r="Q2310" t="s">
        <v>8322</v>
      </c>
      <c r="R2310" s="13">
        <f t="shared" si="144"/>
        <v>42411.828287037039</v>
      </c>
      <c r="S2310" s="13">
        <f t="shared" si="146"/>
        <v>42441.828287037039</v>
      </c>
      <c r="T2310">
        <f t="shared" si="147"/>
        <v>2016</v>
      </c>
    </row>
    <row r="2311" spans="1:20" ht="45" x14ac:dyDescent="0.25">
      <c r="A2311">
        <v>996</v>
      </c>
      <c r="B2311" s="9" t="s">
        <v>997</v>
      </c>
      <c r="C2311" s="3" t="s">
        <v>5106</v>
      </c>
      <c r="D2311" s="5">
        <v>4000</v>
      </c>
      <c r="E2311" s="7">
        <v>1050.5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">
        <f t="shared" si="145"/>
        <v>26</v>
      </c>
      <c r="P2311" t="s">
        <v>8314</v>
      </c>
      <c r="Q2311" t="s">
        <v>8322</v>
      </c>
      <c r="R2311" s="13">
        <f t="shared" si="144"/>
        <v>41817.866435185184</v>
      </c>
      <c r="S2311" s="13">
        <f t="shared" si="146"/>
        <v>41847.643750000003</v>
      </c>
      <c r="T2311">
        <f t="shared" si="147"/>
        <v>2014</v>
      </c>
    </row>
    <row r="2312" spans="1:20" ht="45" x14ac:dyDescent="0.25">
      <c r="A2312">
        <v>1006</v>
      </c>
      <c r="B2312" s="9" t="s">
        <v>1007</v>
      </c>
      <c r="C2312" s="3" t="s">
        <v>5116</v>
      </c>
      <c r="D2312" s="5">
        <v>4000</v>
      </c>
      <c r="E2312" s="7">
        <v>1050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">
        <f t="shared" si="145"/>
        <v>26</v>
      </c>
      <c r="P2312" t="s">
        <v>8314</v>
      </c>
      <c r="Q2312" t="s">
        <v>8322</v>
      </c>
      <c r="R2312" s="13">
        <f t="shared" si="144"/>
        <v>41977.040185185186</v>
      </c>
      <c r="S2312" s="13">
        <f t="shared" si="146"/>
        <v>41985.299305555556</v>
      </c>
      <c r="T2312">
        <f t="shared" si="147"/>
        <v>2014</v>
      </c>
    </row>
    <row r="2313" spans="1:20" ht="45" x14ac:dyDescent="0.25">
      <c r="A2313">
        <v>1061</v>
      </c>
      <c r="B2313" s="9" t="s">
        <v>1062</v>
      </c>
      <c r="C2313" s="3" t="s">
        <v>5171</v>
      </c>
      <c r="D2313" s="5">
        <v>4000</v>
      </c>
      <c r="E2313" s="7">
        <v>1050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">
        <f t="shared" si="145"/>
        <v>26</v>
      </c>
      <c r="P2313" t="s">
        <v>8338</v>
      </c>
      <c r="Q2313" t="s">
        <v>8339</v>
      </c>
      <c r="R2313" s="13">
        <f t="shared" si="144"/>
        <v>42432.276712962965</v>
      </c>
      <c r="S2313" s="13">
        <f t="shared" si="146"/>
        <v>42492.041666666672</v>
      </c>
      <c r="T2313">
        <f t="shared" si="147"/>
        <v>2016</v>
      </c>
    </row>
    <row r="2314" spans="1:20" ht="45" x14ac:dyDescent="0.25">
      <c r="A2314">
        <v>1100</v>
      </c>
      <c r="B2314" s="9" t="s">
        <v>1101</v>
      </c>
      <c r="C2314" s="3" t="s">
        <v>5210</v>
      </c>
      <c r="D2314" s="5">
        <v>4000</v>
      </c>
      <c r="E2314" s="7">
        <v>1050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">
        <f t="shared" si="145"/>
        <v>26</v>
      </c>
      <c r="P2314" t="s">
        <v>8320</v>
      </c>
      <c r="Q2314" t="s">
        <v>8321</v>
      </c>
      <c r="R2314" s="13">
        <f t="shared" si="144"/>
        <v>42384.110775462963</v>
      </c>
      <c r="S2314" s="13">
        <f t="shared" si="146"/>
        <v>42414.110775462963</v>
      </c>
      <c r="T2314">
        <f t="shared" si="147"/>
        <v>2016</v>
      </c>
    </row>
    <row r="2315" spans="1:20" ht="45" x14ac:dyDescent="0.25">
      <c r="A2315">
        <v>1142</v>
      </c>
      <c r="B2315" s="9" t="s">
        <v>1143</v>
      </c>
      <c r="C2315" s="3" t="s">
        <v>5252</v>
      </c>
      <c r="D2315" s="5">
        <v>4000</v>
      </c>
      <c r="E2315" s="7">
        <v>1048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">
        <f t="shared" si="145"/>
        <v>26</v>
      </c>
      <c r="P2315" t="s">
        <v>8320</v>
      </c>
      <c r="Q2315" t="s">
        <v>8330</v>
      </c>
      <c r="R2315" s="13">
        <f t="shared" si="144"/>
        <v>42022.006099537044</v>
      </c>
      <c r="S2315" s="13">
        <f t="shared" si="146"/>
        <v>42052.006099537044</v>
      </c>
      <c r="T2315">
        <f t="shared" si="147"/>
        <v>2015</v>
      </c>
    </row>
    <row r="2316" spans="1:20" ht="30" x14ac:dyDescent="0.25">
      <c r="A2316">
        <v>1222</v>
      </c>
      <c r="B2316" s="9" t="s">
        <v>1223</v>
      </c>
      <c r="C2316" s="3" t="s">
        <v>5332</v>
      </c>
      <c r="D2316" s="5">
        <v>4000</v>
      </c>
      <c r="E2316" s="7">
        <v>1047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">
        <f t="shared" si="145"/>
        <v>26</v>
      </c>
      <c r="P2316" t="s">
        <v>8327</v>
      </c>
      <c r="Q2316" t="s">
        <v>8328</v>
      </c>
      <c r="R2316" s="13">
        <f t="shared" si="144"/>
        <v>42430.720451388886</v>
      </c>
      <c r="S2316" s="13">
        <f t="shared" si="146"/>
        <v>42461.166666666672</v>
      </c>
      <c r="T2316">
        <f t="shared" si="147"/>
        <v>2016</v>
      </c>
    </row>
    <row r="2317" spans="1:20" ht="45" x14ac:dyDescent="0.25">
      <c r="A2317">
        <v>1273</v>
      </c>
      <c r="B2317" s="9" t="s">
        <v>1274</v>
      </c>
      <c r="C2317" s="3" t="s">
        <v>5383</v>
      </c>
      <c r="D2317" s="5">
        <v>4000</v>
      </c>
      <c r="E2317" s="7">
        <v>1046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">
        <f t="shared" si="145"/>
        <v>26</v>
      </c>
      <c r="P2317" t="s">
        <v>8323</v>
      </c>
      <c r="Q2317" t="s">
        <v>8347</v>
      </c>
      <c r="R2317" s="13">
        <f t="shared" si="144"/>
        <v>41852.730219907404</v>
      </c>
      <c r="S2317" s="13">
        <f t="shared" si="146"/>
        <v>41882.730219907404</v>
      </c>
      <c r="T2317">
        <f t="shared" si="147"/>
        <v>2014</v>
      </c>
    </row>
    <row r="2318" spans="1:20" ht="60" x14ac:dyDescent="0.25">
      <c r="A2318">
        <v>1288</v>
      </c>
      <c r="B2318" s="9" t="s">
        <v>1289</v>
      </c>
      <c r="C2318" s="3" t="s">
        <v>5398</v>
      </c>
      <c r="D2318" s="5">
        <v>4000</v>
      </c>
      <c r="E2318" s="7">
        <v>1043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1">
        <f t="shared" si="145"/>
        <v>26</v>
      </c>
      <c r="P2318" t="s">
        <v>8309</v>
      </c>
      <c r="Q2318" t="s">
        <v>8333</v>
      </c>
      <c r="R2318" s="13">
        <f t="shared" si="144"/>
        <v>42561.154664351852</v>
      </c>
      <c r="S2318" s="13">
        <f t="shared" si="146"/>
        <v>42592.166666666672</v>
      </c>
      <c r="T2318">
        <f t="shared" si="147"/>
        <v>2016</v>
      </c>
    </row>
    <row r="2319" spans="1:20" ht="60" x14ac:dyDescent="0.25">
      <c r="A2319">
        <v>1375</v>
      </c>
      <c r="B2319" s="9" t="s">
        <v>1376</v>
      </c>
      <c r="C2319" s="3" t="s">
        <v>5485</v>
      </c>
      <c r="D2319" s="5">
        <v>4000</v>
      </c>
      <c r="E2319" s="7">
        <v>1041.29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">
        <f t="shared" si="145"/>
        <v>26</v>
      </c>
      <c r="P2319" t="s">
        <v>8323</v>
      </c>
      <c r="Q2319" t="s">
        <v>8347</v>
      </c>
      <c r="R2319" s="13">
        <f t="shared" si="144"/>
        <v>42720.066192129627</v>
      </c>
      <c r="S2319" s="13">
        <f t="shared" si="146"/>
        <v>42750.066192129627</v>
      </c>
      <c r="T2319">
        <f t="shared" si="147"/>
        <v>2016</v>
      </c>
    </row>
    <row r="2320" spans="1:20" ht="60" x14ac:dyDescent="0.25">
      <c r="A2320">
        <v>1387</v>
      </c>
      <c r="B2320" s="9" t="s">
        <v>1388</v>
      </c>
      <c r="C2320" s="3" t="s">
        <v>5497</v>
      </c>
      <c r="D2320" s="5">
        <v>4000</v>
      </c>
      <c r="E2320" s="7">
        <v>1040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">
        <f t="shared" si="145"/>
        <v>26</v>
      </c>
      <c r="P2320" t="s">
        <v>8323</v>
      </c>
      <c r="Q2320" t="s">
        <v>8347</v>
      </c>
      <c r="R2320" s="13">
        <f t="shared" si="144"/>
        <v>42126.92123842593</v>
      </c>
      <c r="S2320" s="13">
        <f t="shared" si="146"/>
        <v>42158.1875</v>
      </c>
      <c r="T2320">
        <f t="shared" si="147"/>
        <v>2015</v>
      </c>
    </row>
    <row r="2321" spans="1:20" ht="60" x14ac:dyDescent="0.25">
      <c r="A2321">
        <v>1403</v>
      </c>
      <c r="B2321" s="9" t="s">
        <v>1404</v>
      </c>
      <c r="C2321" s="3" t="s">
        <v>5513</v>
      </c>
      <c r="D2321" s="5">
        <v>4000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">
        <f t="shared" si="145"/>
        <v>26</v>
      </c>
      <c r="P2321" t="s">
        <v>8323</v>
      </c>
      <c r="Q2321" t="s">
        <v>8347</v>
      </c>
      <c r="R2321" s="13">
        <f t="shared" si="144"/>
        <v>41451.062905092593</v>
      </c>
      <c r="S2321" s="13">
        <f t="shared" si="146"/>
        <v>41481.062905092593</v>
      </c>
      <c r="T2321">
        <f t="shared" si="147"/>
        <v>2013</v>
      </c>
    </row>
    <row r="2322" spans="1:20" ht="45" x14ac:dyDescent="0.25">
      <c r="A2322">
        <v>1409</v>
      </c>
      <c r="B2322" s="9" t="s">
        <v>1410</v>
      </c>
      <c r="C2322" s="3" t="s">
        <v>5519</v>
      </c>
      <c r="D2322" s="5">
        <v>4000</v>
      </c>
      <c r="E2322" s="7">
        <v>1040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">
        <f t="shared" si="145"/>
        <v>26</v>
      </c>
      <c r="P2322" t="s">
        <v>8311</v>
      </c>
      <c r="Q2322" t="s">
        <v>8312</v>
      </c>
      <c r="R2322" s="13">
        <f t="shared" si="144"/>
        <v>41945.133506944447</v>
      </c>
      <c r="S2322" s="13">
        <f t="shared" si="146"/>
        <v>42005.175173611111</v>
      </c>
      <c r="T2322">
        <f t="shared" si="147"/>
        <v>2014</v>
      </c>
    </row>
    <row r="2323" spans="1:20" ht="30" x14ac:dyDescent="0.25">
      <c r="A2323">
        <v>1462</v>
      </c>
      <c r="B2323" s="9" t="s">
        <v>1463</v>
      </c>
      <c r="C2323" s="3" t="s">
        <v>5572</v>
      </c>
      <c r="D2323" s="5">
        <v>4000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">
        <f t="shared" si="145"/>
        <v>26</v>
      </c>
      <c r="P2323" t="s">
        <v>8311</v>
      </c>
      <c r="Q2323" t="s">
        <v>8343</v>
      </c>
      <c r="R2323" s="13">
        <f t="shared" si="144"/>
        <v>41344.662858796299</v>
      </c>
      <c r="S2323" s="13">
        <f t="shared" si="146"/>
        <v>41374.662858796299</v>
      </c>
      <c r="T2323">
        <f t="shared" si="147"/>
        <v>2013</v>
      </c>
    </row>
    <row r="2324" spans="1:20" ht="60" x14ac:dyDescent="0.25">
      <c r="A2324">
        <v>1492</v>
      </c>
      <c r="B2324" s="9" t="s">
        <v>1493</v>
      </c>
      <c r="C2324" s="3" t="s">
        <v>5602</v>
      </c>
      <c r="D2324" s="5">
        <v>4000</v>
      </c>
      <c r="E2324" s="7">
        <v>1036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">
        <f t="shared" si="145"/>
        <v>26</v>
      </c>
      <c r="P2324" t="s">
        <v>8311</v>
      </c>
      <c r="Q2324" t="s">
        <v>8350</v>
      </c>
      <c r="R2324" s="13">
        <f t="shared" si="144"/>
        <v>40682.884791666671</v>
      </c>
      <c r="S2324" s="13">
        <f t="shared" si="146"/>
        <v>40712.884791666671</v>
      </c>
      <c r="T2324">
        <f t="shared" si="147"/>
        <v>2011</v>
      </c>
    </row>
    <row r="2325" spans="1:20" ht="60" x14ac:dyDescent="0.25">
      <c r="A2325">
        <v>1535</v>
      </c>
      <c r="B2325" s="9" t="s">
        <v>1536</v>
      </c>
      <c r="C2325" s="3" t="s">
        <v>5645</v>
      </c>
      <c r="D2325" s="5">
        <v>4000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">
        <f t="shared" si="145"/>
        <v>26</v>
      </c>
      <c r="P2325" t="s">
        <v>8327</v>
      </c>
      <c r="Q2325" t="s">
        <v>8328</v>
      </c>
      <c r="R2325" s="13">
        <f t="shared" si="144"/>
        <v>42484.829062500001</v>
      </c>
      <c r="S2325" s="13">
        <f t="shared" si="146"/>
        <v>42513.916666666672</v>
      </c>
      <c r="T2325">
        <f t="shared" si="147"/>
        <v>2016</v>
      </c>
    </row>
    <row r="2326" spans="1:20" ht="60" x14ac:dyDescent="0.25">
      <c r="A2326">
        <v>1562</v>
      </c>
      <c r="B2326" s="9" t="s">
        <v>1563</v>
      </c>
      <c r="C2326" s="3" t="s">
        <v>5672</v>
      </c>
      <c r="D2326" s="5">
        <v>4000</v>
      </c>
      <c r="E2326" s="7">
        <v>1035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">
        <f t="shared" si="145"/>
        <v>26</v>
      </c>
      <c r="P2326" t="s">
        <v>8311</v>
      </c>
      <c r="Q2326" t="s">
        <v>8351</v>
      </c>
      <c r="R2326" s="13">
        <f t="shared" si="144"/>
        <v>40079.566157407404</v>
      </c>
      <c r="S2326" s="13">
        <f t="shared" si="146"/>
        <v>40149.034722222219</v>
      </c>
      <c r="T2326">
        <f t="shared" si="147"/>
        <v>2009</v>
      </c>
    </row>
    <row r="2327" spans="1:20" ht="60" x14ac:dyDescent="0.25">
      <c r="A2327">
        <v>1565</v>
      </c>
      <c r="B2327" s="9" t="s">
        <v>1566</v>
      </c>
      <c r="C2327" s="3" t="s">
        <v>5675</v>
      </c>
      <c r="D2327" s="5">
        <v>4000</v>
      </c>
      <c r="E2327" s="7">
        <v>1035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">
        <f t="shared" si="145"/>
        <v>26</v>
      </c>
      <c r="P2327" t="s">
        <v>8311</v>
      </c>
      <c r="Q2327" t="s">
        <v>8351</v>
      </c>
      <c r="R2327" s="13">
        <f t="shared" ref="R2327:R2390" si="148">((J2327/60)/60/24+DATE(1970,1,1))</f>
        <v>40672.729872685188</v>
      </c>
      <c r="S2327" s="13">
        <f t="shared" si="146"/>
        <v>40702.729872685188</v>
      </c>
      <c r="T2327">
        <f t="shared" si="147"/>
        <v>2011</v>
      </c>
    </row>
    <row r="2328" spans="1:20" ht="30" x14ac:dyDescent="0.25">
      <c r="A2328">
        <v>1628</v>
      </c>
      <c r="B2328" s="9" t="s">
        <v>1629</v>
      </c>
      <c r="C2328" s="3" t="s">
        <v>5738</v>
      </c>
      <c r="D2328" s="5">
        <v>4000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">
        <f t="shared" si="145"/>
        <v>26</v>
      </c>
      <c r="P2328" t="s">
        <v>8323</v>
      </c>
      <c r="Q2328" t="s">
        <v>8347</v>
      </c>
      <c r="R2328" s="13">
        <f t="shared" si="148"/>
        <v>41774.737060185187</v>
      </c>
      <c r="S2328" s="13">
        <f t="shared" si="146"/>
        <v>41807.737060185187</v>
      </c>
      <c r="T2328">
        <f t="shared" si="147"/>
        <v>2014</v>
      </c>
    </row>
    <row r="2329" spans="1:20" ht="60" x14ac:dyDescent="0.25">
      <c r="A2329">
        <v>1630</v>
      </c>
      <c r="B2329" s="9" t="s">
        <v>1631</v>
      </c>
      <c r="C2329" s="3" t="s">
        <v>5740</v>
      </c>
      <c r="D2329" s="5">
        <v>4000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">
        <f t="shared" si="145"/>
        <v>26</v>
      </c>
      <c r="P2329" t="s">
        <v>8323</v>
      </c>
      <c r="Q2329" t="s">
        <v>8347</v>
      </c>
      <c r="R2329" s="13">
        <f t="shared" si="148"/>
        <v>40939.837673611109</v>
      </c>
      <c r="S2329" s="13">
        <f t="shared" si="146"/>
        <v>40970.290972222225</v>
      </c>
      <c r="T2329">
        <f t="shared" si="147"/>
        <v>2012</v>
      </c>
    </row>
    <row r="2330" spans="1:20" ht="60" x14ac:dyDescent="0.25">
      <c r="A2330">
        <v>1632</v>
      </c>
      <c r="B2330" s="9" t="s">
        <v>1633</v>
      </c>
      <c r="C2330" s="3" t="s">
        <v>5742</v>
      </c>
      <c r="D2330" s="5">
        <v>4000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">
        <f t="shared" si="145"/>
        <v>26</v>
      </c>
      <c r="P2330" t="s">
        <v>8323</v>
      </c>
      <c r="Q2330" t="s">
        <v>8347</v>
      </c>
      <c r="R2330" s="13">
        <f t="shared" si="148"/>
        <v>40750.340902777774</v>
      </c>
      <c r="S2330" s="13">
        <f t="shared" si="146"/>
        <v>40810.340902777774</v>
      </c>
      <c r="T2330">
        <f t="shared" si="147"/>
        <v>2011</v>
      </c>
    </row>
    <row r="2331" spans="1:20" ht="60" x14ac:dyDescent="0.25">
      <c r="A2331">
        <v>1688</v>
      </c>
      <c r="B2331" s="9" t="s">
        <v>1689</v>
      </c>
      <c r="C2331" s="3" t="s">
        <v>5798</v>
      </c>
      <c r="D2331" s="5">
        <v>4000</v>
      </c>
      <c r="E2331" s="7">
        <v>1030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">
        <f t="shared" si="145"/>
        <v>26</v>
      </c>
      <c r="P2331" t="s">
        <v>8323</v>
      </c>
      <c r="Q2331" t="s">
        <v>8329</v>
      </c>
      <c r="R2331" s="13">
        <f t="shared" si="148"/>
        <v>42804.534652777773</v>
      </c>
      <c r="S2331" s="13">
        <f t="shared" si="146"/>
        <v>42834.492986111116</v>
      </c>
      <c r="T2331">
        <f t="shared" si="147"/>
        <v>2017</v>
      </c>
    </row>
    <row r="2332" spans="1:20" ht="60" x14ac:dyDescent="0.25">
      <c r="A2332">
        <v>1719</v>
      </c>
      <c r="B2332" s="9" t="s">
        <v>1720</v>
      </c>
      <c r="C2332" s="3" t="s">
        <v>5829</v>
      </c>
      <c r="D2332" s="5">
        <v>4000</v>
      </c>
      <c r="E2332" s="7">
        <v>1026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">
        <f t="shared" si="145"/>
        <v>26</v>
      </c>
      <c r="P2332" t="s">
        <v>8323</v>
      </c>
      <c r="Q2332" t="s">
        <v>8329</v>
      </c>
      <c r="R2332" s="13">
        <f t="shared" si="148"/>
        <v>41869.534618055557</v>
      </c>
      <c r="S2332" s="13">
        <f t="shared" si="146"/>
        <v>41899.534618055557</v>
      </c>
      <c r="T2332">
        <f t="shared" si="147"/>
        <v>2014</v>
      </c>
    </row>
    <row r="2333" spans="1:20" ht="60" x14ac:dyDescent="0.25">
      <c r="A2333">
        <v>1720</v>
      </c>
      <c r="B2333" s="9" t="s">
        <v>1721</v>
      </c>
      <c r="C2333" s="3" t="s">
        <v>5830</v>
      </c>
      <c r="D2333" s="5">
        <v>4000</v>
      </c>
      <c r="E2333" s="7">
        <v>1026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">
        <f t="shared" si="145"/>
        <v>26</v>
      </c>
      <c r="P2333" t="s">
        <v>8323</v>
      </c>
      <c r="Q2333" t="s">
        <v>8329</v>
      </c>
      <c r="R2333" s="13">
        <f t="shared" si="148"/>
        <v>41922.783229166671</v>
      </c>
      <c r="S2333" s="13">
        <f t="shared" si="146"/>
        <v>41952.824895833335</v>
      </c>
      <c r="T2333">
        <f t="shared" si="147"/>
        <v>2014</v>
      </c>
    </row>
    <row r="2334" spans="1:20" ht="60" x14ac:dyDescent="0.25">
      <c r="A2334">
        <v>1732</v>
      </c>
      <c r="B2334" s="9" t="s">
        <v>1733</v>
      </c>
      <c r="C2334" s="3" t="s">
        <v>5842</v>
      </c>
      <c r="D2334" s="5">
        <v>4000</v>
      </c>
      <c r="E2334" s="7">
        <v>1026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">
        <f t="shared" si="145"/>
        <v>26</v>
      </c>
      <c r="P2334" t="s">
        <v>8323</v>
      </c>
      <c r="Q2334" t="s">
        <v>8329</v>
      </c>
      <c r="R2334" s="13">
        <f t="shared" si="148"/>
        <v>42325.683807870373</v>
      </c>
      <c r="S2334" s="13">
        <f t="shared" si="146"/>
        <v>42385.208333333328</v>
      </c>
      <c r="T2334">
        <f t="shared" si="147"/>
        <v>2015</v>
      </c>
    </row>
    <row r="2335" spans="1:20" ht="60" x14ac:dyDescent="0.25">
      <c r="A2335">
        <v>1737</v>
      </c>
      <c r="B2335" s="9" t="s">
        <v>1738</v>
      </c>
      <c r="C2335" s="3" t="s">
        <v>5847</v>
      </c>
      <c r="D2335" s="5">
        <v>4000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">
        <f t="shared" si="145"/>
        <v>26</v>
      </c>
      <c r="P2335" t="s">
        <v>8323</v>
      </c>
      <c r="Q2335" t="s">
        <v>8329</v>
      </c>
      <c r="R2335" s="13">
        <f t="shared" si="148"/>
        <v>42175.948981481488</v>
      </c>
      <c r="S2335" s="13">
        <f t="shared" si="146"/>
        <v>42205.948981481488</v>
      </c>
      <c r="T2335">
        <f t="shared" si="147"/>
        <v>2015</v>
      </c>
    </row>
    <row r="2336" spans="1:20" ht="30" x14ac:dyDescent="0.25">
      <c r="A2336">
        <v>1799</v>
      </c>
      <c r="B2336" s="9" t="s">
        <v>1800</v>
      </c>
      <c r="C2336" s="3" t="s">
        <v>5909</v>
      </c>
      <c r="D2336" s="5">
        <v>4000</v>
      </c>
      <c r="E2336" s="7">
        <v>1025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">
        <f t="shared" si="145"/>
        <v>26</v>
      </c>
      <c r="P2336" t="s">
        <v>8327</v>
      </c>
      <c r="Q2336" t="s">
        <v>8328</v>
      </c>
      <c r="R2336" s="13">
        <f t="shared" si="148"/>
        <v>41934.842685185184</v>
      </c>
      <c r="S2336" s="13">
        <f t="shared" si="146"/>
        <v>41954.884351851855</v>
      </c>
      <c r="T2336">
        <f t="shared" si="147"/>
        <v>2014</v>
      </c>
    </row>
    <row r="2337" spans="1:20" ht="30" x14ac:dyDescent="0.25">
      <c r="A2337">
        <v>1976</v>
      </c>
      <c r="B2337" s="9" t="s">
        <v>1977</v>
      </c>
      <c r="C2337" s="3" t="s">
        <v>6086</v>
      </c>
      <c r="D2337" s="5">
        <v>4000</v>
      </c>
      <c r="E2337" s="7">
        <v>1025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">
        <f t="shared" si="145"/>
        <v>26</v>
      </c>
      <c r="P2337" t="s">
        <v>8314</v>
      </c>
      <c r="Q2337" t="s">
        <v>8325</v>
      </c>
      <c r="R2337" s="13">
        <f t="shared" si="148"/>
        <v>41438.899594907409</v>
      </c>
      <c r="S2337" s="13">
        <f t="shared" si="146"/>
        <v>41468.899594907409</v>
      </c>
      <c r="T2337">
        <f t="shared" si="147"/>
        <v>2013</v>
      </c>
    </row>
    <row r="2338" spans="1:20" ht="60" x14ac:dyDescent="0.25">
      <c r="A2338">
        <v>2024</v>
      </c>
      <c r="B2338" s="9" t="s">
        <v>2025</v>
      </c>
      <c r="C2338" s="3" t="s">
        <v>6134</v>
      </c>
      <c r="D2338" s="5">
        <v>4000</v>
      </c>
      <c r="E2338" s="7">
        <v>1021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">
        <f t="shared" si="145"/>
        <v>26</v>
      </c>
      <c r="P2338" t="s">
        <v>8314</v>
      </c>
      <c r="Q2338" t="s">
        <v>8325</v>
      </c>
      <c r="R2338" s="13">
        <f t="shared" si="148"/>
        <v>41099.966944444444</v>
      </c>
      <c r="S2338" s="13">
        <f t="shared" si="146"/>
        <v>41134.125</v>
      </c>
      <c r="T2338">
        <f t="shared" si="147"/>
        <v>2012</v>
      </c>
    </row>
    <row r="2339" spans="1:20" ht="45" x14ac:dyDescent="0.25">
      <c r="A2339">
        <v>2063</v>
      </c>
      <c r="B2339" s="9" t="s">
        <v>2064</v>
      </c>
      <c r="C2339" s="3" t="s">
        <v>6173</v>
      </c>
      <c r="D2339" s="5">
        <v>4000</v>
      </c>
      <c r="E2339" s="7">
        <v>1020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">
        <f t="shared" si="145"/>
        <v>26</v>
      </c>
      <c r="P2339" t="s">
        <v>8314</v>
      </c>
      <c r="Q2339" t="s">
        <v>8325</v>
      </c>
      <c r="R2339" s="13">
        <f t="shared" si="148"/>
        <v>42472.73265046296</v>
      </c>
      <c r="S2339" s="13">
        <f t="shared" si="146"/>
        <v>42505.73265046296</v>
      </c>
      <c r="T2339">
        <f t="shared" si="147"/>
        <v>2016</v>
      </c>
    </row>
    <row r="2340" spans="1:20" ht="45" x14ac:dyDescent="0.25">
      <c r="A2340">
        <v>2086</v>
      </c>
      <c r="B2340" s="9" t="s">
        <v>2087</v>
      </c>
      <c r="C2340" s="3" t="s">
        <v>6196</v>
      </c>
      <c r="D2340" s="5">
        <v>4000</v>
      </c>
      <c r="E2340" s="7">
        <v>1020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">
        <f t="shared" si="145"/>
        <v>26</v>
      </c>
      <c r="P2340" t="s">
        <v>8323</v>
      </c>
      <c r="Q2340" t="s">
        <v>8344</v>
      </c>
      <c r="R2340" s="13">
        <f t="shared" si="148"/>
        <v>40860.67050925926</v>
      </c>
      <c r="S2340" s="13">
        <f t="shared" si="146"/>
        <v>40891.207638888889</v>
      </c>
      <c r="T2340">
        <f t="shared" si="147"/>
        <v>2011</v>
      </c>
    </row>
    <row r="2341" spans="1:20" ht="45" x14ac:dyDescent="0.25">
      <c r="A2341">
        <v>2109</v>
      </c>
      <c r="B2341" s="9" t="s">
        <v>2110</v>
      </c>
      <c r="C2341" s="3" t="s">
        <v>6219</v>
      </c>
      <c r="D2341" s="5">
        <v>4000</v>
      </c>
      <c r="E2341" s="7">
        <v>1020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">
        <f t="shared" si="145"/>
        <v>25</v>
      </c>
      <c r="P2341" t="s">
        <v>8323</v>
      </c>
      <c r="Q2341" t="s">
        <v>8344</v>
      </c>
      <c r="R2341" s="13">
        <f t="shared" si="148"/>
        <v>42160.708530092597</v>
      </c>
      <c r="S2341" s="13">
        <f t="shared" si="146"/>
        <v>42190.708530092597</v>
      </c>
      <c r="T2341">
        <f t="shared" si="147"/>
        <v>2015</v>
      </c>
    </row>
    <row r="2342" spans="1:20" ht="45" x14ac:dyDescent="0.25">
      <c r="A2342">
        <v>2171</v>
      </c>
      <c r="B2342" s="9" t="s">
        <v>2172</v>
      </c>
      <c r="C2342" s="3" t="s">
        <v>6281</v>
      </c>
      <c r="D2342" s="5">
        <v>4000</v>
      </c>
      <c r="E2342" s="7">
        <v>1016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">
        <f t="shared" si="145"/>
        <v>25</v>
      </c>
      <c r="P2342" t="s">
        <v>8323</v>
      </c>
      <c r="Q2342" t="s">
        <v>8347</v>
      </c>
      <c r="R2342" s="13">
        <f t="shared" si="148"/>
        <v>42141.95711805555</v>
      </c>
      <c r="S2342" s="13">
        <f t="shared" si="146"/>
        <v>42177.208333333328</v>
      </c>
      <c r="T2342">
        <f t="shared" si="147"/>
        <v>2015</v>
      </c>
    </row>
    <row r="2343" spans="1:20" ht="60" x14ac:dyDescent="0.25">
      <c r="A2343">
        <v>2174</v>
      </c>
      <c r="B2343" s="9" t="s">
        <v>2175</v>
      </c>
      <c r="C2343" s="3" t="s">
        <v>6284</v>
      </c>
      <c r="D2343" s="5">
        <v>4000</v>
      </c>
      <c r="E2343" s="7">
        <v>1015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">
        <f t="shared" si="145"/>
        <v>25</v>
      </c>
      <c r="P2343" t="s">
        <v>8323</v>
      </c>
      <c r="Q2343" t="s">
        <v>8347</v>
      </c>
      <c r="R2343" s="13">
        <f t="shared" si="148"/>
        <v>42465.542905092589</v>
      </c>
      <c r="S2343" s="13">
        <f t="shared" si="146"/>
        <v>42495.542905092589</v>
      </c>
      <c r="T2343">
        <f t="shared" si="147"/>
        <v>2016</v>
      </c>
    </row>
    <row r="2344" spans="1:20" ht="45" x14ac:dyDescent="0.25">
      <c r="A2344">
        <v>2202</v>
      </c>
      <c r="B2344" s="9" t="s">
        <v>2203</v>
      </c>
      <c r="C2344" s="3" t="s">
        <v>6312</v>
      </c>
      <c r="D2344" s="5">
        <v>4000</v>
      </c>
      <c r="E2344" s="7">
        <v>1015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">
        <f t="shared" si="145"/>
        <v>25</v>
      </c>
      <c r="P2344" t="s">
        <v>8323</v>
      </c>
      <c r="Q2344" t="s">
        <v>8342</v>
      </c>
      <c r="R2344" s="13">
        <f t="shared" si="148"/>
        <v>41184.849166666667</v>
      </c>
      <c r="S2344" s="13">
        <f t="shared" si="146"/>
        <v>41214.849166666667</v>
      </c>
      <c r="T2344">
        <f t="shared" si="147"/>
        <v>2012</v>
      </c>
    </row>
    <row r="2345" spans="1:20" ht="60" x14ac:dyDescent="0.25">
      <c r="A2345">
        <v>2210</v>
      </c>
      <c r="B2345" s="9" t="s">
        <v>2211</v>
      </c>
      <c r="C2345" s="3" t="s">
        <v>6320</v>
      </c>
      <c r="D2345" s="5">
        <v>4000</v>
      </c>
      <c r="E2345" s="7">
        <v>1011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">
        <f t="shared" si="145"/>
        <v>25</v>
      </c>
      <c r="P2345" t="s">
        <v>8323</v>
      </c>
      <c r="Q2345" t="s">
        <v>8342</v>
      </c>
      <c r="R2345" s="13">
        <f t="shared" si="148"/>
        <v>40956.066087962965</v>
      </c>
      <c r="S2345" s="13">
        <f t="shared" si="146"/>
        <v>41013.73333333333</v>
      </c>
      <c r="T2345">
        <f t="shared" si="147"/>
        <v>2012</v>
      </c>
    </row>
    <row r="2346" spans="1:20" ht="30" x14ac:dyDescent="0.25">
      <c r="A2346">
        <v>2238</v>
      </c>
      <c r="B2346" s="9" t="s">
        <v>2239</v>
      </c>
      <c r="C2346" s="3" t="s">
        <v>6348</v>
      </c>
      <c r="D2346" s="5">
        <v>4000</v>
      </c>
      <c r="E2346" s="7">
        <v>1010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">
        <f t="shared" si="145"/>
        <v>25</v>
      </c>
      <c r="P2346" t="s">
        <v>8320</v>
      </c>
      <c r="Q2346" t="s">
        <v>8348</v>
      </c>
      <c r="R2346" s="13">
        <f t="shared" si="148"/>
        <v>42774.621712962966</v>
      </c>
      <c r="S2346" s="13">
        <f t="shared" si="146"/>
        <v>42804.621712962966</v>
      </c>
      <c r="T2346">
        <f t="shared" si="147"/>
        <v>2017</v>
      </c>
    </row>
    <row r="2347" spans="1:20" ht="45" x14ac:dyDescent="0.25">
      <c r="A2347">
        <v>2245</v>
      </c>
      <c r="B2347" s="9" t="s">
        <v>2246</v>
      </c>
      <c r="C2347" s="3" t="s">
        <v>6355</v>
      </c>
      <c r="D2347" s="5">
        <v>4000</v>
      </c>
      <c r="E2347" s="7">
        <v>1010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">
        <f t="shared" si="145"/>
        <v>25</v>
      </c>
      <c r="P2347" t="s">
        <v>8320</v>
      </c>
      <c r="Q2347" t="s">
        <v>8348</v>
      </c>
      <c r="R2347" s="13">
        <f t="shared" si="148"/>
        <v>41660.708530092597</v>
      </c>
      <c r="S2347" s="13">
        <f t="shared" si="146"/>
        <v>41691.75</v>
      </c>
      <c r="T2347">
        <f t="shared" si="147"/>
        <v>2014</v>
      </c>
    </row>
    <row r="2348" spans="1:20" ht="45" x14ac:dyDescent="0.25">
      <c r="A2348">
        <v>2334</v>
      </c>
      <c r="B2348" s="9" t="s">
        <v>2335</v>
      </c>
      <c r="C2348" s="3" t="s">
        <v>6444</v>
      </c>
      <c r="D2348" s="5">
        <v>4000</v>
      </c>
      <c r="E2348" s="7">
        <v>1006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">
        <f t="shared" si="145"/>
        <v>25</v>
      </c>
      <c r="P2348" t="s">
        <v>8331</v>
      </c>
      <c r="Q2348" t="s">
        <v>8349</v>
      </c>
      <c r="R2348" s="13">
        <f t="shared" si="148"/>
        <v>41918.670115740737</v>
      </c>
      <c r="S2348" s="13">
        <f t="shared" si="146"/>
        <v>41948.731944444444</v>
      </c>
      <c r="T2348">
        <f t="shared" si="147"/>
        <v>2014</v>
      </c>
    </row>
    <row r="2349" spans="1:20" ht="60" x14ac:dyDescent="0.25">
      <c r="A2349">
        <v>2398</v>
      </c>
      <c r="B2349" s="9" t="s">
        <v>2399</v>
      </c>
      <c r="C2349" s="3" t="s">
        <v>6508</v>
      </c>
      <c r="D2349" s="5">
        <v>4000</v>
      </c>
      <c r="E2349" s="7">
        <v>1005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">
        <f t="shared" si="145"/>
        <v>25</v>
      </c>
      <c r="P2349" t="s">
        <v>8314</v>
      </c>
      <c r="Q2349" t="s">
        <v>8318</v>
      </c>
      <c r="R2349" s="13">
        <f t="shared" si="148"/>
        <v>42157.916481481487</v>
      </c>
      <c r="S2349" s="13">
        <f t="shared" si="146"/>
        <v>42187.916481481487</v>
      </c>
      <c r="T2349">
        <f t="shared" si="147"/>
        <v>2015</v>
      </c>
    </row>
    <row r="2350" spans="1:20" ht="60" x14ac:dyDescent="0.25">
      <c r="A2350">
        <v>2481</v>
      </c>
      <c r="B2350" s="9" t="s">
        <v>2481</v>
      </c>
      <c r="C2350" s="3" t="s">
        <v>6591</v>
      </c>
      <c r="D2350" s="5">
        <v>4000</v>
      </c>
      <c r="E2350" s="7">
        <v>1005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">
        <f t="shared" si="145"/>
        <v>25</v>
      </c>
      <c r="P2350" t="s">
        <v>8323</v>
      </c>
      <c r="Q2350" t="s">
        <v>8344</v>
      </c>
      <c r="R2350" s="13">
        <f t="shared" si="148"/>
        <v>40999.645925925928</v>
      </c>
      <c r="S2350" s="13">
        <f t="shared" si="146"/>
        <v>41029.645925925928</v>
      </c>
      <c r="T2350">
        <f t="shared" si="147"/>
        <v>2012</v>
      </c>
    </row>
    <row r="2351" spans="1:20" ht="45" x14ac:dyDescent="0.25">
      <c r="A2351">
        <v>2497</v>
      </c>
      <c r="B2351" s="9" t="s">
        <v>2497</v>
      </c>
      <c r="C2351" s="3" t="s">
        <v>6607</v>
      </c>
      <c r="D2351" s="5">
        <v>4000</v>
      </c>
      <c r="E2351" s="7">
        <v>1004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">
        <f t="shared" si="145"/>
        <v>25</v>
      </c>
      <c r="P2351" t="s">
        <v>8323</v>
      </c>
      <c r="Q2351" t="s">
        <v>8344</v>
      </c>
      <c r="R2351" s="13">
        <f t="shared" si="148"/>
        <v>40730.878912037035</v>
      </c>
      <c r="S2351" s="13">
        <f t="shared" si="146"/>
        <v>40760.878912037035</v>
      </c>
      <c r="T2351">
        <f t="shared" si="147"/>
        <v>2011</v>
      </c>
    </row>
    <row r="2352" spans="1:20" ht="60" x14ac:dyDescent="0.25">
      <c r="A2352">
        <v>2499</v>
      </c>
      <c r="B2352" s="9" t="s">
        <v>2499</v>
      </c>
      <c r="C2352" s="3" t="s">
        <v>6609</v>
      </c>
      <c r="D2352" s="5">
        <v>4000</v>
      </c>
      <c r="E2352" s="7">
        <v>1003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">
        <f t="shared" si="145"/>
        <v>25</v>
      </c>
      <c r="P2352" t="s">
        <v>8323</v>
      </c>
      <c r="Q2352" t="s">
        <v>8344</v>
      </c>
      <c r="R2352" s="13">
        <f t="shared" si="148"/>
        <v>41226.648576388885</v>
      </c>
      <c r="S2352" s="13">
        <f t="shared" si="146"/>
        <v>41274.75</v>
      </c>
      <c r="T2352">
        <f t="shared" si="147"/>
        <v>2012</v>
      </c>
    </row>
    <row r="2353" spans="1:20" ht="45" x14ac:dyDescent="0.25">
      <c r="A2353">
        <v>2526</v>
      </c>
      <c r="B2353" s="9" t="s">
        <v>2526</v>
      </c>
      <c r="C2353" s="3" t="s">
        <v>6636</v>
      </c>
      <c r="D2353" s="5">
        <v>4000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">
        <f t="shared" si="145"/>
        <v>25</v>
      </c>
      <c r="P2353" t="s">
        <v>8323</v>
      </c>
      <c r="Q2353" t="s">
        <v>8355</v>
      </c>
      <c r="R2353" s="13">
        <f t="shared" si="148"/>
        <v>41953.091134259259</v>
      </c>
      <c r="S2353" s="13">
        <f t="shared" si="146"/>
        <v>41981.207638888889</v>
      </c>
      <c r="T2353">
        <f t="shared" si="147"/>
        <v>2014</v>
      </c>
    </row>
    <row r="2354" spans="1:20" ht="45" x14ac:dyDescent="0.25">
      <c r="A2354">
        <v>2527</v>
      </c>
      <c r="B2354" s="9" t="s">
        <v>2527</v>
      </c>
      <c r="C2354" s="3" t="s">
        <v>6637</v>
      </c>
      <c r="D2354" s="5">
        <v>4000</v>
      </c>
      <c r="E2354" s="7">
        <v>1002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">
        <f t="shared" si="145"/>
        <v>25</v>
      </c>
      <c r="P2354" t="s">
        <v>8323</v>
      </c>
      <c r="Q2354" t="s">
        <v>8355</v>
      </c>
      <c r="R2354" s="13">
        <f t="shared" si="148"/>
        <v>41546.75105324074</v>
      </c>
      <c r="S2354" s="13">
        <f t="shared" si="146"/>
        <v>41565.165972222225</v>
      </c>
      <c r="T2354">
        <f t="shared" si="147"/>
        <v>2013</v>
      </c>
    </row>
    <row r="2355" spans="1:20" ht="60" x14ac:dyDescent="0.25">
      <c r="A2355">
        <v>2528</v>
      </c>
      <c r="B2355" s="9" t="s">
        <v>2528</v>
      </c>
      <c r="C2355" s="3" t="s">
        <v>6638</v>
      </c>
      <c r="D2355" s="5">
        <v>4000</v>
      </c>
      <c r="E2355" s="7">
        <v>1001.49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">
        <f t="shared" si="145"/>
        <v>25</v>
      </c>
      <c r="P2355" t="s">
        <v>8323</v>
      </c>
      <c r="Q2355" t="s">
        <v>8355</v>
      </c>
      <c r="R2355" s="13">
        <f t="shared" si="148"/>
        <v>42217.834525462968</v>
      </c>
      <c r="S2355" s="13">
        <f t="shared" si="146"/>
        <v>42236.458333333328</v>
      </c>
      <c r="T2355">
        <f t="shared" si="147"/>
        <v>2015</v>
      </c>
    </row>
    <row r="2356" spans="1:20" ht="60" x14ac:dyDescent="0.25">
      <c r="A2356">
        <v>2532</v>
      </c>
      <c r="B2356" s="9" t="s">
        <v>2532</v>
      </c>
      <c r="C2356" s="3" t="s">
        <v>6642</v>
      </c>
      <c r="D2356" s="5">
        <v>4000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">
        <f t="shared" si="145"/>
        <v>25</v>
      </c>
      <c r="P2356" t="s">
        <v>8323</v>
      </c>
      <c r="Q2356" t="s">
        <v>8355</v>
      </c>
      <c r="R2356" s="13">
        <f t="shared" si="148"/>
        <v>41107.849143518521</v>
      </c>
      <c r="S2356" s="13">
        <f t="shared" si="146"/>
        <v>41137.849143518521</v>
      </c>
      <c r="T2356">
        <f t="shared" si="147"/>
        <v>2012</v>
      </c>
    </row>
    <row r="2357" spans="1:20" ht="60" x14ac:dyDescent="0.25">
      <c r="A2357">
        <v>2764</v>
      </c>
      <c r="B2357" s="9" t="s">
        <v>2764</v>
      </c>
      <c r="C2357" s="3" t="s">
        <v>6874</v>
      </c>
      <c r="D2357" s="5">
        <v>4000</v>
      </c>
      <c r="E2357" s="7">
        <v>1001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">
        <f t="shared" si="145"/>
        <v>25</v>
      </c>
      <c r="P2357" t="s">
        <v>8311</v>
      </c>
      <c r="Q2357" t="s">
        <v>8341</v>
      </c>
      <c r="R2357" s="13">
        <f t="shared" si="148"/>
        <v>41030.292025462964</v>
      </c>
      <c r="S2357" s="13">
        <f t="shared" si="146"/>
        <v>41059.791666666664</v>
      </c>
      <c r="T2357">
        <f t="shared" si="147"/>
        <v>2012</v>
      </c>
    </row>
    <row r="2358" spans="1:20" ht="45" x14ac:dyDescent="0.25">
      <c r="A2358">
        <v>2765</v>
      </c>
      <c r="B2358" s="9" t="s">
        <v>2765</v>
      </c>
      <c r="C2358" s="3" t="s">
        <v>6875</v>
      </c>
      <c r="D2358" s="5">
        <v>4000</v>
      </c>
      <c r="E2358" s="7">
        <v>1001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">
        <f t="shared" si="145"/>
        <v>25</v>
      </c>
      <c r="P2358" t="s">
        <v>8311</v>
      </c>
      <c r="Q2358" t="s">
        <v>8341</v>
      </c>
      <c r="R2358" s="13">
        <f t="shared" si="148"/>
        <v>41194.579027777778</v>
      </c>
      <c r="S2358" s="13">
        <f t="shared" si="146"/>
        <v>41210.579027777778</v>
      </c>
      <c r="T2358">
        <f t="shared" si="147"/>
        <v>2012</v>
      </c>
    </row>
    <row r="2359" spans="1:20" ht="45" x14ac:dyDescent="0.25">
      <c r="A2359">
        <v>2767</v>
      </c>
      <c r="B2359" s="9" t="s">
        <v>2767</v>
      </c>
      <c r="C2359" s="3" t="s">
        <v>6877</v>
      </c>
      <c r="D2359" s="5">
        <v>4000</v>
      </c>
      <c r="E2359" s="7">
        <v>1001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">
        <f t="shared" si="145"/>
        <v>25</v>
      </c>
      <c r="P2359" t="s">
        <v>8311</v>
      </c>
      <c r="Q2359" t="s">
        <v>8341</v>
      </c>
      <c r="R2359" s="13">
        <f t="shared" si="148"/>
        <v>42172.958912037036</v>
      </c>
      <c r="S2359" s="13">
        <f t="shared" si="146"/>
        <v>42232.958912037036</v>
      </c>
      <c r="T2359">
        <f t="shared" si="147"/>
        <v>2015</v>
      </c>
    </row>
    <row r="2360" spans="1:20" ht="60" x14ac:dyDescent="0.25">
      <c r="A2360">
        <v>2774</v>
      </c>
      <c r="B2360" s="9" t="s">
        <v>2774</v>
      </c>
      <c r="C2360" s="3" t="s">
        <v>6884</v>
      </c>
      <c r="D2360" s="5">
        <v>4000</v>
      </c>
      <c r="E2360" s="7">
        <v>1001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">
        <f t="shared" si="145"/>
        <v>25</v>
      </c>
      <c r="P2360" t="s">
        <v>8311</v>
      </c>
      <c r="Q2360" t="s">
        <v>8341</v>
      </c>
      <c r="R2360" s="13">
        <f t="shared" si="148"/>
        <v>41311.126481481479</v>
      </c>
      <c r="S2360" s="13">
        <f t="shared" si="146"/>
        <v>41341.126481481479</v>
      </c>
      <c r="T2360">
        <f t="shared" si="147"/>
        <v>2013</v>
      </c>
    </row>
    <row r="2361" spans="1:20" ht="60" x14ac:dyDescent="0.25">
      <c r="A2361">
        <v>2860</v>
      </c>
      <c r="B2361" s="9" t="s">
        <v>2860</v>
      </c>
      <c r="C2361" s="3" t="s">
        <v>6970</v>
      </c>
      <c r="D2361" s="5">
        <v>4000</v>
      </c>
      <c r="E2361" s="7">
        <v>1000.99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1">
        <f t="shared" si="145"/>
        <v>25</v>
      </c>
      <c r="P2361" t="s">
        <v>8309</v>
      </c>
      <c r="Q2361" t="s">
        <v>8333</v>
      </c>
      <c r="R2361" s="13">
        <f t="shared" si="148"/>
        <v>42480.800648148142</v>
      </c>
      <c r="S2361" s="13">
        <f t="shared" si="146"/>
        <v>42540.800648148142</v>
      </c>
      <c r="T2361">
        <f t="shared" si="147"/>
        <v>2016</v>
      </c>
    </row>
    <row r="2362" spans="1:20" ht="60" x14ac:dyDescent="0.25">
      <c r="A2362">
        <v>2938</v>
      </c>
      <c r="B2362" s="9" t="s">
        <v>2938</v>
      </c>
      <c r="C2362" s="3" t="s">
        <v>7048</v>
      </c>
      <c r="D2362" s="5">
        <v>4000</v>
      </c>
      <c r="E2362" s="7">
        <v>1000.01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">
        <f t="shared" si="145"/>
        <v>25</v>
      </c>
      <c r="P2362" t="s">
        <v>8309</v>
      </c>
      <c r="Q2362" t="s">
        <v>8317</v>
      </c>
      <c r="R2362" s="13">
        <f t="shared" si="148"/>
        <v>42004.703865740739</v>
      </c>
      <c r="S2362" s="13">
        <f t="shared" si="146"/>
        <v>42034.703865740739</v>
      </c>
      <c r="T2362">
        <f t="shared" si="147"/>
        <v>2014</v>
      </c>
    </row>
    <row r="2363" spans="1:20" ht="60" x14ac:dyDescent="0.25">
      <c r="A2363">
        <v>2981</v>
      </c>
      <c r="B2363" s="9" t="s">
        <v>2981</v>
      </c>
      <c r="C2363" s="3" t="s">
        <v>7091</v>
      </c>
      <c r="D2363" s="5">
        <v>4000</v>
      </c>
      <c r="E2363" s="7">
        <v>1000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">
        <f t="shared" si="145"/>
        <v>25</v>
      </c>
      <c r="P2363" t="s">
        <v>8309</v>
      </c>
      <c r="Q2363" t="s">
        <v>8310</v>
      </c>
      <c r="R2363" s="13">
        <f t="shared" si="148"/>
        <v>42225.559675925921</v>
      </c>
      <c r="S2363" s="13">
        <f t="shared" si="146"/>
        <v>42270.559675925921</v>
      </c>
      <c r="T2363">
        <f t="shared" si="147"/>
        <v>2015</v>
      </c>
    </row>
    <row r="2364" spans="1:20" ht="45" x14ac:dyDescent="0.25">
      <c r="A2364">
        <v>3012</v>
      </c>
      <c r="B2364" s="9" t="s">
        <v>3012</v>
      </c>
      <c r="C2364" s="3" t="s">
        <v>7122</v>
      </c>
      <c r="D2364" s="5">
        <v>4000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">
        <f t="shared" si="145"/>
        <v>25</v>
      </c>
      <c r="P2364" t="s">
        <v>8309</v>
      </c>
      <c r="Q2364" t="s">
        <v>8310</v>
      </c>
      <c r="R2364" s="13">
        <f t="shared" si="148"/>
        <v>42024.702893518523</v>
      </c>
      <c r="S2364" s="13">
        <f t="shared" si="146"/>
        <v>42045.702893518523</v>
      </c>
      <c r="T2364">
        <f t="shared" si="147"/>
        <v>2015</v>
      </c>
    </row>
    <row r="2365" spans="1:20" ht="60" x14ac:dyDescent="0.25">
      <c r="A2365">
        <v>3045</v>
      </c>
      <c r="B2365" s="9" t="s">
        <v>3045</v>
      </c>
      <c r="C2365" s="3" t="s">
        <v>7155</v>
      </c>
      <c r="D2365" s="5">
        <v>4000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">
        <f t="shared" si="145"/>
        <v>25</v>
      </c>
      <c r="P2365" t="s">
        <v>8309</v>
      </c>
      <c r="Q2365" t="s">
        <v>8310</v>
      </c>
      <c r="R2365" s="13">
        <f t="shared" si="148"/>
        <v>41843.155729166669</v>
      </c>
      <c r="S2365" s="13">
        <f t="shared" si="146"/>
        <v>41873.155729166669</v>
      </c>
      <c r="T2365">
        <f t="shared" si="147"/>
        <v>2014</v>
      </c>
    </row>
    <row r="2366" spans="1:20" ht="60" x14ac:dyDescent="0.25">
      <c r="A2366">
        <v>3093</v>
      </c>
      <c r="B2366" s="9" t="s">
        <v>3093</v>
      </c>
      <c r="C2366" s="3" t="s">
        <v>7203</v>
      </c>
      <c r="D2366" s="5">
        <v>4000</v>
      </c>
      <c r="E2366" s="7">
        <v>1000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">
        <f t="shared" si="145"/>
        <v>25</v>
      </c>
      <c r="P2366" t="s">
        <v>8309</v>
      </c>
      <c r="Q2366" t="s">
        <v>8310</v>
      </c>
      <c r="R2366" s="13">
        <f t="shared" si="148"/>
        <v>41760.909039351849</v>
      </c>
      <c r="S2366" s="13">
        <f t="shared" si="146"/>
        <v>41791.165972222225</v>
      </c>
      <c r="T2366">
        <f t="shared" si="147"/>
        <v>2014</v>
      </c>
    </row>
    <row r="2367" spans="1:20" ht="60" x14ac:dyDescent="0.25">
      <c r="A2367">
        <v>3104</v>
      </c>
      <c r="B2367" s="9" t="s">
        <v>3104</v>
      </c>
      <c r="C2367" s="3" t="s">
        <v>7214</v>
      </c>
      <c r="D2367" s="5">
        <v>4000</v>
      </c>
      <c r="E2367" s="7">
        <v>1000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">
        <f t="shared" si="145"/>
        <v>25</v>
      </c>
      <c r="P2367" t="s">
        <v>8309</v>
      </c>
      <c r="Q2367" t="s">
        <v>8310</v>
      </c>
      <c r="R2367" s="13">
        <f t="shared" si="148"/>
        <v>42006.908692129626</v>
      </c>
      <c r="S2367" s="13">
        <f t="shared" si="146"/>
        <v>42038.083333333328</v>
      </c>
      <c r="T2367">
        <f t="shared" si="147"/>
        <v>2015</v>
      </c>
    </row>
    <row r="2368" spans="1:20" ht="30" x14ac:dyDescent="0.25">
      <c r="A2368">
        <v>3157</v>
      </c>
      <c r="B2368" s="9" t="s">
        <v>3157</v>
      </c>
      <c r="C2368" s="3" t="s">
        <v>7267</v>
      </c>
      <c r="D2368" s="5">
        <v>4000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1">
        <f t="shared" si="145"/>
        <v>25</v>
      </c>
      <c r="P2368" t="s">
        <v>8309</v>
      </c>
      <c r="Q2368" t="s">
        <v>8333</v>
      </c>
      <c r="R2368" s="13">
        <f t="shared" si="148"/>
        <v>41829.788252314815</v>
      </c>
      <c r="S2368" s="13">
        <f t="shared" si="146"/>
        <v>41839.208333333336</v>
      </c>
      <c r="T2368">
        <f t="shared" si="147"/>
        <v>2014</v>
      </c>
    </row>
    <row r="2369" spans="1:20" ht="60" x14ac:dyDescent="0.25">
      <c r="A2369">
        <v>3162</v>
      </c>
      <c r="B2369" s="9" t="s">
        <v>3162</v>
      </c>
      <c r="C2369" s="3" t="s">
        <v>7272</v>
      </c>
      <c r="D2369" s="5">
        <v>4000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1">
        <f t="shared" si="145"/>
        <v>25</v>
      </c>
      <c r="P2369" t="s">
        <v>8309</v>
      </c>
      <c r="Q2369" t="s">
        <v>8333</v>
      </c>
      <c r="R2369" s="13">
        <f t="shared" si="148"/>
        <v>41799.685902777775</v>
      </c>
      <c r="S2369" s="13">
        <f t="shared" si="146"/>
        <v>41827.083333333336</v>
      </c>
      <c r="T2369">
        <f t="shared" si="147"/>
        <v>2014</v>
      </c>
    </row>
    <row r="2370" spans="1:20" ht="45" x14ac:dyDescent="0.25">
      <c r="A2370">
        <v>3190</v>
      </c>
      <c r="B2370" s="9" t="s">
        <v>3190</v>
      </c>
      <c r="C2370" s="3" t="s">
        <v>7300</v>
      </c>
      <c r="D2370" s="5">
        <v>4000</v>
      </c>
      <c r="E2370" s="7">
        <v>1000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">
        <f t="shared" ref="O2370:O2433" si="149">ROUND(E2371/D2371*100,0)</f>
        <v>25</v>
      </c>
      <c r="P2370" t="s">
        <v>8309</v>
      </c>
      <c r="Q2370" t="s">
        <v>8317</v>
      </c>
      <c r="R2370" s="13">
        <f t="shared" si="148"/>
        <v>42683.151331018518</v>
      </c>
      <c r="S2370" s="13">
        <f t="shared" si="146"/>
        <v>42713.192997685182</v>
      </c>
      <c r="T2370">
        <f t="shared" si="147"/>
        <v>2016</v>
      </c>
    </row>
    <row r="2371" spans="1:20" ht="30" x14ac:dyDescent="0.25">
      <c r="A2371">
        <v>3212</v>
      </c>
      <c r="B2371" s="9" t="s">
        <v>3212</v>
      </c>
      <c r="C2371" s="3" t="s">
        <v>7322</v>
      </c>
      <c r="D2371" s="5">
        <v>4000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1">
        <f t="shared" si="149"/>
        <v>25</v>
      </c>
      <c r="P2371" t="s">
        <v>8309</v>
      </c>
      <c r="Q2371" t="s">
        <v>8333</v>
      </c>
      <c r="R2371" s="13">
        <f t="shared" si="148"/>
        <v>41829.795729166668</v>
      </c>
      <c r="S2371" s="13">
        <f t="shared" ref="S2371:S2434" si="150">(((I2371/60)/60/24+DATE(1970,1,1)))</f>
        <v>41859.795729166668</v>
      </c>
      <c r="T2371">
        <f t="shared" ref="T2371:T2434" si="151">YEAR(R2371)</f>
        <v>2014</v>
      </c>
    </row>
    <row r="2372" spans="1:20" ht="60" x14ac:dyDescent="0.25">
      <c r="A2372">
        <v>3221</v>
      </c>
      <c r="B2372" s="9" t="s">
        <v>3221</v>
      </c>
      <c r="C2372" s="3" t="s">
        <v>7331</v>
      </c>
      <c r="D2372" s="5">
        <v>4000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1">
        <f t="shared" si="149"/>
        <v>25</v>
      </c>
      <c r="P2372" t="s">
        <v>8309</v>
      </c>
      <c r="Q2372" t="s">
        <v>8333</v>
      </c>
      <c r="R2372" s="13">
        <f t="shared" si="148"/>
        <v>42155.696793981479</v>
      </c>
      <c r="S2372" s="13">
        <f t="shared" si="150"/>
        <v>42190.696793981479</v>
      </c>
      <c r="T2372">
        <f t="shared" si="151"/>
        <v>2015</v>
      </c>
    </row>
    <row r="2373" spans="1:20" ht="60" x14ac:dyDescent="0.25">
      <c r="A2373">
        <v>3234</v>
      </c>
      <c r="B2373" s="9" t="s">
        <v>3234</v>
      </c>
      <c r="C2373" s="3" t="s">
        <v>7344</v>
      </c>
      <c r="D2373" s="5">
        <v>4000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1">
        <f t="shared" si="149"/>
        <v>25</v>
      </c>
      <c r="P2373" t="s">
        <v>8309</v>
      </c>
      <c r="Q2373" t="s">
        <v>8333</v>
      </c>
      <c r="R2373" s="13">
        <f t="shared" si="148"/>
        <v>42734.789444444439</v>
      </c>
      <c r="S2373" s="13">
        <f t="shared" si="150"/>
        <v>42767.979861111111</v>
      </c>
      <c r="T2373">
        <f t="shared" si="151"/>
        <v>2016</v>
      </c>
    </row>
    <row r="2374" spans="1:20" ht="60" x14ac:dyDescent="0.25">
      <c r="A2374">
        <v>3273</v>
      </c>
      <c r="B2374" s="9" t="s">
        <v>3273</v>
      </c>
      <c r="C2374" s="3" t="s">
        <v>7383</v>
      </c>
      <c r="D2374" s="5">
        <v>4000</v>
      </c>
      <c r="E2374" s="7">
        <v>1000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1">
        <f t="shared" si="149"/>
        <v>25</v>
      </c>
      <c r="P2374" t="s">
        <v>8309</v>
      </c>
      <c r="Q2374" t="s">
        <v>8333</v>
      </c>
      <c r="R2374" s="13">
        <f t="shared" si="148"/>
        <v>42611.801412037035</v>
      </c>
      <c r="S2374" s="13">
        <f t="shared" si="150"/>
        <v>42627.791666666672</v>
      </c>
      <c r="T2374">
        <f t="shared" si="151"/>
        <v>2016</v>
      </c>
    </row>
    <row r="2375" spans="1:20" ht="60" x14ac:dyDescent="0.25">
      <c r="A2375">
        <v>3305</v>
      </c>
      <c r="B2375" s="9" t="s">
        <v>3305</v>
      </c>
      <c r="C2375" s="3" t="s">
        <v>7415</v>
      </c>
      <c r="D2375" s="5">
        <v>4000</v>
      </c>
      <c r="E2375" s="7">
        <v>997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1">
        <f t="shared" si="149"/>
        <v>25</v>
      </c>
      <c r="P2375" t="s">
        <v>8309</v>
      </c>
      <c r="Q2375" t="s">
        <v>8333</v>
      </c>
      <c r="R2375" s="13">
        <f t="shared" si="148"/>
        <v>42186.855879629627</v>
      </c>
      <c r="S2375" s="13">
        <f t="shared" si="150"/>
        <v>42216.855879629627</v>
      </c>
      <c r="T2375">
        <f t="shared" si="151"/>
        <v>2015</v>
      </c>
    </row>
    <row r="2376" spans="1:20" ht="45" x14ac:dyDescent="0.25">
      <c r="A2376">
        <v>3315</v>
      </c>
      <c r="B2376" s="9" t="s">
        <v>3315</v>
      </c>
      <c r="C2376" s="3" t="s">
        <v>7425</v>
      </c>
      <c r="D2376" s="5">
        <v>4000</v>
      </c>
      <c r="E2376" s="7">
        <v>995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1">
        <f t="shared" si="149"/>
        <v>25</v>
      </c>
      <c r="P2376" t="s">
        <v>8309</v>
      </c>
      <c r="Q2376" t="s">
        <v>8333</v>
      </c>
      <c r="R2376" s="13">
        <f t="shared" si="148"/>
        <v>42466.303715277783</v>
      </c>
      <c r="S2376" s="13">
        <f t="shared" si="150"/>
        <v>42496.303715277783</v>
      </c>
      <c r="T2376">
        <f t="shared" si="151"/>
        <v>2016</v>
      </c>
    </row>
    <row r="2377" spans="1:20" ht="45" x14ac:dyDescent="0.25">
      <c r="A2377">
        <v>3359</v>
      </c>
      <c r="B2377" s="9" t="s">
        <v>3358</v>
      </c>
      <c r="C2377" s="3" t="s">
        <v>7469</v>
      </c>
      <c r="D2377" s="5">
        <v>4000</v>
      </c>
      <c r="E2377" s="7">
        <v>991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1">
        <f t="shared" si="149"/>
        <v>25</v>
      </c>
      <c r="P2377" t="s">
        <v>8309</v>
      </c>
      <c r="Q2377" t="s">
        <v>8333</v>
      </c>
      <c r="R2377" s="13">
        <f t="shared" si="148"/>
        <v>42746.057106481487</v>
      </c>
      <c r="S2377" s="13">
        <f t="shared" si="150"/>
        <v>42791.057106481487</v>
      </c>
      <c r="T2377">
        <f t="shared" si="151"/>
        <v>2017</v>
      </c>
    </row>
    <row r="2378" spans="1:20" ht="60" x14ac:dyDescent="0.25">
      <c r="A2378">
        <v>3381</v>
      </c>
      <c r="B2378" s="9" t="s">
        <v>3380</v>
      </c>
      <c r="C2378" s="3" t="s">
        <v>7491</v>
      </c>
      <c r="D2378" s="5">
        <v>4000</v>
      </c>
      <c r="E2378" s="7">
        <v>986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1">
        <f t="shared" si="149"/>
        <v>25</v>
      </c>
      <c r="P2378" t="s">
        <v>8309</v>
      </c>
      <c r="Q2378" t="s">
        <v>8333</v>
      </c>
      <c r="R2378" s="13">
        <f t="shared" si="148"/>
        <v>42044.184988425928</v>
      </c>
      <c r="S2378" s="13">
        <f t="shared" si="150"/>
        <v>42074.143321759257</v>
      </c>
      <c r="T2378">
        <f t="shared" si="151"/>
        <v>2015</v>
      </c>
    </row>
    <row r="2379" spans="1:20" ht="60" x14ac:dyDescent="0.25">
      <c r="A2379">
        <v>3398</v>
      </c>
      <c r="B2379" s="9" t="s">
        <v>3397</v>
      </c>
      <c r="C2379" s="3" t="s">
        <v>7508</v>
      </c>
      <c r="D2379" s="5">
        <v>4000</v>
      </c>
      <c r="E2379" s="7">
        <v>980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1">
        <f t="shared" si="149"/>
        <v>25</v>
      </c>
      <c r="P2379" t="s">
        <v>8309</v>
      </c>
      <c r="Q2379" t="s">
        <v>8333</v>
      </c>
      <c r="R2379" s="13">
        <f t="shared" si="148"/>
        <v>41941.75203703704</v>
      </c>
      <c r="S2379" s="13">
        <f t="shared" si="150"/>
        <v>41964.708333333328</v>
      </c>
      <c r="T2379">
        <f t="shared" si="151"/>
        <v>2014</v>
      </c>
    </row>
    <row r="2380" spans="1:20" ht="60" x14ac:dyDescent="0.25">
      <c r="A2380">
        <v>3416</v>
      </c>
      <c r="B2380" s="9" t="s">
        <v>3415</v>
      </c>
      <c r="C2380" s="3" t="s">
        <v>7526</v>
      </c>
      <c r="D2380" s="5">
        <v>4000</v>
      </c>
      <c r="E2380" s="7">
        <v>980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1">
        <f t="shared" si="149"/>
        <v>24</v>
      </c>
      <c r="P2380" t="s">
        <v>8309</v>
      </c>
      <c r="Q2380" t="s">
        <v>8333</v>
      </c>
      <c r="R2380" s="13">
        <f t="shared" si="148"/>
        <v>42089.412557870368</v>
      </c>
      <c r="S2380" s="13">
        <f t="shared" si="150"/>
        <v>42117.770833333328</v>
      </c>
      <c r="T2380">
        <f t="shared" si="151"/>
        <v>2015</v>
      </c>
    </row>
    <row r="2381" spans="1:20" ht="60" x14ac:dyDescent="0.25">
      <c r="A2381">
        <v>3418</v>
      </c>
      <c r="B2381" s="9" t="s">
        <v>3417</v>
      </c>
      <c r="C2381" s="3" t="s">
        <v>7528</v>
      </c>
      <c r="D2381" s="5">
        <v>4000</v>
      </c>
      <c r="E2381" s="7">
        <v>979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1">
        <f t="shared" si="149"/>
        <v>24</v>
      </c>
      <c r="P2381" t="s">
        <v>8309</v>
      </c>
      <c r="Q2381" t="s">
        <v>8333</v>
      </c>
      <c r="R2381" s="13">
        <f t="shared" si="148"/>
        <v>41752.83457175926</v>
      </c>
      <c r="S2381" s="13">
        <f t="shared" si="150"/>
        <v>41782.83457175926</v>
      </c>
      <c r="T2381">
        <f t="shared" si="151"/>
        <v>2014</v>
      </c>
    </row>
    <row r="2382" spans="1:20" ht="60" x14ac:dyDescent="0.25">
      <c r="A2382">
        <v>3502</v>
      </c>
      <c r="B2382" s="9" t="s">
        <v>3501</v>
      </c>
      <c r="C2382" s="3" t="s">
        <v>7612</v>
      </c>
      <c r="D2382" s="5">
        <v>4000</v>
      </c>
      <c r="E2382" s="7">
        <v>977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1">
        <f t="shared" si="149"/>
        <v>24</v>
      </c>
      <c r="P2382" t="s">
        <v>8309</v>
      </c>
      <c r="Q2382" t="s">
        <v>8333</v>
      </c>
      <c r="R2382" s="13">
        <f t="shared" si="148"/>
        <v>42430.839398148149</v>
      </c>
      <c r="S2382" s="13">
        <f t="shared" si="150"/>
        <v>42445.165972222225</v>
      </c>
      <c r="T2382">
        <f t="shared" si="151"/>
        <v>2016</v>
      </c>
    </row>
    <row r="2383" spans="1:20" ht="45" x14ac:dyDescent="0.25">
      <c r="A2383">
        <v>3517</v>
      </c>
      <c r="B2383" s="9" t="s">
        <v>3516</v>
      </c>
      <c r="C2383" s="3" t="s">
        <v>7627</v>
      </c>
      <c r="D2383" s="5">
        <v>4000</v>
      </c>
      <c r="E2383" s="7">
        <v>971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1">
        <f t="shared" si="149"/>
        <v>24</v>
      </c>
      <c r="P2383" t="s">
        <v>8309</v>
      </c>
      <c r="Q2383" t="s">
        <v>8333</v>
      </c>
      <c r="R2383" s="13">
        <f t="shared" si="148"/>
        <v>41794.817523148151</v>
      </c>
      <c r="S2383" s="13">
        <f t="shared" si="150"/>
        <v>41824.458333333336</v>
      </c>
      <c r="T2383">
        <f t="shared" si="151"/>
        <v>2014</v>
      </c>
    </row>
    <row r="2384" spans="1:20" ht="45" x14ac:dyDescent="0.25">
      <c r="A2384">
        <v>3523</v>
      </c>
      <c r="B2384" s="9" t="s">
        <v>3522</v>
      </c>
      <c r="C2384" s="3" t="s">
        <v>7633</v>
      </c>
      <c r="D2384" s="5">
        <v>4000</v>
      </c>
      <c r="E2384" s="7">
        <v>970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1">
        <f t="shared" si="149"/>
        <v>24</v>
      </c>
      <c r="P2384" t="s">
        <v>8309</v>
      </c>
      <c r="Q2384" t="s">
        <v>8333</v>
      </c>
      <c r="R2384" s="13">
        <f t="shared" si="148"/>
        <v>42581.397546296299</v>
      </c>
      <c r="S2384" s="13">
        <f t="shared" si="150"/>
        <v>42638.958333333328</v>
      </c>
      <c r="T2384">
        <f t="shared" si="151"/>
        <v>2016</v>
      </c>
    </row>
    <row r="2385" spans="1:20" ht="45" x14ac:dyDescent="0.25">
      <c r="A2385">
        <v>3589</v>
      </c>
      <c r="B2385" s="9" t="s">
        <v>3588</v>
      </c>
      <c r="C2385" s="3" t="s">
        <v>7699</v>
      </c>
      <c r="D2385" s="5">
        <v>4000</v>
      </c>
      <c r="E2385" s="7">
        <v>966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1">
        <f t="shared" si="149"/>
        <v>24</v>
      </c>
      <c r="P2385" t="s">
        <v>8309</v>
      </c>
      <c r="Q2385" t="s">
        <v>8333</v>
      </c>
      <c r="R2385" s="13">
        <f t="shared" si="148"/>
        <v>42125.647534722222</v>
      </c>
      <c r="S2385" s="13">
        <f t="shared" si="150"/>
        <v>42150.647534722222</v>
      </c>
      <c r="T2385">
        <f t="shared" si="151"/>
        <v>2015</v>
      </c>
    </row>
    <row r="2386" spans="1:20" ht="60" x14ac:dyDescent="0.25">
      <c r="A2386">
        <v>3602</v>
      </c>
      <c r="B2386" s="9" t="s">
        <v>3601</v>
      </c>
      <c r="C2386" s="3" t="s">
        <v>7712</v>
      </c>
      <c r="D2386" s="5">
        <v>4000</v>
      </c>
      <c r="E2386" s="7">
        <v>953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1">
        <f t="shared" si="149"/>
        <v>24</v>
      </c>
      <c r="P2386" t="s">
        <v>8309</v>
      </c>
      <c r="Q2386" t="s">
        <v>8333</v>
      </c>
      <c r="R2386" s="13">
        <f t="shared" si="148"/>
        <v>42447.894432870366</v>
      </c>
      <c r="S2386" s="13">
        <f t="shared" si="150"/>
        <v>42507.894432870366</v>
      </c>
      <c r="T2386">
        <f t="shared" si="151"/>
        <v>2016</v>
      </c>
    </row>
    <row r="2387" spans="1:20" ht="60" x14ac:dyDescent="0.25">
      <c r="A2387">
        <v>3626</v>
      </c>
      <c r="B2387" s="9" t="s">
        <v>3624</v>
      </c>
      <c r="C2387" s="3" t="s">
        <v>7736</v>
      </c>
      <c r="D2387" s="5">
        <v>4000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1">
        <f t="shared" si="149"/>
        <v>23</v>
      </c>
      <c r="P2387" t="s">
        <v>8309</v>
      </c>
      <c r="Q2387" t="s">
        <v>8333</v>
      </c>
      <c r="R2387" s="13">
        <f t="shared" si="148"/>
        <v>41846.667326388888</v>
      </c>
      <c r="S2387" s="13">
        <f t="shared" si="150"/>
        <v>41867.667326388888</v>
      </c>
      <c r="T2387">
        <f t="shared" si="151"/>
        <v>2014</v>
      </c>
    </row>
    <row r="2388" spans="1:20" ht="45" x14ac:dyDescent="0.25">
      <c r="A2388">
        <v>3673</v>
      </c>
      <c r="B2388" s="9" t="s">
        <v>3670</v>
      </c>
      <c r="C2388" s="3" t="s">
        <v>7783</v>
      </c>
      <c r="D2388" s="5">
        <v>4000</v>
      </c>
      <c r="E2388" s="7">
        <v>930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1">
        <f t="shared" si="149"/>
        <v>23</v>
      </c>
      <c r="P2388" t="s">
        <v>8309</v>
      </c>
      <c r="Q2388" t="s">
        <v>8333</v>
      </c>
      <c r="R2388" s="13">
        <f t="shared" si="148"/>
        <v>41914.295104166667</v>
      </c>
      <c r="S2388" s="13">
        <f t="shared" si="150"/>
        <v>41948.536111111112</v>
      </c>
      <c r="T2388">
        <f t="shared" si="151"/>
        <v>2014</v>
      </c>
    </row>
    <row r="2389" spans="1:20" ht="60" x14ac:dyDescent="0.25">
      <c r="A2389">
        <v>3695</v>
      </c>
      <c r="B2389" s="9" t="s">
        <v>3692</v>
      </c>
      <c r="C2389" s="3" t="s">
        <v>7805</v>
      </c>
      <c r="D2389" s="5">
        <v>4000</v>
      </c>
      <c r="E2389" s="7">
        <v>926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1">
        <f t="shared" si="149"/>
        <v>23</v>
      </c>
      <c r="P2389" t="s">
        <v>8309</v>
      </c>
      <c r="Q2389" t="s">
        <v>8333</v>
      </c>
      <c r="R2389" s="13">
        <f t="shared" si="148"/>
        <v>41995.870486111111</v>
      </c>
      <c r="S2389" s="13">
        <f t="shared" si="150"/>
        <v>42015.870486111111</v>
      </c>
      <c r="T2389">
        <f t="shared" si="151"/>
        <v>2014</v>
      </c>
    </row>
    <row r="2390" spans="1:20" ht="45" x14ac:dyDescent="0.25">
      <c r="A2390">
        <v>3717</v>
      </c>
      <c r="B2390" s="9" t="s">
        <v>3714</v>
      </c>
      <c r="C2390" s="3" t="s">
        <v>7827</v>
      </c>
      <c r="D2390" s="5">
        <v>4000</v>
      </c>
      <c r="E2390" s="7">
        <v>926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1">
        <f t="shared" si="149"/>
        <v>23</v>
      </c>
      <c r="P2390" t="s">
        <v>8309</v>
      </c>
      <c r="Q2390" t="s">
        <v>8333</v>
      </c>
      <c r="R2390" s="13">
        <f t="shared" si="148"/>
        <v>42102.866307870368</v>
      </c>
      <c r="S2390" s="13">
        <f t="shared" si="150"/>
        <v>42133.866307870368</v>
      </c>
      <c r="T2390">
        <f t="shared" si="151"/>
        <v>2015</v>
      </c>
    </row>
    <row r="2391" spans="1:20" ht="60" x14ac:dyDescent="0.25">
      <c r="A2391">
        <v>3739</v>
      </c>
      <c r="B2391" s="9" t="s">
        <v>3736</v>
      </c>
      <c r="C2391" s="3" t="s">
        <v>7849</v>
      </c>
      <c r="D2391" s="5">
        <v>4000</v>
      </c>
      <c r="E2391" s="7">
        <v>924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1">
        <f t="shared" si="149"/>
        <v>23</v>
      </c>
      <c r="P2391" t="s">
        <v>8309</v>
      </c>
      <c r="Q2391" t="s">
        <v>8333</v>
      </c>
      <c r="R2391" s="13">
        <f t="shared" ref="R2391:R2454" si="152">((J2391/60)/60/24+DATE(1970,1,1))</f>
        <v>42548.449861111112</v>
      </c>
      <c r="S2391" s="13">
        <f t="shared" si="150"/>
        <v>42568.449861111112</v>
      </c>
      <c r="T2391">
        <f t="shared" si="151"/>
        <v>2016</v>
      </c>
    </row>
    <row r="2392" spans="1:20" ht="30" x14ac:dyDescent="0.25">
      <c r="A2392">
        <v>3759</v>
      </c>
      <c r="B2392" s="9" t="s">
        <v>3756</v>
      </c>
      <c r="C2392" s="3" t="s">
        <v>7869</v>
      </c>
      <c r="D2392" s="5">
        <v>4000</v>
      </c>
      <c r="E2392" s="7">
        <v>920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">
        <f t="shared" si="149"/>
        <v>23</v>
      </c>
      <c r="P2392" t="s">
        <v>8309</v>
      </c>
      <c r="Q2392" t="s">
        <v>8317</v>
      </c>
      <c r="R2392" s="13">
        <f t="shared" si="152"/>
        <v>42182.108252314814</v>
      </c>
      <c r="S2392" s="13">
        <f t="shared" si="150"/>
        <v>42242.108252314814</v>
      </c>
      <c r="T2392">
        <f t="shared" si="151"/>
        <v>2015</v>
      </c>
    </row>
    <row r="2393" spans="1:20" ht="60" x14ac:dyDescent="0.25">
      <c r="A2393">
        <v>3768</v>
      </c>
      <c r="B2393" s="9" t="s">
        <v>3765</v>
      </c>
      <c r="C2393" s="3" t="s">
        <v>7878</v>
      </c>
      <c r="D2393" s="5">
        <v>4000</v>
      </c>
      <c r="E2393" s="7">
        <v>920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">
        <f t="shared" si="149"/>
        <v>23</v>
      </c>
      <c r="P2393" t="s">
        <v>8309</v>
      </c>
      <c r="Q2393" t="s">
        <v>8317</v>
      </c>
      <c r="R2393" s="13">
        <f t="shared" si="152"/>
        <v>41772.727893518517</v>
      </c>
      <c r="S2393" s="13">
        <f t="shared" si="150"/>
        <v>41802.727893518517</v>
      </c>
      <c r="T2393">
        <f t="shared" si="151"/>
        <v>2014</v>
      </c>
    </row>
    <row r="2394" spans="1:20" ht="60" x14ac:dyDescent="0.25">
      <c r="A2394">
        <v>3950</v>
      </c>
      <c r="B2394" s="9" t="s">
        <v>3947</v>
      </c>
      <c r="C2394" s="3" t="s">
        <v>8058</v>
      </c>
      <c r="D2394" s="5">
        <v>4000</v>
      </c>
      <c r="E2394" s="7">
        <v>916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1">
        <f t="shared" si="149"/>
        <v>23</v>
      </c>
      <c r="P2394" t="s">
        <v>8309</v>
      </c>
      <c r="Q2394" t="s">
        <v>8333</v>
      </c>
      <c r="R2394" s="13">
        <f t="shared" si="152"/>
        <v>42439.702314814815</v>
      </c>
      <c r="S2394" s="13">
        <f t="shared" si="150"/>
        <v>42468.774305555555</v>
      </c>
      <c r="T2394">
        <f t="shared" si="151"/>
        <v>2016</v>
      </c>
    </row>
    <row r="2395" spans="1:20" ht="45" x14ac:dyDescent="0.25">
      <c r="A2395">
        <v>4026</v>
      </c>
      <c r="B2395" s="9" t="s">
        <v>4022</v>
      </c>
      <c r="C2395" s="3" t="s">
        <v>8131</v>
      </c>
      <c r="D2395" s="5">
        <v>4000</v>
      </c>
      <c r="E2395" s="7">
        <v>911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1">
        <f t="shared" si="149"/>
        <v>23</v>
      </c>
      <c r="P2395" t="s">
        <v>8309</v>
      </c>
      <c r="Q2395" t="s">
        <v>8333</v>
      </c>
      <c r="R2395" s="13">
        <f t="shared" si="152"/>
        <v>42282.655543981484</v>
      </c>
      <c r="S2395" s="13">
        <f t="shared" si="150"/>
        <v>42342.697210648148</v>
      </c>
      <c r="T2395">
        <f t="shared" si="151"/>
        <v>2015</v>
      </c>
    </row>
    <row r="2396" spans="1:20" ht="45" x14ac:dyDescent="0.25">
      <c r="A2396">
        <v>4065</v>
      </c>
      <c r="B2396" s="9" t="s">
        <v>4061</v>
      </c>
      <c r="C2396" s="3" t="s">
        <v>8169</v>
      </c>
      <c r="D2396" s="5">
        <v>4000</v>
      </c>
      <c r="E2396" s="7">
        <v>911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1">
        <f t="shared" si="149"/>
        <v>23</v>
      </c>
      <c r="P2396" t="s">
        <v>8309</v>
      </c>
      <c r="Q2396" t="s">
        <v>8333</v>
      </c>
      <c r="R2396" s="13">
        <f t="shared" si="152"/>
        <v>41833.951516203706</v>
      </c>
      <c r="S2396" s="13">
        <f t="shared" si="150"/>
        <v>41863.951516203706</v>
      </c>
      <c r="T2396">
        <f t="shared" si="151"/>
        <v>2014</v>
      </c>
    </row>
    <row r="2397" spans="1:20" ht="45" x14ac:dyDescent="0.25">
      <c r="A2397">
        <v>5</v>
      </c>
      <c r="B2397" s="9" t="s">
        <v>7</v>
      </c>
      <c r="C2397" s="3" t="s">
        <v>4116</v>
      </c>
      <c r="D2397" s="5">
        <v>3999</v>
      </c>
      <c r="E2397" s="7">
        <v>910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">
        <f t="shared" si="149"/>
        <v>23</v>
      </c>
      <c r="P2397" t="s">
        <v>8307</v>
      </c>
      <c r="Q2397" t="s">
        <v>8346</v>
      </c>
      <c r="R2397" s="13">
        <f t="shared" si="152"/>
        <v>42563.932951388888</v>
      </c>
      <c r="S2397" s="13">
        <f t="shared" si="150"/>
        <v>42580.232638888891</v>
      </c>
      <c r="T2397">
        <f t="shared" si="151"/>
        <v>2016</v>
      </c>
    </row>
    <row r="2398" spans="1:20" ht="30" x14ac:dyDescent="0.25">
      <c r="A2398">
        <v>2255</v>
      </c>
      <c r="B2398" s="9" t="s">
        <v>2256</v>
      </c>
      <c r="C2398" s="3" t="s">
        <v>6365</v>
      </c>
      <c r="D2398" s="5">
        <v>3950</v>
      </c>
      <c r="E2398" s="7">
        <v>909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">
        <f t="shared" si="149"/>
        <v>23</v>
      </c>
      <c r="P2398" t="s">
        <v>8320</v>
      </c>
      <c r="Q2398" t="s">
        <v>8348</v>
      </c>
      <c r="R2398" s="13">
        <f t="shared" si="152"/>
        <v>42467.951979166668</v>
      </c>
      <c r="S2398" s="13">
        <f t="shared" si="150"/>
        <v>42497.951979166668</v>
      </c>
      <c r="T2398">
        <f t="shared" si="151"/>
        <v>2016</v>
      </c>
    </row>
    <row r="2399" spans="1:20" ht="60" x14ac:dyDescent="0.25">
      <c r="A2399">
        <v>2711</v>
      </c>
      <c r="B2399" s="9" t="s">
        <v>2711</v>
      </c>
      <c r="C2399" s="3" t="s">
        <v>6821</v>
      </c>
      <c r="D2399" s="5">
        <v>3910</v>
      </c>
      <c r="E2399" s="7">
        <v>909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">
        <f t="shared" si="149"/>
        <v>23</v>
      </c>
      <c r="P2399" t="s">
        <v>8309</v>
      </c>
      <c r="Q2399" t="s">
        <v>8310</v>
      </c>
      <c r="R2399" s="13">
        <f t="shared" si="152"/>
        <v>41780.745254629634</v>
      </c>
      <c r="S2399" s="13">
        <f t="shared" si="150"/>
        <v>41810.917361111111</v>
      </c>
      <c r="T2399">
        <f t="shared" si="151"/>
        <v>2014</v>
      </c>
    </row>
    <row r="2400" spans="1:20" ht="60" x14ac:dyDescent="0.25">
      <c r="A2400">
        <v>918</v>
      </c>
      <c r="B2400" s="9" t="s">
        <v>919</v>
      </c>
      <c r="C2400" s="3" t="s">
        <v>5028</v>
      </c>
      <c r="D2400" s="5">
        <v>3900</v>
      </c>
      <c r="E2400" s="7">
        <v>905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">
        <f t="shared" si="149"/>
        <v>23</v>
      </c>
      <c r="P2400" t="s">
        <v>8323</v>
      </c>
      <c r="Q2400" t="s">
        <v>8337</v>
      </c>
      <c r="R2400" s="13">
        <f t="shared" si="152"/>
        <v>41944.916215277779</v>
      </c>
      <c r="S2400" s="13">
        <f t="shared" si="150"/>
        <v>41974.957881944443</v>
      </c>
      <c r="T2400">
        <f t="shared" si="151"/>
        <v>2014</v>
      </c>
    </row>
    <row r="2401" spans="1:20" ht="60" x14ac:dyDescent="0.25">
      <c r="A2401">
        <v>3876</v>
      </c>
      <c r="B2401" s="9" t="s">
        <v>3873</v>
      </c>
      <c r="C2401" s="3" t="s">
        <v>7985</v>
      </c>
      <c r="D2401" s="5">
        <v>3900</v>
      </c>
      <c r="E2401" s="7">
        <v>905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 s="1">
        <f t="shared" si="149"/>
        <v>23</v>
      </c>
      <c r="P2401" t="s">
        <v>8309</v>
      </c>
      <c r="Q2401" t="s">
        <v>8317</v>
      </c>
      <c r="R2401" s="13">
        <f t="shared" si="152"/>
        <v>42372.624166666668</v>
      </c>
      <c r="S2401" s="13">
        <f t="shared" si="150"/>
        <v>42402.624166666668</v>
      </c>
      <c r="T2401">
        <f t="shared" si="151"/>
        <v>2016</v>
      </c>
    </row>
    <row r="2402" spans="1:20" ht="45" x14ac:dyDescent="0.25">
      <c r="A2402">
        <v>3334</v>
      </c>
      <c r="B2402" s="9" t="s">
        <v>3334</v>
      </c>
      <c r="C2402" s="3" t="s">
        <v>7444</v>
      </c>
      <c r="D2402" s="5">
        <v>3871</v>
      </c>
      <c r="E2402" s="7">
        <v>904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">
        <f t="shared" si="149"/>
        <v>23</v>
      </c>
      <c r="P2402" t="s">
        <v>8309</v>
      </c>
      <c r="Q2402" t="s">
        <v>8333</v>
      </c>
      <c r="R2402" s="13">
        <f t="shared" si="152"/>
        <v>42185.521087962959</v>
      </c>
      <c r="S2402" s="13">
        <f t="shared" si="150"/>
        <v>42215.521087962959</v>
      </c>
      <c r="T2402">
        <f t="shared" si="151"/>
        <v>2015</v>
      </c>
    </row>
    <row r="2403" spans="1:20" ht="60" x14ac:dyDescent="0.25">
      <c r="A2403">
        <v>554</v>
      </c>
      <c r="B2403" s="9" t="s">
        <v>555</v>
      </c>
      <c r="C2403" s="3" t="s">
        <v>4664</v>
      </c>
      <c r="D2403" s="5">
        <v>3870</v>
      </c>
      <c r="E2403" s="7">
        <v>903.14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">
        <f t="shared" si="149"/>
        <v>24</v>
      </c>
      <c r="P2403" t="s">
        <v>8314</v>
      </c>
      <c r="Q2403" t="s">
        <v>8318</v>
      </c>
      <c r="R2403" s="13">
        <f t="shared" si="152"/>
        <v>41901.684861111113</v>
      </c>
      <c r="S2403" s="13">
        <f t="shared" si="150"/>
        <v>41931.684861111113</v>
      </c>
      <c r="T2403">
        <f t="shared" si="151"/>
        <v>2014</v>
      </c>
    </row>
    <row r="2404" spans="1:20" ht="60" x14ac:dyDescent="0.25">
      <c r="A2404">
        <v>1649</v>
      </c>
      <c r="B2404" s="9" t="s">
        <v>1650</v>
      </c>
      <c r="C2404" s="3" t="s">
        <v>5759</v>
      </c>
      <c r="D2404" s="5">
        <v>3800</v>
      </c>
      <c r="E2404" s="7">
        <v>900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">
        <f t="shared" si="149"/>
        <v>24</v>
      </c>
      <c r="P2404" t="s">
        <v>8323</v>
      </c>
      <c r="Q2404" t="s">
        <v>8353</v>
      </c>
      <c r="R2404" s="13">
        <f t="shared" si="152"/>
        <v>41737.684664351851</v>
      </c>
      <c r="S2404" s="13">
        <f t="shared" si="150"/>
        <v>41782.684664351851</v>
      </c>
      <c r="T2404">
        <f t="shared" si="151"/>
        <v>2014</v>
      </c>
    </row>
    <row r="2405" spans="1:20" ht="45" x14ac:dyDescent="0.25">
      <c r="A2405">
        <v>3492</v>
      </c>
      <c r="B2405" s="9" t="s">
        <v>3491</v>
      </c>
      <c r="C2405" s="3" t="s">
        <v>7602</v>
      </c>
      <c r="D2405" s="5">
        <v>3800</v>
      </c>
      <c r="E2405" s="7">
        <v>900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1">
        <f t="shared" si="149"/>
        <v>24</v>
      </c>
      <c r="P2405" t="s">
        <v>8309</v>
      </c>
      <c r="Q2405" t="s">
        <v>8333</v>
      </c>
      <c r="R2405" s="13">
        <f t="shared" si="152"/>
        <v>42268.009224537032</v>
      </c>
      <c r="S2405" s="13">
        <f t="shared" si="150"/>
        <v>42303.009224537032</v>
      </c>
      <c r="T2405">
        <f t="shared" si="151"/>
        <v>2015</v>
      </c>
    </row>
    <row r="2406" spans="1:20" ht="60" x14ac:dyDescent="0.25">
      <c r="A2406">
        <v>880</v>
      </c>
      <c r="B2406" s="9" t="s">
        <v>881</v>
      </c>
      <c r="C2406" s="3" t="s">
        <v>4990</v>
      </c>
      <c r="D2406" s="5">
        <v>3780</v>
      </c>
      <c r="E2406" s="7">
        <v>898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">
        <f t="shared" si="149"/>
        <v>24</v>
      </c>
      <c r="P2406" t="s">
        <v>8323</v>
      </c>
      <c r="Q2406" t="s">
        <v>8344</v>
      </c>
      <c r="R2406" s="13">
        <f t="shared" si="152"/>
        <v>41179.32104166667</v>
      </c>
      <c r="S2406" s="13">
        <f t="shared" si="150"/>
        <v>41212.32104166667</v>
      </c>
      <c r="T2406">
        <f t="shared" si="151"/>
        <v>2012</v>
      </c>
    </row>
    <row r="2407" spans="1:20" ht="60" x14ac:dyDescent="0.25">
      <c r="A2407">
        <v>773</v>
      </c>
      <c r="B2407" s="9" t="s">
        <v>774</v>
      </c>
      <c r="C2407" s="3" t="s">
        <v>4883</v>
      </c>
      <c r="D2407" s="5">
        <v>3759</v>
      </c>
      <c r="E2407" s="7">
        <v>895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">
        <f t="shared" si="149"/>
        <v>24</v>
      </c>
      <c r="P2407" t="s">
        <v>8311</v>
      </c>
      <c r="Q2407" t="s">
        <v>8350</v>
      </c>
      <c r="R2407" s="13">
        <f t="shared" si="152"/>
        <v>42100.735937499994</v>
      </c>
      <c r="S2407" s="13">
        <f t="shared" si="150"/>
        <v>42134.959027777775</v>
      </c>
      <c r="T2407">
        <f t="shared" si="151"/>
        <v>2015</v>
      </c>
    </row>
    <row r="2408" spans="1:20" ht="45" x14ac:dyDescent="0.25">
      <c r="A2408">
        <v>881</v>
      </c>
      <c r="B2408" s="9" t="s">
        <v>882</v>
      </c>
      <c r="C2408" s="3" t="s">
        <v>4991</v>
      </c>
      <c r="D2408" s="5">
        <v>3750</v>
      </c>
      <c r="E2408" s="7">
        <v>895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">
        <f t="shared" si="149"/>
        <v>24</v>
      </c>
      <c r="P2408" t="s">
        <v>8323</v>
      </c>
      <c r="Q2408" t="s">
        <v>8344</v>
      </c>
      <c r="R2408" s="13">
        <f t="shared" si="152"/>
        <v>40877.25099537037</v>
      </c>
      <c r="S2408" s="13">
        <f t="shared" si="150"/>
        <v>40922.25099537037</v>
      </c>
      <c r="T2408">
        <f t="shared" si="151"/>
        <v>2011</v>
      </c>
    </row>
    <row r="2409" spans="1:20" ht="60" x14ac:dyDescent="0.25">
      <c r="A2409">
        <v>1503</v>
      </c>
      <c r="B2409" s="9" t="s">
        <v>1504</v>
      </c>
      <c r="C2409" s="3" t="s">
        <v>5613</v>
      </c>
      <c r="D2409" s="5">
        <v>3750</v>
      </c>
      <c r="E2409" s="7">
        <v>891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">
        <f t="shared" si="149"/>
        <v>24</v>
      </c>
      <c r="P2409" t="s">
        <v>8327</v>
      </c>
      <c r="Q2409" t="s">
        <v>8328</v>
      </c>
      <c r="R2409" s="13">
        <f t="shared" si="152"/>
        <v>42606.347233796296</v>
      </c>
      <c r="S2409" s="13">
        <f t="shared" si="150"/>
        <v>42666.347233796296</v>
      </c>
      <c r="T2409">
        <f t="shared" si="151"/>
        <v>2016</v>
      </c>
    </row>
    <row r="2410" spans="1:20" ht="60" x14ac:dyDescent="0.25">
      <c r="A2410">
        <v>3049</v>
      </c>
      <c r="B2410" s="9" t="s">
        <v>3049</v>
      </c>
      <c r="C2410" s="3" t="s">
        <v>7159</v>
      </c>
      <c r="D2410" s="5">
        <v>3750</v>
      </c>
      <c r="E2410" s="7">
        <v>890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">
        <f t="shared" si="149"/>
        <v>24</v>
      </c>
      <c r="P2410" t="s">
        <v>8309</v>
      </c>
      <c r="Q2410" t="s">
        <v>8310</v>
      </c>
      <c r="R2410" s="13">
        <f t="shared" si="152"/>
        <v>42139.014525462961</v>
      </c>
      <c r="S2410" s="13">
        <f t="shared" si="150"/>
        <v>42169.014525462961</v>
      </c>
      <c r="T2410">
        <f t="shared" si="151"/>
        <v>2015</v>
      </c>
    </row>
    <row r="2411" spans="1:20" ht="45" x14ac:dyDescent="0.25">
      <c r="A2411">
        <v>3191</v>
      </c>
      <c r="B2411" s="9" t="s">
        <v>3191</v>
      </c>
      <c r="C2411" s="3" t="s">
        <v>7301</v>
      </c>
      <c r="D2411" s="5">
        <v>3750</v>
      </c>
      <c r="E2411" s="7">
        <v>890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">
        <f t="shared" si="149"/>
        <v>24</v>
      </c>
      <c r="P2411" t="s">
        <v>8309</v>
      </c>
      <c r="Q2411" t="s">
        <v>8317</v>
      </c>
      <c r="R2411" s="13">
        <f t="shared" si="152"/>
        <v>42538.755428240736</v>
      </c>
      <c r="S2411" s="13">
        <f t="shared" si="150"/>
        <v>42598.755428240736</v>
      </c>
      <c r="T2411">
        <f t="shared" si="151"/>
        <v>2016</v>
      </c>
    </row>
    <row r="2412" spans="1:20" ht="45" x14ac:dyDescent="0.25">
      <c r="A2412">
        <v>3426</v>
      </c>
      <c r="B2412" s="9" t="s">
        <v>3425</v>
      </c>
      <c r="C2412" s="3" t="s">
        <v>7536</v>
      </c>
      <c r="D2412" s="5">
        <v>3750</v>
      </c>
      <c r="E2412" s="7">
        <v>886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1">
        <f t="shared" si="149"/>
        <v>24</v>
      </c>
      <c r="P2412" t="s">
        <v>8309</v>
      </c>
      <c r="Q2412" t="s">
        <v>8333</v>
      </c>
      <c r="R2412" s="13">
        <f t="shared" si="152"/>
        <v>41884.056747685187</v>
      </c>
      <c r="S2412" s="13">
        <f t="shared" si="150"/>
        <v>41903.083333333336</v>
      </c>
      <c r="T2412">
        <f t="shared" si="151"/>
        <v>2014</v>
      </c>
    </row>
    <row r="2413" spans="1:20" ht="45" x14ac:dyDescent="0.25">
      <c r="A2413">
        <v>4058</v>
      </c>
      <c r="B2413" s="9" t="s">
        <v>4054</v>
      </c>
      <c r="C2413" s="3" t="s">
        <v>8162</v>
      </c>
      <c r="D2413" s="5">
        <v>3750</v>
      </c>
      <c r="E2413" s="7">
        <v>886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1">
        <f t="shared" si="149"/>
        <v>24</v>
      </c>
      <c r="P2413" t="s">
        <v>8309</v>
      </c>
      <c r="Q2413" t="s">
        <v>8333</v>
      </c>
      <c r="R2413" s="13">
        <f t="shared" si="152"/>
        <v>42446.060694444444</v>
      </c>
      <c r="S2413" s="13">
        <f t="shared" si="150"/>
        <v>42461.165972222225</v>
      </c>
      <c r="T2413">
        <f t="shared" si="151"/>
        <v>2016</v>
      </c>
    </row>
    <row r="2414" spans="1:20" ht="30" x14ac:dyDescent="0.25">
      <c r="A2414">
        <v>1376</v>
      </c>
      <c r="B2414" s="9" t="s">
        <v>1377</v>
      </c>
      <c r="C2414" s="3" t="s">
        <v>5486</v>
      </c>
      <c r="D2414" s="5">
        <v>3700</v>
      </c>
      <c r="E2414" s="7">
        <v>885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">
        <f t="shared" si="149"/>
        <v>24</v>
      </c>
      <c r="P2414" t="s">
        <v>8323</v>
      </c>
      <c r="Q2414" t="s">
        <v>8347</v>
      </c>
      <c r="R2414" s="13">
        <f t="shared" si="152"/>
        <v>42677.669050925921</v>
      </c>
      <c r="S2414" s="13">
        <f t="shared" si="150"/>
        <v>42707.710717592592</v>
      </c>
      <c r="T2414">
        <f t="shared" si="151"/>
        <v>2016</v>
      </c>
    </row>
    <row r="2415" spans="1:20" ht="45" x14ac:dyDescent="0.25">
      <c r="A2415">
        <v>2551</v>
      </c>
      <c r="B2415" s="9" t="s">
        <v>2551</v>
      </c>
      <c r="C2415" s="3" t="s">
        <v>6661</v>
      </c>
      <c r="D2415" s="5">
        <v>3675</v>
      </c>
      <c r="E2415" s="7">
        <v>885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">
        <f t="shared" si="149"/>
        <v>24</v>
      </c>
      <c r="P2415" t="s">
        <v>8323</v>
      </c>
      <c r="Q2415" t="s">
        <v>8355</v>
      </c>
      <c r="R2415" s="13">
        <f t="shared" si="152"/>
        <v>40961.252141203702</v>
      </c>
      <c r="S2415" s="13">
        <f t="shared" si="150"/>
        <v>40989.866666666669</v>
      </c>
      <c r="T2415">
        <f t="shared" si="151"/>
        <v>2012</v>
      </c>
    </row>
    <row r="2416" spans="1:20" ht="60" x14ac:dyDescent="0.25">
      <c r="A2416">
        <v>736</v>
      </c>
      <c r="B2416" s="9" t="s">
        <v>737</v>
      </c>
      <c r="C2416" s="3" t="s">
        <v>4846</v>
      </c>
      <c r="D2416" s="5">
        <v>3600</v>
      </c>
      <c r="E2416" s="7">
        <v>881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">
        <f t="shared" si="149"/>
        <v>24</v>
      </c>
      <c r="P2416" t="s">
        <v>8311</v>
      </c>
      <c r="Q2416" t="s">
        <v>8345</v>
      </c>
      <c r="R2416" s="13">
        <f t="shared" si="152"/>
        <v>41579.734259259261</v>
      </c>
      <c r="S2416" s="13">
        <f t="shared" si="150"/>
        <v>41599.207638888889</v>
      </c>
      <c r="T2416">
        <f t="shared" si="151"/>
        <v>2013</v>
      </c>
    </row>
    <row r="2417" spans="1:20" ht="75" x14ac:dyDescent="0.25">
      <c r="A2417">
        <v>2159</v>
      </c>
      <c r="B2417" s="9" t="s">
        <v>2160</v>
      </c>
      <c r="C2417" s="3" t="s">
        <v>6269</v>
      </c>
      <c r="D2417" s="5">
        <v>3600</v>
      </c>
      <c r="E2417" s="7">
        <v>881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">
        <f t="shared" si="149"/>
        <v>25</v>
      </c>
      <c r="P2417" t="s">
        <v>8320</v>
      </c>
      <c r="Q2417" t="s">
        <v>8321</v>
      </c>
      <c r="R2417" s="13">
        <f t="shared" si="152"/>
        <v>40710.731180555551</v>
      </c>
      <c r="S2417" s="13">
        <f t="shared" si="150"/>
        <v>40740.731180555551</v>
      </c>
      <c r="T2417">
        <f t="shared" si="151"/>
        <v>2011</v>
      </c>
    </row>
    <row r="2418" spans="1:20" ht="45" x14ac:dyDescent="0.25">
      <c r="A2418">
        <v>3789</v>
      </c>
      <c r="B2418" s="9" t="s">
        <v>3786</v>
      </c>
      <c r="C2418" s="3" t="s">
        <v>7899</v>
      </c>
      <c r="D2418" s="5">
        <v>3550</v>
      </c>
      <c r="E2418" s="7">
        <v>881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">
        <f t="shared" si="149"/>
        <v>25</v>
      </c>
      <c r="P2418" t="s">
        <v>8309</v>
      </c>
      <c r="Q2418" t="s">
        <v>8317</v>
      </c>
      <c r="R2418" s="13">
        <f t="shared" si="152"/>
        <v>42138.798819444448</v>
      </c>
      <c r="S2418" s="13">
        <f t="shared" si="150"/>
        <v>42170.798819444448</v>
      </c>
      <c r="T2418">
        <f t="shared" si="151"/>
        <v>2015</v>
      </c>
    </row>
    <row r="2419" spans="1:20" ht="30" x14ac:dyDescent="0.25">
      <c r="A2419">
        <v>8</v>
      </c>
      <c r="B2419" s="9" t="s">
        <v>10</v>
      </c>
      <c r="C2419" s="3" t="s">
        <v>4119</v>
      </c>
      <c r="D2419" s="5">
        <v>3500</v>
      </c>
      <c r="E2419" s="7">
        <v>880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">
        <f t="shared" si="149"/>
        <v>25</v>
      </c>
      <c r="P2419" t="s">
        <v>8307</v>
      </c>
      <c r="Q2419" t="s">
        <v>8346</v>
      </c>
      <c r="R2419" s="13">
        <f t="shared" si="152"/>
        <v>42468.94458333333</v>
      </c>
      <c r="S2419" s="13">
        <f t="shared" si="150"/>
        <v>42475.875</v>
      </c>
      <c r="T2419">
        <f t="shared" si="151"/>
        <v>2016</v>
      </c>
    </row>
    <row r="2420" spans="1:20" ht="45" x14ac:dyDescent="0.25">
      <c r="A2420">
        <v>13</v>
      </c>
      <c r="B2420" s="9" t="s">
        <v>15</v>
      </c>
      <c r="C2420" s="3" t="s">
        <v>4124</v>
      </c>
      <c r="D2420" s="5">
        <v>3500</v>
      </c>
      <c r="E2420" s="7">
        <v>879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">
        <f t="shared" si="149"/>
        <v>25</v>
      </c>
      <c r="P2420" t="s">
        <v>8307</v>
      </c>
      <c r="Q2420" t="s">
        <v>8346</v>
      </c>
      <c r="R2420" s="13">
        <f t="shared" si="152"/>
        <v>42508.677187499998</v>
      </c>
      <c r="S2420" s="13">
        <f t="shared" si="150"/>
        <v>42544.852083333331</v>
      </c>
      <c r="T2420">
        <f t="shared" si="151"/>
        <v>2016</v>
      </c>
    </row>
    <row r="2421" spans="1:20" ht="45" x14ac:dyDescent="0.25">
      <c r="A2421">
        <v>75</v>
      </c>
      <c r="B2421" s="9" t="s">
        <v>77</v>
      </c>
      <c r="C2421" s="3" t="s">
        <v>4186</v>
      </c>
      <c r="D2421" s="5">
        <v>3500</v>
      </c>
      <c r="E2421" s="7">
        <v>876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">
        <f t="shared" si="149"/>
        <v>25</v>
      </c>
      <c r="P2421" t="s">
        <v>8307</v>
      </c>
      <c r="Q2421" t="s">
        <v>8356</v>
      </c>
      <c r="R2421" s="13">
        <f t="shared" si="152"/>
        <v>41357.209166666667</v>
      </c>
      <c r="S2421" s="13">
        <f t="shared" si="150"/>
        <v>41387.209166666667</v>
      </c>
      <c r="T2421">
        <f t="shared" si="151"/>
        <v>2013</v>
      </c>
    </row>
    <row r="2422" spans="1:20" ht="60" x14ac:dyDescent="0.25">
      <c r="A2422">
        <v>88</v>
      </c>
      <c r="B2422" s="9" t="s">
        <v>90</v>
      </c>
      <c r="C2422" s="3" t="s">
        <v>4199</v>
      </c>
      <c r="D2422" s="5">
        <v>3500</v>
      </c>
      <c r="E2422" s="7">
        <v>875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">
        <f t="shared" si="149"/>
        <v>25</v>
      </c>
      <c r="P2422" t="s">
        <v>8307</v>
      </c>
      <c r="Q2422" t="s">
        <v>8356</v>
      </c>
      <c r="R2422" s="13">
        <f t="shared" si="152"/>
        <v>41786.65892361111</v>
      </c>
      <c r="S2422" s="13">
        <f t="shared" si="150"/>
        <v>41812.65892361111</v>
      </c>
      <c r="T2422">
        <f t="shared" si="151"/>
        <v>2014</v>
      </c>
    </row>
    <row r="2423" spans="1:20" ht="60" x14ac:dyDescent="0.25">
      <c r="A2423">
        <v>101</v>
      </c>
      <c r="B2423" s="9" t="s">
        <v>103</v>
      </c>
      <c r="C2423" s="3" t="s">
        <v>4212</v>
      </c>
      <c r="D2423" s="5">
        <v>3500</v>
      </c>
      <c r="E2423" s="7">
        <v>875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">
        <f t="shared" si="149"/>
        <v>25</v>
      </c>
      <c r="P2423" t="s">
        <v>8307</v>
      </c>
      <c r="Q2423" t="s">
        <v>8356</v>
      </c>
      <c r="R2423" s="13">
        <f t="shared" si="152"/>
        <v>41274.776736111111</v>
      </c>
      <c r="S2423" s="13">
        <f t="shared" si="150"/>
        <v>41298.776736111111</v>
      </c>
      <c r="T2423">
        <f t="shared" si="151"/>
        <v>2012</v>
      </c>
    </row>
    <row r="2424" spans="1:20" ht="45" x14ac:dyDescent="0.25">
      <c r="A2424">
        <v>111</v>
      </c>
      <c r="B2424" s="9" t="s">
        <v>113</v>
      </c>
      <c r="C2424" s="3" t="s">
        <v>4222</v>
      </c>
      <c r="D2424" s="5">
        <v>3500</v>
      </c>
      <c r="E2424" s="7">
        <v>872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">
        <f t="shared" si="149"/>
        <v>25</v>
      </c>
      <c r="P2424" t="s">
        <v>8307</v>
      </c>
      <c r="Q2424" t="s">
        <v>8356</v>
      </c>
      <c r="R2424" s="13">
        <f t="shared" si="152"/>
        <v>42125.333182870367</v>
      </c>
      <c r="S2424" s="13">
        <f t="shared" si="150"/>
        <v>42155.333182870367</v>
      </c>
      <c r="T2424">
        <f t="shared" si="151"/>
        <v>2015</v>
      </c>
    </row>
    <row r="2425" spans="1:20" ht="60" x14ac:dyDescent="0.25">
      <c r="A2425">
        <v>116</v>
      </c>
      <c r="B2425" s="9" t="s">
        <v>118</v>
      </c>
      <c r="C2425" s="3" t="s">
        <v>4227</v>
      </c>
      <c r="D2425" s="5">
        <v>3500</v>
      </c>
      <c r="E2425" s="7">
        <v>867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">
        <f t="shared" si="149"/>
        <v>25</v>
      </c>
      <c r="P2425" t="s">
        <v>8307</v>
      </c>
      <c r="Q2425" t="s">
        <v>8356</v>
      </c>
      <c r="R2425" s="13">
        <f t="shared" si="152"/>
        <v>40595.497164351851</v>
      </c>
      <c r="S2425" s="13">
        <f t="shared" si="150"/>
        <v>40641.455497685187</v>
      </c>
      <c r="T2425">
        <f t="shared" si="151"/>
        <v>2011</v>
      </c>
    </row>
    <row r="2426" spans="1:20" ht="45" x14ac:dyDescent="0.25">
      <c r="A2426">
        <v>196</v>
      </c>
      <c r="B2426" s="9" t="s">
        <v>198</v>
      </c>
      <c r="C2426" s="3" t="s">
        <v>4306</v>
      </c>
      <c r="D2426" s="5">
        <v>3500</v>
      </c>
      <c r="E2426" s="7">
        <v>865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">
        <f t="shared" si="149"/>
        <v>25</v>
      </c>
      <c r="P2426" t="s">
        <v>8307</v>
      </c>
      <c r="Q2426" t="s">
        <v>8316</v>
      </c>
      <c r="R2426" s="13">
        <f t="shared" si="152"/>
        <v>42259.542800925927</v>
      </c>
      <c r="S2426" s="13">
        <f t="shared" si="150"/>
        <v>42287.875</v>
      </c>
      <c r="T2426">
        <f t="shared" si="151"/>
        <v>2015</v>
      </c>
    </row>
    <row r="2427" spans="1:20" ht="60" x14ac:dyDescent="0.25">
      <c r="A2427">
        <v>244</v>
      </c>
      <c r="B2427" s="9">
        <v>39756</v>
      </c>
      <c r="C2427" s="3" t="s">
        <v>4354</v>
      </c>
      <c r="D2427" s="5">
        <v>3500</v>
      </c>
      <c r="E2427" s="7">
        <v>861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">
        <f t="shared" si="149"/>
        <v>25</v>
      </c>
      <c r="P2427" t="s">
        <v>8307</v>
      </c>
      <c r="Q2427" t="s">
        <v>8336</v>
      </c>
      <c r="R2427" s="13">
        <f t="shared" si="152"/>
        <v>40213.323599537034</v>
      </c>
      <c r="S2427" s="13">
        <f t="shared" si="150"/>
        <v>40253.29583333333</v>
      </c>
      <c r="T2427">
        <f t="shared" si="151"/>
        <v>2010</v>
      </c>
    </row>
    <row r="2428" spans="1:20" ht="45" x14ac:dyDescent="0.25">
      <c r="A2428">
        <v>251</v>
      </c>
      <c r="B2428" s="9" t="s">
        <v>252</v>
      </c>
      <c r="C2428" s="3" t="s">
        <v>4361</v>
      </c>
      <c r="D2428" s="5">
        <v>3500</v>
      </c>
      <c r="E2428" s="7">
        <v>861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">
        <f t="shared" si="149"/>
        <v>25</v>
      </c>
      <c r="P2428" t="s">
        <v>8307</v>
      </c>
      <c r="Q2428" t="s">
        <v>8336</v>
      </c>
      <c r="R2428" s="13">
        <f t="shared" si="152"/>
        <v>41013.787569444445</v>
      </c>
      <c r="S2428" s="13">
        <f t="shared" si="150"/>
        <v>41045.791666666664</v>
      </c>
      <c r="T2428">
        <f t="shared" si="151"/>
        <v>2012</v>
      </c>
    </row>
    <row r="2429" spans="1:20" ht="60" x14ac:dyDescent="0.25">
      <c r="A2429">
        <v>341</v>
      </c>
      <c r="B2429" s="9" t="s">
        <v>342</v>
      </c>
      <c r="C2429" s="3" t="s">
        <v>4451</v>
      </c>
      <c r="D2429" s="5">
        <v>3500</v>
      </c>
      <c r="E2429" s="7">
        <v>860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">
        <f t="shared" si="149"/>
        <v>25</v>
      </c>
      <c r="P2429" t="s">
        <v>8307</v>
      </c>
      <c r="Q2429" t="s">
        <v>8336</v>
      </c>
      <c r="R2429" s="13">
        <f t="shared" si="152"/>
        <v>41894.879606481481</v>
      </c>
      <c r="S2429" s="13">
        <f t="shared" si="150"/>
        <v>41913.165972222225</v>
      </c>
      <c r="T2429">
        <f t="shared" si="151"/>
        <v>2014</v>
      </c>
    </row>
    <row r="2430" spans="1:20" ht="60" x14ac:dyDescent="0.25">
      <c r="A2430">
        <v>354</v>
      </c>
      <c r="B2430" s="9" t="s">
        <v>355</v>
      </c>
      <c r="C2430" s="3" t="s">
        <v>4464</v>
      </c>
      <c r="D2430" s="5">
        <v>3500</v>
      </c>
      <c r="E2430" s="7">
        <v>858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">
        <f t="shared" si="149"/>
        <v>24</v>
      </c>
      <c r="P2430" t="s">
        <v>8307</v>
      </c>
      <c r="Q2430" t="s">
        <v>8336</v>
      </c>
      <c r="R2430" s="13">
        <f t="shared" si="152"/>
        <v>42438.827789351853</v>
      </c>
      <c r="S2430" s="13">
        <f t="shared" si="150"/>
        <v>42468.786122685182</v>
      </c>
      <c r="T2430">
        <f t="shared" si="151"/>
        <v>2016</v>
      </c>
    </row>
    <row r="2431" spans="1:20" ht="60" x14ac:dyDescent="0.25">
      <c r="A2431">
        <v>524</v>
      </c>
      <c r="B2431" s="9" t="s">
        <v>525</v>
      </c>
      <c r="C2431" s="3" t="s">
        <v>4634</v>
      </c>
      <c r="D2431" s="5">
        <v>3500</v>
      </c>
      <c r="E2431" s="7">
        <v>855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1">
        <f t="shared" si="149"/>
        <v>24</v>
      </c>
      <c r="P2431" t="s">
        <v>8309</v>
      </c>
      <c r="Q2431" t="s">
        <v>8333</v>
      </c>
      <c r="R2431" s="13">
        <f t="shared" si="152"/>
        <v>42492.717233796298</v>
      </c>
      <c r="S2431" s="13">
        <f t="shared" si="150"/>
        <v>42522.717233796298</v>
      </c>
      <c r="T2431">
        <f t="shared" si="151"/>
        <v>2016</v>
      </c>
    </row>
    <row r="2432" spans="1:20" ht="60" x14ac:dyDescent="0.25">
      <c r="A2432">
        <v>727</v>
      </c>
      <c r="B2432" s="9" t="s">
        <v>728</v>
      </c>
      <c r="C2432" s="3" t="s">
        <v>4837</v>
      </c>
      <c r="D2432" s="5">
        <v>3500</v>
      </c>
      <c r="E2432" s="7">
        <v>852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">
        <f t="shared" si="149"/>
        <v>24</v>
      </c>
      <c r="P2432" t="s">
        <v>8311</v>
      </c>
      <c r="Q2432" t="s">
        <v>8345</v>
      </c>
      <c r="R2432" s="13">
        <f t="shared" si="152"/>
        <v>41247.020243055551</v>
      </c>
      <c r="S2432" s="13">
        <f t="shared" si="150"/>
        <v>41288.888888888891</v>
      </c>
      <c r="T2432">
        <f t="shared" si="151"/>
        <v>2012</v>
      </c>
    </row>
    <row r="2433" spans="1:20" ht="45" x14ac:dyDescent="0.25">
      <c r="A2433">
        <v>762</v>
      </c>
      <c r="B2433" s="9" t="s">
        <v>763</v>
      </c>
      <c r="C2433" s="3" t="s">
        <v>4872</v>
      </c>
      <c r="D2433" s="5">
        <v>3500</v>
      </c>
      <c r="E2433" s="7">
        <v>852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">
        <f t="shared" si="149"/>
        <v>24</v>
      </c>
      <c r="P2433" t="s">
        <v>8311</v>
      </c>
      <c r="Q2433" t="s">
        <v>8350</v>
      </c>
      <c r="R2433" s="13">
        <f t="shared" si="152"/>
        <v>42690.858449074076</v>
      </c>
      <c r="S2433" s="13">
        <f t="shared" si="150"/>
        <v>42708.25</v>
      </c>
      <c r="T2433">
        <f t="shared" si="151"/>
        <v>2016</v>
      </c>
    </row>
    <row r="2434" spans="1:20" ht="45" x14ac:dyDescent="0.25">
      <c r="A2434">
        <v>798</v>
      </c>
      <c r="B2434" s="9" t="s">
        <v>799</v>
      </c>
      <c r="C2434" s="3" t="s">
        <v>4908</v>
      </c>
      <c r="D2434" s="5">
        <v>3500</v>
      </c>
      <c r="E2434" s="7">
        <v>850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">
        <f t="shared" ref="O2434:O2497" si="153">ROUND(E2435/D2435*100,0)</f>
        <v>24</v>
      </c>
      <c r="P2434" t="s">
        <v>8323</v>
      </c>
      <c r="Q2434" t="s">
        <v>8347</v>
      </c>
      <c r="R2434" s="13">
        <f t="shared" si="152"/>
        <v>41882.590127314819</v>
      </c>
      <c r="S2434" s="13">
        <f t="shared" si="150"/>
        <v>41912.590127314819</v>
      </c>
      <c r="T2434">
        <f t="shared" si="151"/>
        <v>2014</v>
      </c>
    </row>
    <row r="2435" spans="1:20" ht="30" x14ac:dyDescent="0.25">
      <c r="A2435">
        <v>852</v>
      </c>
      <c r="B2435" s="9" t="s">
        <v>853</v>
      </c>
      <c r="C2435" s="3" t="s">
        <v>4962</v>
      </c>
      <c r="D2435" s="5">
        <v>3500</v>
      </c>
      <c r="E2435" s="7">
        <v>850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">
        <f t="shared" si="153"/>
        <v>24</v>
      </c>
      <c r="P2435" t="s">
        <v>8323</v>
      </c>
      <c r="Q2435" t="s">
        <v>8352</v>
      </c>
      <c r="R2435" s="13">
        <f t="shared" si="152"/>
        <v>42656.805497685185</v>
      </c>
      <c r="S2435" s="13">
        <f t="shared" ref="S2435:S2498" si="154">(((I2435/60)/60/24+DATE(1970,1,1)))</f>
        <v>42667.875</v>
      </c>
      <c r="T2435">
        <f t="shared" ref="T2435:T2498" si="155">YEAR(R2435)</f>
        <v>2016</v>
      </c>
    </row>
    <row r="2436" spans="1:20" ht="45" x14ac:dyDescent="0.25">
      <c r="A2436">
        <v>866</v>
      </c>
      <c r="B2436" s="9" t="s">
        <v>867</v>
      </c>
      <c r="C2436" s="3" t="s">
        <v>4976</v>
      </c>
      <c r="D2436" s="5">
        <v>3500</v>
      </c>
      <c r="E2436" s="7">
        <v>850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">
        <f t="shared" si="153"/>
        <v>24</v>
      </c>
      <c r="P2436" t="s">
        <v>8323</v>
      </c>
      <c r="Q2436" t="s">
        <v>8337</v>
      </c>
      <c r="R2436" s="13">
        <f t="shared" si="152"/>
        <v>42025.637939814813</v>
      </c>
      <c r="S2436" s="13">
        <f t="shared" si="154"/>
        <v>42063.631944444445</v>
      </c>
      <c r="T2436">
        <f t="shared" si="155"/>
        <v>2015</v>
      </c>
    </row>
    <row r="2437" spans="1:20" ht="45" x14ac:dyDescent="0.25">
      <c r="A2437">
        <v>873</v>
      </c>
      <c r="B2437" s="9" t="s">
        <v>874</v>
      </c>
      <c r="C2437" s="3" t="s">
        <v>4983</v>
      </c>
      <c r="D2437" s="5">
        <v>3500</v>
      </c>
      <c r="E2437" s="7">
        <v>850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">
        <f t="shared" si="153"/>
        <v>24</v>
      </c>
      <c r="P2437" t="s">
        <v>8323</v>
      </c>
      <c r="Q2437" t="s">
        <v>8337</v>
      </c>
      <c r="R2437" s="13">
        <f t="shared" si="152"/>
        <v>41184.167129629634</v>
      </c>
      <c r="S2437" s="13">
        <f t="shared" si="154"/>
        <v>41224.208796296298</v>
      </c>
      <c r="T2437">
        <f t="shared" si="155"/>
        <v>2012</v>
      </c>
    </row>
    <row r="2438" spans="1:20" ht="45" x14ac:dyDescent="0.25">
      <c r="A2438">
        <v>912</v>
      </c>
      <c r="B2438" s="9" t="s">
        <v>913</v>
      </c>
      <c r="C2438" s="3" t="s">
        <v>5022</v>
      </c>
      <c r="D2438" s="5">
        <v>3500</v>
      </c>
      <c r="E2438" s="7">
        <v>850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">
        <f t="shared" si="153"/>
        <v>24</v>
      </c>
      <c r="P2438" t="s">
        <v>8323</v>
      </c>
      <c r="Q2438" t="s">
        <v>8337</v>
      </c>
      <c r="R2438" s="13">
        <f t="shared" si="152"/>
        <v>41194.109340277777</v>
      </c>
      <c r="S2438" s="13">
        <f t="shared" si="154"/>
        <v>41254.151006944441</v>
      </c>
      <c r="T2438">
        <f t="shared" si="155"/>
        <v>2012</v>
      </c>
    </row>
    <row r="2439" spans="1:20" ht="60" x14ac:dyDescent="0.25">
      <c r="A2439">
        <v>935</v>
      </c>
      <c r="B2439" s="9" t="s">
        <v>936</v>
      </c>
      <c r="C2439" s="3" t="s">
        <v>5045</v>
      </c>
      <c r="D2439" s="5">
        <v>3500</v>
      </c>
      <c r="E2439" s="7">
        <v>842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">
        <f t="shared" si="153"/>
        <v>24</v>
      </c>
      <c r="P2439" t="s">
        <v>8323</v>
      </c>
      <c r="Q2439" t="s">
        <v>8337</v>
      </c>
      <c r="R2439" s="13">
        <f t="shared" si="152"/>
        <v>42368.333668981482</v>
      </c>
      <c r="S2439" s="13">
        <f t="shared" si="154"/>
        <v>42398.333668981482</v>
      </c>
      <c r="T2439">
        <f t="shared" si="155"/>
        <v>2015</v>
      </c>
    </row>
    <row r="2440" spans="1:20" ht="45" x14ac:dyDescent="0.25">
      <c r="A2440">
        <v>937</v>
      </c>
      <c r="B2440" s="9" t="s">
        <v>938</v>
      </c>
      <c r="C2440" s="3" t="s">
        <v>5047</v>
      </c>
      <c r="D2440" s="5">
        <v>3500</v>
      </c>
      <c r="E2440" s="7">
        <v>838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">
        <f t="shared" si="153"/>
        <v>24</v>
      </c>
      <c r="P2440" t="s">
        <v>8323</v>
      </c>
      <c r="Q2440" t="s">
        <v>8337</v>
      </c>
      <c r="R2440" s="13">
        <f t="shared" si="152"/>
        <v>41551.798113425924</v>
      </c>
      <c r="S2440" s="13">
        <f t="shared" si="154"/>
        <v>41581.839780092596</v>
      </c>
      <c r="T2440">
        <f t="shared" si="155"/>
        <v>2013</v>
      </c>
    </row>
    <row r="2441" spans="1:20" ht="60" x14ac:dyDescent="0.25">
      <c r="A2441">
        <v>1055</v>
      </c>
      <c r="B2441" s="9" t="s">
        <v>1056</v>
      </c>
      <c r="C2441" s="3" t="s">
        <v>5165</v>
      </c>
      <c r="D2441" s="5">
        <v>3500</v>
      </c>
      <c r="E2441" s="7">
        <v>837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">
        <f t="shared" si="153"/>
        <v>24</v>
      </c>
      <c r="P2441" t="s">
        <v>8338</v>
      </c>
      <c r="Q2441" t="s">
        <v>8339</v>
      </c>
      <c r="R2441" s="13">
        <f t="shared" si="152"/>
        <v>42406.992418981477</v>
      </c>
      <c r="S2441" s="13">
        <f t="shared" si="154"/>
        <v>42436.992418981477</v>
      </c>
      <c r="T2441">
        <f t="shared" si="155"/>
        <v>2016</v>
      </c>
    </row>
    <row r="2442" spans="1:20" ht="60" x14ac:dyDescent="0.25">
      <c r="A2442">
        <v>1198</v>
      </c>
      <c r="B2442" s="9" t="s">
        <v>1199</v>
      </c>
      <c r="C2442" s="3" t="s">
        <v>5308</v>
      </c>
      <c r="D2442" s="5">
        <v>3500</v>
      </c>
      <c r="E2442" s="7">
        <v>835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">
        <f t="shared" si="153"/>
        <v>24</v>
      </c>
      <c r="P2442" t="s">
        <v>8327</v>
      </c>
      <c r="Q2442" t="s">
        <v>8328</v>
      </c>
      <c r="R2442" s="13">
        <f t="shared" si="152"/>
        <v>42333.619050925925</v>
      </c>
      <c r="S2442" s="13">
        <f t="shared" si="154"/>
        <v>42369.125</v>
      </c>
      <c r="T2442">
        <f t="shared" si="155"/>
        <v>2015</v>
      </c>
    </row>
    <row r="2443" spans="1:20" ht="30" x14ac:dyDescent="0.25">
      <c r="A2443">
        <v>1247</v>
      </c>
      <c r="B2443" s="9" t="s">
        <v>1248</v>
      </c>
      <c r="C2443" s="3" t="s">
        <v>5357</v>
      </c>
      <c r="D2443" s="5">
        <v>3500</v>
      </c>
      <c r="E2443" s="7">
        <v>831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">
        <f t="shared" si="153"/>
        <v>24</v>
      </c>
      <c r="P2443" t="s">
        <v>8323</v>
      </c>
      <c r="Q2443" t="s">
        <v>8347</v>
      </c>
      <c r="R2443" s="13">
        <f t="shared" si="152"/>
        <v>41370.292303240742</v>
      </c>
      <c r="S2443" s="13">
        <f t="shared" si="154"/>
        <v>41400.292303240742</v>
      </c>
      <c r="T2443">
        <f t="shared" si="155"/>
        <v>2013</v>
      </c>
    </row>
    <row r="2444" spans="1:20" ht="45" x14ac:dyDescent="0.25">
      <c r="A2444">
        <v>1252</v>
      </c>
      <c r="B2444" s="9" t="s">
        <v>1253</v>
      </c>
      <c r="C2444" s="3" t="s">
        <v>5362</v>
      </c>
      <c r="D2444" s="5">
        <v>3500</v>
      </c>
      <c r="E2444" s="7">
        <v>827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">
        <f t="shared" si="153"/>
        <v>24</v>
      </c>
      <c r="P2444" t="s">
        <v>8323</v>
      </c>
      <c r="Q2444" t="s">
        <v>8347</v>
      </c>
      <c r="R2444" s="13">
        <f t="shared" si="152"/>
        <v>41543.988067129627</v>
      </c>
      <c r="S2444" s="13">
        <f t="shared" si="154"/>
        <v>41571.988067129627</v>
      </c>
      <c r="T2444">
        <f t="shared" si="155"/>
        <v>2013</v>
      </c>
    </row>
    <row r="2445" spans="1:20" ht="60" x14ac:dyDescent="0.25">
      <c r="A2445">
        <v>1265</v>
      </c>
      <c r="B2445" s="9" t="s">
        <v>1266</v>
      </c>
      <c r="C2445" s="3" t="s">
        <v>5375</v>
      </c>
      <c r="D2445" s="5">
        <v>3500</v>
      </c>
      <c r="E2445" s="7">
        <v>825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">
        <f t="shared" si="153"/>
        <v>24</v>
      </c>
      <c r="P2445" t="s">
        <v>8323</v>
      </c>
      <c r="Q2445" t="s">
        <v>8347</v>
      </c>
      <c r="R2445" s="13">
        <f t="shared" si="152"/>
        <v>40465.655266203699</v>
      </c>
      <c r="S2445" s="13">
        <f t="shared" si="154"/>
        <v>40512.655266203699</v>
      </c>
      <c r="T2445">
        <f t="shared" si="155"/>
        <v>2010</v>
      </c>
    </row>
    <row r="2446" spans="1:20" ht="30" x14ac:dyDescent="0.25">
      <c r="A2446">
        <v>1290</v>
      </c>
      <c r="B2446" s="9" t="s">
        <v>1291</v>
      </c>
      <c r="C2446" s="3" t="s">
        <v>5400</v>
      </c>
      <c r="D2446" s="5">
        <v>3500</v>
      </c>
      <c r="E2446" s="7">
        <v>824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1">
        <f t="shared" si="153"/>
        <v>23</v>
      </c>
      <c r="P2446" t="s">
        <v>8309</v>
      </c>
      <c r="Q2446" t="s">
        <v>8333</v>
      </c>
      <c r="R2446" s="13">
        <f t="shared" si="152"/>
        <v>42086.614942129629</v>
      </c>
      <c r="S2446" s="13">
        <f t="shared" si="154"/>
        <v>42117.290972222225</v>
      </c>
      <c r="T2446">
        <f t="shared" si="155"/>
        <v>2015</v>
      </c>
    </row>
    <row r="2447" spans="1:20" ht="45" x14ac:dyDescent="0.25">
      <c r="A2447">
        <v>1299</v>
      </c>
      <c r="B2447" s="9" t="s">
        <v>1300</v>
      </c>
      <c r="C2447" s="3" t="s">
        <v>5409</v>
      </c>
      <c r="D2447" s="5">
        <v>3500</v>
      </c>
      <c r="E2447" s="7">
        <v>821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1">
        <f t="shared" si="153"/>
        <v>23</v>
      </c>
      <c r="P2447" t="s">
        <v>8309</v>
      </c>
      <c r="Q2447" t="s">
        <v>8333</v>
      </c>
      <c r="R2447" s="13">
        <f t="shared" si="152"/>
        <v>42169.814340277779</v>
      </c>
      <c r="S2447" s="13">
        <f t="shared" si="154"/>
        <v>42199.814340277779</v>
      </c>
      <c r="T2447">
        <f t="shared" si="155"/>
        <v>2015</v>
      </c>
    </row>
    <row r="2448" spans="1:20" ht="30" x14ac:dyDescent="0.25">
      <c r="A2448">
        <v>1303</v>
      </c>
      <c r="B2448" s="9" t="s">
        <v>1304</v>
      </c>
      <c r="C2448" s="3" t="s">
        <v>5413</v>
      </c>
      <c r="D2448" s="5">
        <v>3500</v>
      </c>
      <c r="E2448" s="7">
        <v>821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1">
        <f t="shared" si="153"/>
        <v>23</v>
      </c>
      <c r="P2448" t="s">
        <v>8309</v>
      </c>
      <c r="Q2448" t="s">
        <v>8333</v>
      </c>
      <c r="R2448" s="13">
        <f t="shared" si="152"/>
        <v>42566.441203703704</v>
      </c>
      <c r="S2448" s="13">
        <f t="shared" si="154"/>
        <v>42582.458333333328</v>
      </c>
      <c r="T2448">
        <f t="shared" si="155"/>
        <v>2016</v>
      </c>
    </row>
    <row r="2449" spans="1:20" ht="45" x14ac:dyDescent="0.25">
      <c r="A2449">
        <v>1384</v>
      </c>
      <c r="B2449" s="9" t="s">
        <v>1385</v>
      </c>
      <c r="C2449" s="3" t="s">
        <v>5494</v>
      </c>
      <c r="D2449" s="5">
        <v>3500</v>
      </c>
      <c r="E2449" s="7">
        <v>820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">
        <f t="shared" si="153"/>
        <v>23</v>
      </c>
      <c r="P2449" t="s">
        <v>8323</v>
      </c>
      <c r="Q2449" t="s">
        <v>8347</v>
      </c>
      <c r="R2449" s="13">
        <f t="shared" si="152"/>
        <v>42160.735208333332</v>
      </c>
      <c r="S2449" s="13">
        <f t="shared" si="154"/>
        <v>42190.735208333332</v>
      </c>
      <c r="T2449">
        <f t="shared" si="155"/>
        <v>2015</v>
      </c>
    </row>
    <row r="2450" spans="1:20" ht="30" x14ac:dyDescent="0.25">
      <c r="A2450">
        <v>1395</v>
      </c>
      <c r="B2450" s="9" t="s">
        <v>1396</v>
      </c>
      <c r="C2450" s="3" t="s">
        <v>5505</v>
      </c>
      <c r="D2450" s="5">
        <v>3500</v>
      </c>
      <c r="E2450" s="7">
        <v>815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">
        <f t="shared" si="153"/>
        <v>23</v>
      </c>
      <c r="P2450" t="s">
        <v>8323</v>
      </c>
      <c r="Q2450" t="s">
        <v>8347</v>
      </c>
      <c r="R2450" s="13">
        <f t="shared" si="152"/>
        <v>42719.90834490741</v>
      </c>
      <c r="S2450" s="13">
        <f t="shared" si="154"/>
        <v>42749.90834490741</v>
      </c>
      <c r="T2450">
        <f t="shared" si="155"/>
        <v>2016</v>
      </c>
    </row>
    <row r="2451" spans="1:20" ht="60" x14ac:dyDescent="0.25">
      <c r="A2451">
        <v>1512</v>
      </c>
      <c r="B2451" s="9" t="s">
        <v>1513</v>
      </c>
      <c r="C2451" s="3" t="s">
        <v>5622</v>
      </c>
      <c r="D2451" s="5">
        <v>3500</v>
      </c>
      <c r="E2451" s="7">
        <v>814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">
        <f t="shared" si="153"/>
        <v>23</v>
      </c>
      <c r="P2451" t="s">
        <v>8327</v>
      </c>
      <c r="Q2451" t="s">
        <v>8328</v>
      </c>
      <c r="R2451" s="13">
        <f t="shared" si="152"/>
        <v>42741.684479166666</v>
      </c>
      <c r="S2451" s="13">
        <f t="shared" si="154"/>
        <v>42771.684479166666</v>
      </c>
      <c r="T2451">
        <f t="shared" si="155"/>
        <v>2017</v>
      </c>
    </row>
    <row r="2452" spans="1:20" ht="45" x14ac:dyDescent="0.25">
      <c r="A2452">
        <v>1527</v>
      </c>
      <c r="B2452" s="9" t="s">
        <v>1528</v>
      </c>
      <c r="C2452" s="3" t="s">
        <v>5637</v>
      </c>
      <c r="D2452" s="5">
        <v>3500</v>
      </c>
      <c r="E2452" s="7">
        <v>814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">
        <f t="shared" si="153"/>
        <v>23</v>
      </c>
      <c r="P2452" t="s">
        <v>8327</v>
      </c>
      <c r="Q2452" t="s">
        <v>8328</v>
      </c>
      <c r="R2452" s="13">
        <f t="shared" si="152"/>
        <v>42780.600532407407</v>
      </c>
      <c r="S2452" s="13">
        <f t="shared" si="154"/>
        <v>42808.558865740735</v>
      </c>
      <c r="T2452">
        <f t="shared" si="155"/>
        <v>2017</v>
      </c>
    </row>
    <row r="2453" spans="1:20" ht="60" x14ac:dyDescent="0.25">
      <c r="A2453">
        <v>1551</v>
      </c>
      <c r="B2453" s="9" t="s">
        <v>1552</v>
      </c>
      <c r="C2453" s="3" t="s">
        <v>5661</v>
      </c>
      <c r="D2453" s="5">
        <v>3500</v>
      </c>
      <c r="E2453" s="7">
        <v>813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">
        <f t="shared" si="153"/>
        <v>23</v>
      </c>
      <c r="P2453" t="s">
        <v>8327</v>
      </c>
      <c r="Q2453" t="s">
        <v>8354</v>
      </c>
      <c r="R2453" s="13">
        <f t="shared" si="152"/>
        <v>42121.824525462958</v>
      </c>
      <c r="S2453" s="13">
        <f t="shared" si="154"/>
        <v>42151.824525462958</v>
      </c>
      <c r="T2453">
        <f t="shared" si="155"/>
        <v>2015</v>
      </c>
    </row>
    <row r="2454" spans="1:20" ht="60" x14ac:dyDescent="0.25">
      <c r="A2454">
        <v>1665</v>
      </c>
      <c r="B2454" s="9" t="s">
        <v>1666</v>
      </c>
      <c r="C2454" s="3" t="s">
        <v>5775</v>
      </c>
      <c r="D2454" s="5">
        <v>3500</v>
      </c>
      <c r="E2454" s="7">
        <v>811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">
        <f t="shared" si="153"/>
        <v>23</v>
      </c>
      <c r="P2454" t="s">
        <v>8323</v>
      </c>
      <c r="Q2454" t="s">
        <v>8353</v>
      </c>
      <c r="R2454" s="13">
        <f t="shared" si="152"/>
        <v>40564.649456018517</v>
      </c>
      <c r="S2454" s="13">
        <f t="shared" si="154"/>
        <v>40596.125</v>
      </c>
      <c r="T2454">
        <f t="shared" si="155"/>
        <v>2011</v>
      </c>
    </row>
    <row r="2455" spans="1:20" ht="45" x14ac:dyDescent="0.25">
      <c r="A2455">
        <v>1683</v>
      </c>
      <c r="B2455" s="9" t="s">
        <v>1684</v>
      </c>
      <c r="C2455" s="3" t="s">
        <v>5793</v>
      </c>
      <c r="D2455" s="5">
        <v>3500</v>
      </c>
      <c r="E2455" s="7">
        <v>810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">
        <f t="shared" si="153"/>
        <v>23</v>
      </c>
      <c r="P2455" t="s">
        <v>8323</v>
      </c>
      <c r="Q2455" t="s">
        <v>8329</v>
      </c>
      <c r="R2455" s="13">
        <f t="shared" ref="R2455:R2518" si="156">((J2455/60)/60/24+DATE(1970,1,1))</f>
        <v>42808.781689814816</v>
      </c>
      <c r="S2455" s="13">
        <f t="shared" si="154"/>
        <v>42832.781689814816</v>
      </c>
      <c r="T2455">
        <f t="shared" si="155"/>
        <v>2017</v>
      </c>
    </row>
    <row r="2456" spans="1:20" ht="45" x14ac:dyDescent="0.25">
      <c r="A2456">
        <v>1802</v>
      </c>
      <c r="B2456" s="9" t="s">
        <v>1803</v>
      </c>
      <c r="C2456" s="3" t="s">
        <v>5912</v>
      </c>
      <c r="D2456" s="5">
        <v>3500</v>
      </c>
      <c r="E2456" s="7">
        <v>810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">
        <f t="shared" si="153"/>
        <v>23</v>
      </c>
      <c r="P2456" t="s">
        <v>8327</v>
      </c>
      <c r="Q2456" t="s">
        <v>8328</v>
      </c>
      <c r="R2456" s="13">
        <f t="shared" si="156"/>
        <v>42159.47256944445</v>
      </c>
      <c r="S2456" s="13">
        <f t="shared" si="154"/>
        <v>42182.915972222225</v>
      </c>
      <c r="T2456">
        <f t="shared" si="155"/>
        <v>2015</v>
      </c>
    </row>
    <row r="2457" spans="1:20" ht="45" x14ac:dyDescent="0.25">
      <c r="A2457">
        <v>1809</v>
      </c>
      <c r="B2457" s="9" t="s">
        <v>1810</v>
      </c>
      <c r="C2457" s="3" t="s">
        <v>5919</v>
      </c>
      <c r="D2457" s="5">
        <v>3500</v>
      </c>
      <c r="E2457" s="7">
        <v>807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">
        <f t="shared" si="153"/>
        <v>23</v>
      </c>
      <c r="P2457" t="s">
        <v>8327</v>
      </c>
      <c r="Q2457" t="s">
        <v>8328</v>
      </c>
      <c r="R2457" s="13">
        <f t="shared" si="156"/>
        <v>42029.907858796301</v>
      </c>
      <c r="S2457" s="13">
        <f t="shared" si="154"/>
        <v>42064.907858796301</v>
      </c>
      <c r="T2457">
        <f t="shared" si="155"/>
        <v>2015</v>
      </c>
    </row>
    <row r="2458" spans="1:20" ht="45" x14ac:dyDescent="0.25">
      <c r="A2458">
        <v>1870</v>
      </c>
      <c r="B2458" s="9" t="s">
        <v>1871</v>
      </c>
      <c r="C2458" s="3" t="s">
        <v>5980</v>
      </c>
      <c r="D2458" s="5">
        <v>3500</v>
      </c>
      <c r="E2458" s="7">
        <v>805.07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">
        <f t="shared" si="153"/>
        <v>23</v>
      </c>
      <c r="P2458" t="s">
        <v>8320</v>
      </c>
      <c r="Q2458" t="s">
        <v>8330</v>
      </c>
      <c r="R2458" s="13">
        <f t="shared" si="156"/>
        <v>42371.355729166666</v>
      </c>
      <c r="S2458" s="13">
        <f t="shared" si="154"/>
        <v>42400.178472222222</v>
      </c>
      <c r="T2458">
        <f t="shared" si="155"/>
        <v>2016</v>
      </c>
    </row>
    <row r="2459" spans="1:20" ht="60" x14ac:dyDescent="0.25">
      <c r="A2459">
        <v>2081</v>
      </c>
      <c r="B2459" s="9" t="s">
        <v>2082</v>
      </c>
      <c r="C2459" s="3" t="s">
        <v>6191</v>
      </c>
      <c r="D2459" s="5">
        <v>3500</v>
      </c>
      <c r="E2459" s="7">
        <v>805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">
        <f t="shared" si="153"/>
        <v>23</v>
      </c>
      <c r="P2459" t="s">
        <v>8323</v>
      </c>
      <c r="Q2459" t="s">
        <v>8344</v>
      </c>
      <c r="R2459" s="13">
        <f t="shared" si="156"/>
        <v>41004.156886574077</v>
      </c>
      <c r="S2459" s="13">
        <f t="shared" si="154"/>
        <v>41045.207638888889</v>
      </c>
      <c r="T2459">
        <f t="shared" si="155"/>
        <v>2012</v>
      </c>
    </row>
    <row r="2460" spans="1:20" ht="60" x14ac:dyDescent="0.25">
      <c r="A2460">
        <v>2094</v>
      </c>
      <c r="B2460" s="9" t="s">
        <v>2095</v>
      </c>
      <c r="C2460" s="3" t="s">
        <v>6204</v>
      </c>
      <c r="D2460" s="5">
        <v>3500</v>
      </c>
      <c r="E2460" s="7">
        <v>805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">
        <f t="shared" si="153"/>
        <v>23</v>
      </c>
      <c r="P2460" t="s">
        <v>8323</v>
      </c>
      <c r="Q2460" t="s">
        <v>8344</v>
      </c>
      <c r="R2460" s="13">
        <f t="shared" si="156"/>
        <v>40939.02002314815</v>
      </c>
      <c r="S2460" s="13">
        <f t="shared" si="154"/>
        <v>40973.125</v>
      </c>
      <c r="T2460">
        <f t="shared" si="155"/>
        <v>2012</v>
      </c>
    </row>
    <row r="2461" spans="1:20" ht="45" x14ac:dyDescent="0.25">
      <c r="A2461">
        <v>2220</v>
      </c>
      <c r="B2461" s="9" t="s">
        <v>2221</v>
      </c>
      <c r="C2461" s="3" t="s">
        <v>6330</v>
      </c>
      <c r="D2461" s="5">
        <v>3500</v>
      </c>
      <c r="E2461" s="7">
        <v>801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">
        <f t="shared" si="153"/>
        <v>23</v>
      </c>
      <c r="P2461" t="s">
        <v>8323</v>
      </c>
      <c r="Q2461" t="s">
        <v>8342</v>
      </c>
      <c r="R2461" s="13">
        <f t="shared" si="156"/>
        <v>41452.060601851852</v>
      </c>
      <c r="S2461" s="13">
        <f t="shared" si="154"/>
        <v>41482.060601851852</v>
      </c>
      <c r="T2461">
        <f t="shared" si="155"/>
        <v>2013</v>
      </c>
    </row>
    <row r="2462" spans="1:20" ht="45" x14ac:dyDescent="0.25">
      <c r="A2462">
        <v>2249</v>
      </c>
      <c r="B2462" s="9" t="s">
        <v>2250</v>
      </c>
      <c r="C2462" s="3" t="s">
        <v>6359</v>
      </c>
      <c r="D2462" s="5">
        <v>3500</v>
      </c>
      <c r="E2462" s="7">
        <v>801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">
        <f t="shared" si="153"/>
        <v>23</v>
      </c>
      <c r="P2462" t="s">
        <v>8320</v>
      </c>
      <c r="Q2462" t="s">
        <v>8348</v>
      </c>
      <c r="R2462" s="13">
        <f t="shared" si="156"/>
        <v>41336.703298611108</v>
      </c>
      <c r="S2462" s="13">
        <f t="shared" si="154"/>
        <v>41366.661631944444</v>
      </c>
      <c r="T2462">
        <f t="shared" si="155"/>
        <v>2013</v>
      </c>
    </row>
    <row r="2463" spans="1:20" ht="45" x14ac:dyDescent="0.25">
      <c r="A2463">
        <v>2306</v>
      </c>
      <c r="B2463" s="9" t="s">
        <v>2307</v>
      </c>
      <c r="C2463" s="3" t="s">
        <v>6416</v>
      </c>
      <c r="D2463" s="5">
        <v>3500</v>
      </c>
      <c r="E2463" s="7">
        <v>800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">
        <f t="shared" si="153"/>
        <v>23</v>
      </c>
      <c r="P2463" t="s">
        <v>8323</v>
      </c>
      <c r="Q2463" t="s">
        <v>8344</v>
      </c>
      <c r="R2463" s="13">
        <f t="shared" si="156"/>
        <v>40948.16815972222</v>
      </c>
      <c r="S2463" s="13">
        <f t="shared" si="154"/>
        <v>40978.16815972222</v>
      </c>
      <c r="T2463">
        <f t="shared" si="155"/>
        <v>2012</v>
      </c>
    </row>
    <row r="2464" spans="1:20" ht="60" x14ac:dyDescent="0.25">
      <c r="A2464">
        <v>2425</v>
      </c>
      <c r="B2464" s="9" t="s">
        <v>2426</v>
      </c>
      <c r="C2464" s="3" t="s">
        <v>6535</v>
      </c>
      <c r="D2464" s="5">
        <v>3500</v>
      </c>
      <c r="E2464" s="7">
        <v>800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">
        <f t="shared" si="153"/>
        <v>23</v>
      </c>
      <c r="P2464" t="s">
        <v>8331</v>
      </c>
      <c r="Q2464" t="s">
        <v>8332</v>
      </c>
      <c r="R2464" s="13">
        <f t="shared" si="156"/>
        <v>42502.913761574076</v>
      </c>
      <c r="S2464" s="13">
        <f t="shared" si="154"/>
        <v>42517.919444444444</v>
      </c>
      <c r="T2464">
        <f t="shared" si="155"/>
        <v>2016</v>
      </c>
    </row>
    <row r="2465" spans="1:20" ht="60" x14ac:dyDescent="0.25">
      <c r="A2465">
        <v>2484</v>
      </c>
      <c r="B2465" s="9" t="s">
        <v>2484</v>
      </c>
      <c r="C2465" s="3" t="s">
        <v>6594</v>
      </c>
      <c r="D2465" s="5">
        <v>3500</v>
      </c>
      <c r="E2465" s="7">
        <v>800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">
        <f t="shared" si="153"/>
        <v>23</v>
      </c>
      <c r="P2465" t="s">
        <v>8323</v>
      </c>
      <c r="Q2465" t="s">
        <v>8344</v>
      </c>
      <c r="R2465" s="13">
        <f t="shared" si="156"/>
        <v>40771.916701388887</v>
      </c>
      <c r="S2465" s="13">
        <f t="shared" si="154"/>
        <v>40801.916701388887</v>
      </c>
      <c r="T2465">
        <f t="shared" si="155"/>
        <v>2011</v>
      </c>
    </row>
    <row r="2466" spans="1:20" ht="60" x14ac:dyDescent="0.25">
      <c r="A2466">
        <v>2489</v>
      </c>
      <c r="B2466" s="9" t="s">
        <v>2489</v>
      </c>
      <c r="C2466" s="3" t="s">
        <v>6599</v>
      </c>
      <c r="D2466" s="5">
        <v>3500</v>
      </c>
      <c r="E2466" s="7">
        <v>800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">
        <f t="shared" si="153"/>
        <v>23</v>
      </c>
      <c r="P2466" t="s">
        <v>8323</v>
      </c>
      <c r="Q2466" t="s">
        <v>8344</v>
      </c>
      <c r="R2466" s="13">
        <f t="shared" si="156"/>
        <v>41373.690266203703</v>
      </c>
      <c r="S2466" s="13">
        <f t="shared" si="154"/>
        <v>41403.690266203703</v>
      </c>
      <c r="T2466">
        <f t="shared" si="155"/>
        <v>2013</v>
      </c>
    </row>
    <row r="2467" spans="1:20" ht="60" x14ac:dyDescent="0.25">
      <c r="A2467">
        <v>2541</v>
      </c>
      <c r="B2467" s="9" t="s">
        <v>2541</v>
      </c>
      <c r="C2467" s="3" t="s">
        <v>6651</v>
      </c>
      <c r="D2467" s="5">
        <v>3500</v>
      </c>
      <c r="E2467" s="7">
        <v>800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">
        <f t="shared" si="153"/>
        <v>23</v>
      </c>
      <c r="P2467" t="s">
        <v>8323</v>
      </c>
      <c r="Q2467" t="s">
        <v>8355</v>
      </c>
      <c r="R2467" s="13">
        <f t="shared" si="156"/>
        <v>41483.449282407404</v>
      </c>
      <c r="S2467" s="13">
        <f t="shared" si="154"/>
        <v>41543.449282407404</v>
      </c>
      <c r="T2467">
        <f t="shared" si="155"/>
        <v>2013</v>
      </c>
    </row>
    <row r="2468" spans="1:20" ht="45" x14ac:dyDescent="0.25">
      <c r="A2468">
        <v>2546</v>
      </c>
      <c r="B2468" s="9" t="s">
        <v>2546</v>
      </c>
      <c r="C2468" s="3" t="s">
        <v>6656</v>
      </c>
      <c r="D2468" s="5">
        <v>3500</v>
      </c>
      <c r="E2468" s="7">
        <v>800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">
        <f t="shared" si="153"/>
        <v>23</v>
      </c>
      <c r="P2468" t="s">
        <v>8323</v>
      </c>
      <c r="Q2468" t="s">
        <v>8355</v>
      </c>
      <c r="R2468" s="13">
        <f t="shared" si="156"/>
        <v>41524.858553240738</v>
      </c>
      <c r="S2468" s="13">
        <f t="shared" si="154"/>
        <v>41552.208333333336</v>
      </c>
      <c r="T2468">
        <f t="shared" si="155"/>
        <v>2013</v>
      </c>
    </row>
    <row r="2469" spans="1:20" ht="60" x14ac:dyDescent="0.25">
      <c r="A2469">
        <v>2665</v>
      </c>
      <c r="B2469" s="9" t="s">
        <v>2665</v>
      </c>
      <c r="C2469" s="3" t="s">
        <v>6775</v>
      </c>
      <c r="D2469" s="5">
        <v>3500</v>
      </c>
      <c r="E2469" s="7">
        <v>797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">
        <f t="shared" si="153"/>
        <v>23</v>
      </c>
      <c r="P2469" t="s">
        <v>8314</v>
      </c>
      <c r="Q2469" t="s">
        <v>8315</v>
      </c>
      <c r="R2469" s="13">
        <f t="shared" si="156"/>
        <v>42083.895532407405</v>
      </c>
      <c r="S2469" s="13">
        <f t="shared" si="154"/>
        <v>42128.895532407405</v>
      </c>
      <c r="T2469">
        <f t="shared" si="155"/>
        <v>2015</v>
      </c>
    </row>
    <row r="2470" spans="1:20" ht="45" x14ac:dyDescent="0.25">
      <c r="A2470">
        <v>2692</v>
      </c>
      <c r="B2470" s="9" t="s">
        <v>2692</v>
      </c>
      <c r="C2470" s="3" t="s">
        <v>6802</v>
      </c>
      <c r="D2470" s="5">
        <v>3500</v>
      </c>
      <c r="E2470" s="7">
        <v>796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">
        <f t="shared" si="153"/>
        <v>23</v>
      </c>
      <c r="P2470" t="s">
        <v>8331</v>
      </c>
      <c r="Q2470" t="s">
        <v>8332</v>
      </c>
      <c r="R2470" s="13">
        <f t="shared" si="156"/>
        <v>42058.334027777775</v>
      </c>
      <c r="S2470" s="13">
        <f t="shared" si="154"/>
        <v>42088.292361111111</v>
      </c>
      <c r="T2470">
        <f t="shared" si="155"/>
        <v>2015</v>
      </c>
    </row>
    <row r="2471" spans="1:20" ht="60" x14ac:dyDescent="0.25">
      <c r="A2471">
        <v>2839</v>
      </c>
      <c r="B2471" s="9" t="s">
        <v>2839</v>
      </c>
      <c r="C2471" s="3" t="s">
        <v>6949</v>
      </c>
      <c r="D2471" s="5">
        <v>3500</v>
      </c>
      <c r="E2471" s="7">
        <v>795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1">
        <f t="shared" si="153"/>
        <v>23</v>
      </c>
      <c r="P2471" t="s">
        <v>8309</v>
      </c>
      <c r="Q2471" t="s">
        <v>8333</v>
      </c>
      <c r="R2471" s="13">
        <f t="shared" si="156"/>
        <v>41853.240208333329</v>
      </c>
      <c r="S2471" s="13">
        <f t="shared" si="154"/>
        <v>41876.207638888889</v>
      </c>
      <c r="T2471">
        <f t="shared" si="155"/>
        <v>2014</v>
      </c>
    </row>
    <row r="2472" spans="1:20" ht="45" x14ac:dyDescent="0.25">
      <c r="A2472">
        <v>2905</v>
      </c>
      <c r="B2472" s="9" t="s">
        <v>2905</v>
      </c>
      <c r="C2472" s="3" t="s">
        <v>7015</v>
      </c>
      <c r="D2472" s="5">
        <v>3500</v>
      </c>
      <c r="E2472" s="7">
        <v>795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1">
        <f t="shared" si="153"/>
        <v>23</v>
      </c>
      <c r="P2472" t="s">
        <v>8309</v>
      </c>
      <c r="Q2472" t="s">
        <v>8333</v>
      </c>
      <c r="R2472" s="13">
        <f t="shared" si="156"/>
        <v>42606.056863425925</v>
      </c>
      <c r="S2472" s="13">
        <f t="shared" si="154"/>
        <v>42620.056863425925</v>
      </c>
      <c r="T2472">
        <f t="shared" si="155"/>
        <v>2016</v>
      </c>
    </row>
    <row r="2473" spans="1:20" ht="45" x14ac:dyDescent="0.25">
      <c r="A2473">
        <v>2935</v>
      </c>
      <c r="B2473" s="9" t="s">
        <v>2935</v>
      </c>
      <c r="C2473" s="3" t="s">
        <v>7045</v>
      </c>
      <c r="D2473" s="5">
        <v>3500</v>
      </c>
      <c r="E2473" s="7">
        <v>795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">
        <f t="shared" si="153"/>
        <v>23</v>
      </c>
      <c r="P2473" t="s">
        <v>8309</v>
      </c>
      <c r="Q2473" t="s">
        <v>8317</v>
      </c>
      <c r="R2473" s="13">
        <f t="shared" si="156"/>
        <v>42553.583425925928</v>
      </c>
      <c r="S2473" s="13">
        <f t="shared" si="154"/>
        <v>42611.708333333328</v>
      </c>
      <c r="T2473">
        <f t="shared" si="155"/>
        <v>2016</v>
      </c>
    </row>
    <row r="2474" spans="1:20" ht="30" x14ac:dyDescent="0.25">
      <c r="A2474">
        <v>2968</v>
      </c>
      <c r="B2474" s="9" t="s">
        <v>2968</v>
      </c>
      <c r="C2474" s="3" t="s">
        <v>7078</v>
      </c>
      <c r="D2474" s="5">
        <v>3500</v>
      </c>
      <c r="E2474" s="7">
        <v>791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1">
        <f t="shared" si="153"/>
        <v>23</v>
      </c>
      <c r="P2474" t="s">
        <v>8309</v>
      </c>
      <c r="Q2474" t="s">
        <v>8333</v>
      </c>
      <c r="R2474" s="13">
        <f t="shared" si="156"/>
        <v>42585.523842592593</v>
      </c>
      <c r="S2474" s="13">
        <f t="shared" si="154"/>
        <v>42599.165972222225</v>
      </c>
      <c r="T2474">
        <f t="shared" si="155"/>
        <v>2016</v>
      </c>
    </row>
    <row r="2475" spans="1:20" ht="60" x14ac:dyDescent="0.25">
      <c r="A2475">
        <v>3051</v>
      </c>
      <c r="B2475" s="9" t="s">
        <v>3051</v>
      </c>
      <c r="C2475" s="3" t="s">
        <v>7161</v>
      </c>
      <c r="D2475" s="5">
        <v>3500</v>
      </c>
      <c r="E2475" s="7">
        <v>788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">
        <f t="shared" si="153"/>
        <v>22</v>
      </c>
      <c r="P2475" t="s">
        <v>8309</v>
      </c>
      <c r="Q2475" t="s">
        <v>8310</v>
      </c>
      <c r="R2475" s="13">
        <f t="shared" si="156"/>
        <v>42744.416030092587</v>
      </c>
      <c r="S2475" s="13">
        <f t="shared" si="154"/>
        <v>42774.416030092587</v>
      </c>
      <c r="T2475">
        <f t="shared" si="155"/>
        <v>2017</v>
      </c>
    </row>
    <row r="2476" spans="1:20" ht="60" x14ac:dyDescent="0.25">
      <c r="A2476">
        <v>3150</v>
      </c>
      <c r="B2476" s="9" t="s">
        <v>3150</v>
      </c>
      <c r="C2476" s="3" t="s">
        <v>7260</v>
      </c>
      <c r="D2476" s="5">
        <v>3500</v>
      </c>
      <c r="E2476" s="7">
        <v>786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1">
        <f t="shared" si="153"/>
        <v>22</v>
      </c>
      <c r="P2476" t="s">
        <v>8309</v>
      </c>
      <c r="Q2476" t="s">
        <v>8333</v>
      </c>
      <c r="R2476" s="13">
        <f t="shared" si="156"/>
        <v>40478.263923611114</v>
      </c>
      <c r="S2476" s="13">
        <f t="shared" si="154"/>
        <v>40568.166666666664</v>
      </c>
      <c r="T2476">
        <f t="shared" si="155"/>
        <v>2010</v>
      </c>
    </row>
    <row r="2477" spans="1:20" ht="45" x14ac:dyDescent="0.25">
      <c r="A2477">
        <v>3151</v>
      </c>
      <c r="B2477" s="9" t="s">
        <v>3151</v>
      </c>
      <c r="C2477" s="3" t="s">
        <v>7261</v>
      </c>
      <c r="D2477" s="5">
        <v>3500</v>
      </c>
      <c r="E2477" s="7">
        <v>783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1">
        <f t="shared" si="153"/>
        <v>22</v>
      </c>
      <c r="P2477" t="s">
        <v>8309</v>
      </c>
      <c r="Q2477" t="s">
        <v>8333</v>
      </c>
      <c r="R2477" s="13">
        <f t="shared" si="156"/>
        <v>41862.83997685185</v>
      </c>
      <c r="S2477" s="13">
        <f t="shared" si="154"/>
        <v>41892.83997685185</v>
      </c>
      <c r="T2477">
        <f t="shared" si="155"/>
        <v>2014</v>
      </c>
    </row>
    <row r="2478" spans="1:20" ht="60" x14ac:dyDescent="0.25">
      <c r="A2478">
        <v>3195</v>
      </c>
      <c r="B2478" s="9" t="s">
        <v>3195</v>
      </c>
      <c r="C2478" s="3" t="s">
        <v>7305</v>
      </c>
      <c r="D2478" s="5">
        <v>3500</v>
      </c>
      <c r="E2478" s="7">
        <v>780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">
        <f t="shared" si="153"/>
        <v>22</v>
      </c>
      <c r="P2478" t="s">
        <v>8309</v>
      </c>
      <c r="Q2478" t="s">
        <v>8317</v>
      </c>
      <c r="R2478" s="13">
        <f t="shared" si="156"/>
        <v>42017.594236111108</v>
      </c>
      <c r="S2478" s="13">
        <f t="shared" si="154"/>
        <v>42047.594236111108</v>
      </c>
      <c r="T2478">
        <f t="shared" si="155"/>
        <v>2015</v>
      </c>
    </row>
    <row r="2479" spans="1:20" ht="45" x14ac:dyDescent="0.25">
      <c r="A2479">
        <v>3308</v>
      </c>
      <c r="B2479" s="9" t="s">
        <v>3308</v>
      </c>
      <c r="C2479" s="3" t="s">
        <v>7418</v>
      </c>
      <c r="D2479" s="5">
        <v>3500</v>
      </c>
      <c r="E2479" s="7">
        <v>780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1">
        <f t="shared" si="153"/>
        <v>22</v>
      </c>
      <c r="P2479" t="s">
        <v>8309</v>
      </c>
      <c r="Q2479" t="s">
        <v>8333</v>
      </c>
      <c r="R2479" s="13">
        <f t="shared" si="156"/>
        <v>42452.876909722225</v>
      </c>
      <c r="S2479" s="13">
        <f t="shared" si="154"/>
        <v>42473.876909722225</v>
      </c>
      <c r="T2479">
        <f t="shared" si="155"/>
        <v>2016</v>
      </c>
    </row>
    <row r="2480" spans="1:20" ht="60" x14ac:dyDescent="0.25">
      <c r="A2480">
        <v>3333</v>
      </c>
      <c r="B2480" s="9" t="s">
        <v>3333</v>
      </c>
      <c r="C2480" s="3" t="s">
        <v>7443</v>
      </c>
      <c r="D2480" s="5">
        <v>3500</v>
      </c>
      <c r="E2480" s="7">
        <v>780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1">
        <f t="shared" si="153"/>
        <v>22</v>
      </c>
      <c r="P2480" t="s">
        <v>8309</v>
      </c>
      <c r="Q2480" t="s">
        <v>8333</v>
      </c>
      <c r="R2480" s="13">
        <f t="shared" si="156"/>
        <v>42148.676851851851</v>
      </c>
      <c r="S2480" s="13">
        <f t="shared" si="154"/>
        <v>42170.676851851851</v>
      </c>
      <c r="T2480">
        <f t="shared" si="155"/>
        <v>2015</v>
      </c>
    </row>
    <row r="2481" spans="1:20" ht="60" x14ac:dyDescent="0.25">
      <c r="A2481">
        <v>3350</v>
      </c>
      <c r="B2481" s="9" t="s">
        <v>3349</v>
      </c>
      <c r="C2481" s="3" t="s">
        <v>7460</v>
      </c>
      <c r="D2481" s="5">
        <v>3500</v>
      </c>
      <c r="E2481" s="7">
        <v>775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1">
        <f t="shared" si="153"/>
        <v>22</v>
      </c>
      <c r="P2481" t="s">
        <v>8309</v>
      </c>
      <c r="Q2481" t="s">
        <v>8333</v>
      </c>
      <c r="R2481" s="13">
        <f t="shared" si="156"/>
        <v>42302.701516203699</v>
      </c>
      <c r="S2481" s="13">
        <f t="shared" si="154"/>
        <v>42337.958333333328</v>
      </c>
      <c r="T2481">
        <f t="shared" si="155"/>
        <v>2015</v>
      </c>
    </row>
    <row r="2482" spans="1:20" ht="45" x14ac:dyDescent="0.25">
      <c r="A2482">
        <v>3374</v>
      </c>
      <c r="B2482" s="9" t="s">
        <v>3373</v>
      </c>
      <c r="C2482" s="3" t="s">
        <v>7484</v>
      </c>
      <c r="D2482" s="5">
        <v>3500</v>
      </c>
      <c r="E2482" s="7">
        <v>773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1">
        <f t="shared" si="153"/>
        <v>22</v>
      </c>
      <c r="P2482" t="s">
        <v>8309</v>
      </c>
      <c r="Q2482" t="s">
        <v>8333</v>
      </c>
      <c r="R2482" s="13">
        <f t="shared" si="156"/>
        <v>42275.731666666667</v>
      </c>
      <c r="S2482" s="13">
        <f t="shared" si="154"/>
        <v>42305.731666666667</v>
      </c>
      <c r="T2482">
        <f t="shared" si="155"/>
        <v>2015</v>
      </c>
    </row>
    <row r="2483" spans="1:20" ht="60" x14ac:dyDescent="0.25">
      <c r="A2483">
        <v>3382</v>
      </c>
      <c r="B2483" s="9" t="s">
        <v>3381</v>
      </c>
      <c r="C2483" s="3" t="s">
        <v>7492</v>
      </c>
      <c r="D2483" s="5">
        <v>3500</v>
      </c>
      <c r="E2483" s="7">
        <v>766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1">
        <f t="shared" si="153"/>
        <v>22</v>
      </c>
      <c r="P2483" t="s">
        <v>8309</v>
      </c>
      <c r="Q2483" t="s">
        <v>8333</v>
      </c>
      <c r="R2483" s="13">
        <f t="shared" si="156"/>
        <v>42559.431203703702</v>
      </c>
      <c r="S2483" s="13">
        <f t="shared" si="154"/>
        <v>42583.957638888889</v>
      </c>
      <c r="T2483">
        <f t="shared" si="155"/>
        <v>2016</v>
      </c>
    </row>
    <row r="2484" spans="1:20" ht="45" x14ac:dyDescent="0.25">
      <c r="A2484">
        <v>3466</v>
      </c>
      <c r="B2484" s="9" t="s">
        <v>3465</v>
      </c>
      <c r="C2484" s="3" t="s">
        <v>7576</v>
      </c>
      <c r="D2484" s="5">
        <v>3500</v>
      </c>
      <c r="E2484" s="7">
        <v>764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1">
        <f t="shared" si="153"/>
        <v>22</v>
      </c>
      <c r="P2484" t="s">
        <v>8309</v>
      </c>
      <c r="Q2484" t="s">
        <v>8333</v>
      </c>
      <c r="R2484" s="13">
        <f t="shared" si="156"/>
        <v>42420.019097222219</v>
      </c>
      <c r="S2484" s="13">
        <f t="shared" si="154"/>
        <v>42479.977430555555</v>
      </c>
      <c r="T2484">
        <f t="shared" si="155"/>
        <v>2016</v>
      </c>
    </row>
    <row r="2485" spans="1:20" ht="30" x14ac:dyDescent="0.25">
      <c r="A2485">
        <v>3635</v>
      </c>
      <c r="B2485" s="9" t="s">
        <v>3633</v>
      </c>
      <c r="C2485" s="3" t="s">
        <v>7745</v>
      </c>
      <c r="D2485" s="5">
        <v>3500</v>
      </c>
      <c r="E2485" s="7">
        <v>763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">
        <f t="shared" si="153"/>
        <v>22</v>
      </c>
      <c r="P2485" t="s">
        <v>8309</v>
      </c>
      <c r="Q2485" t="s">
        <v>8317</v>
      </c>
      <c r="R2485" s="13">
        <f t="shared" si="156"/>
        <v>42450.88282407407</v>
      </c>
      <c r="S2485" s="13">
        <f t="shared" si="154"/>
        <v>42480.88282407407</v>
      </c>
      <c r="T2485">
        <f t="shared" si="155"/>
        <v>2016</v>
      </c>
    </row>
    <row r="2486" spans="1:20" ht="60" x14ac:dyDescent="0.25">
      <c r="A2486">
        <v>3671</v>
      </c>
      <c r="B2486" s="9" t="s">
        <v>3668</v>
      </c>
      <c r="C2486" s="3" t="s">
        <v>7781</v>
      </c>
      <c r="D2486" s="5">
        <v>3500</v>
      </c>
      <c r="E2486" s="7">
        <v>760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1">
        <f t="shared" si="153"/>
        <v>22</v>
      </c>
      <c r="P2486" t="s">
        <v>8309</v>
      </c>
      <c r="Q2486" t="s">
        <v>8333</v>
      </c>
      <c r="R2486" s="13">
        <f t="shared" si="156"/>
        <v>41820.62809027778</v>
      </c>
      <c r="S2486" s="13">
        <f t="shared" si="154"/>
        <v>41841.165972222225</v>
      </c>
      <c r="T2486">
        <f t="shared" si="155"/>
        <v>2014</v>
      </c>
    </row>
    <row r="2487" spans="1:20" ht="45" x14ac:dyDescent="0.25">
      <c r="A2487">
        <v>3683</v>
      </c>
      <c r="B2487" s="9" t="s">
        <v>3680</v>
      </c>
      <c r="C2487" s="3" t="s">
        <v>7793</v>
      </c>
      <c r="D2487" s="5">
        <v>3500</v>
      </c>
      <c r="E2487" s="7">
        <v>760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1">
        <f t="shared" si="153"/>
        <v>22</v>
      </c>
      <c r="P2487" t="s">
        <v>8309</v>
      </c>
      <c r="Q2487" t="s">
        <v>8333</v>
      </c>
      <c r="R2487" s="13">
        <f t="shared" si="156"/>
        <v>42633.116851851853</v>
      </c>
      <c r="S2487" s="13">
        <f t="shared" si="154"/>
        <v>42663.116851851853</v>
      </c>
      <c r="T2487">
        <f t="shared" si="155"/>
        <v>2016</v>
      </c>
    </row>
    <row r="2488" spans="1:20" ht="60" x14ac:dyDescent="0.25">
      <c r="A2488">
        <v>3694</v>
      </c>
      <c r="B2488" s="9" t="s">
        <v>3691</v>
      </c>
      <c r="C2488" s="3" t="s">
        <v>7804</v>
      </c>
      <c r="D2488" s="5">
        <v>3500</v>
      </c>
      <c r="E2488" s="7">
        <v>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1">
        <f t="shared" si="153"/>
        <v>22</v>
      </c>
      <c r="P2488" t="s">
        <v>8309</v>
      </c>
      <c r="Q2488" t="s">
        <v>8333</v>
      </c>
      <c r="R2488" s="13">
        <f t="shared" si="156"/>
        <v>42490.133877314816</v>
      </c>
      <c r="S2488" s="13">
        <f t="shared" si="154"/>
        <v>42527.083333333328</v>
      </c>
      <c r="T2488">
        <f t="shared" si="155"/>
        <v>2016</v>
      </c>
    </row>
    <row r="2489" spans="1:20" ht="60" x14ac:dyDescent="0.25">
      <c r="A2489">
        <v>3715</v>
      </c>
      <c r="B2489" s="9" t="s">
        <v>3712</v>
      </c>
      <c r="C2489" s="3" t="s">
        <v>7825</v>
      </c>
      <c r="D2489" s="5">
        <v>3500</v>
      </c>
      <c r="E2489" s="7">
        <v>759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1">
        <f t="shared" si="153"/>
        <v>22</v>
      </c>
      <c r="P2489" t="s">
        <v>8309</v>
      </c>
      <c r="Q2489" t="s">
        <v>8333</v>
      </c>
      <c r="R2489" s="13">
        <f t="shared" si="156"/>
        <v>42036.995590277773</v>
      </c>
      <c r="S2489" s="13">
        <f t="shared" si="154"/>
        <v>42094.536111111112</v>
      </c>
      <c r="T2489">
        <f t="shared" si="155"/>
        <v>2015</v>
      </c>
    </row>
    <row r="2490" spans="1:20" ht="45" x14ac:dyDescent="0.25">
      <c r="A2490">
        <v>3757</v>
      </c>
      <c r="B2490" s="9" t="s">
        <v>3754</v>
      </c>
      <c r="C2490" s="3" t="s">
        <v>7867</v>
      </c>
      <c r="D2490" s="5">
        <v>3500</v>
      </c>
      <c r="E2490" s="7">
        <v>758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">
        <f t="shared" si="153"/>
        <v>22</v>
      </c>
      <c r="P2490" t="s">
        <v>8309</v>
      </c>
      <c r="Q2490" t="s">
        <v>8317</v>
      </c>
      <c r="R2490" s="13">
        <f t="shared" si="156"/>
        <v>41954.850868055553</v>
      </c>
      <c r="S2490" s="13">
        <f t="shared" si="154"/>
        <v>41974.850868055553</v>
      </c>
      <c r="T2490">
        <f t="shared" si="155"/>
        <v>2014</v>
      </c>
    </row>
    <row r="2491" spans="1:20" ht="60" x14ac:dyDescent="0.25">
      <c r="A2491">
        <v>3821</v>
      </c>
      <c r="B2491" s="9" t="s">
        <v>3818</v>
      </c>
      <c r="C2491" s="3" t="s">
        <v>7930</v>
      </c>
      <c r="D2491" s="5">
        <v>3500</v>
      </c>
      <c r="E2491" s="7">
        <v>754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1">
        <f t="shared" si="153"/>
        <v>21</v>
      </c>
      <c r="P2491" t="s">
        <v>8309</v>
      </c>
      <c r="Q2491" t="s">
        <v>8333</v>
      </c>
      <c r="R2491" s="13">
        <f t="shared" si="156"/>
        <v>42341.180636574078</v>
      </c>
      <c r="S2491" s="13">
        <f t="shared" si="154"/>
        <v>42373.180636574078</v>
      </c>
      <c r="T2491">
        <f t="shared" si="155"/>
        <v>2015</v>
      </c>
    </row>
    <row r="2492" spans="1:20" ht="45" x14ac:dyDescent="0.25">
      <c r="A2492">
        <v>3917</v>
      </c>
      <c r="B2492" s="9" t="s">
        <v>3914</v>
      </c>
      <c r="C2492" s="3" t="s">
        <v>8025</v>
      </c>
      <c r="D2492" s="5">
        <v>3500</v>
      </c>
      <c r="E2492" s="7">
        <v>752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1">
        <f t="shared" si="153"/>
        <v>21</v>
      </c>
      <c r="P2492" t="s">
        <v>8309</v>
      </c>
      <c r="Q2492" t="s">
        <v>8333</v>
      </c>
      <c r="R2492" s="13">
        <f t="shared" si="156"/>
        <v>41863.527326388888</v>
      </c>
      <c r="S2492" s="13">
        <f t="shared" si="154"/>
        <v>41893.527326388888</v>
      </c>
      <c r="T2492">
        <f t="shared" si="155"/>
        <v>2014</v>
      </c>
    </row>
    <row r="2493" spans="1:20" ht="60" x14ac:dyDescent="0.25">
      <c r="A2493">
        <v>4019</v>
      </c>
      <c r="B2493" s="9" t="s">
        <v>4015</v>
      </c>
      <c r="C2493" s="3" t="s">
        <v>8124</v>
      </c>
      <c r="D2493" s="5">
        <v>3500</v>
      </c>
      <c r="E2493" s="7">
        <v>750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1">
        <f t="shared" si="153"/>
        <v>21</v>
      </c>
      <c r="P2493" t="s">
        <v>8309</v>
      </c>
      <c r="Q2493" t="s">
        <v>8333</v>
      </c>
      <c r="R2493" s="13">
        <f t="shared" si="156"/>
        <v>42417.675879629634</v>
      </c>
      <c r="S2493" s="13">
        <f t="shared" si="154"/>
        <v>42475.686111111107</v>
      </c>
      <c r="T2493">
        <f t="shared" si="155"/>
        <v>2016</v>
      </c>
    </row>
    <row r="2494" spans="1:20" ht="60" x14ac:dyDescent="0.25">
      <c r="A2494">
        <v>4057</v>
      </c>
      <c r="B2494" s="9" t="s">
        <v>4053</v>
      </c>
      <c r="C2494" s="3" t="s">
        <v>8161</v>
      </c>
      <c r="D2494" s="5">
        <v>3500</v>
      </c>
      <c r="E2494" s="7">
        <v>750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1">
        <f t="shared" si="153"/>
        <v>21</v>
      </c>
      <c r="P2494" t="s">
        <v>8309</v>
      </c>
      <c r="Q2494" t="s">
        <v>8333</v>
      </c>
      <c r="R2494" s="13">
        <f t="shared" si="156"/>
        <v>42310.968518518523</v>
      </c>
      <c r="S2494" s="13">
        <f t="shared" si="154"/>
        <v>42333.958333333328</v>
      </c>
      <c r="T2494">
        <f t="shared" si="155"/>
        <v>2015</v>
      </c>
    </row>
    <row r="2495" spans="1:20" ht="45" x14ac:dyDescent="0.25">
      <c r="A2495">
        <v>4073</v>
      </c>
      <c r="B2495" s="9" t="s">
        <v>4069</v>
      </c>
      <c r="C2495" s="3" t="s">
        <v>8176</v>
      </c>
      <c r="D2495" s="5">
        <v>3500</v>
      </c>
      <c r="E2495" s="7">
        <v>750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1">
        <f t="shared" si="153"/>
        <v>21</v>
      </c>
      <c r="P2495" t="s">
        <v>8309</v>
      </c>
      <c r="Q2495" t="s">
        <v>8333</v>
      </c>
      <c r="R2495" s="13">
        <f t="shared" si="156"/>
        <v>42078.34520833334</v>
      </c>
      <c r="S2495" s="13">
        <f t="shared" si="154"/>
        <v>42133.166666666672</v>
      </c>
      <c r="T2495">
        <f t="shared" si="155"/>
        <v>2015</v>
      </c>
    </row>
    <row r="2496" spans="1:20" ht="60" x14ac:dyDescent="0.25">
      <c r="A2496">
        <v>4083</v>
      </c>
      <c r="B2496" s="9" t="s">
        <v>4079</v>
      </c>
      <c r="C2496" s="3" t="s">
        <v>8186</v>
      </c>
      <c r="D2496" s="5">
        <v>3500</v>
      </c>
      <c r="E2496" s="7">
        <v>746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1">
        <f t="shared" si="153"/>
        <v>21</v>
      </c>
      <c r="P2496" t="s">
        <v>8309</v>
      </c>
      <c r="Q2496" t="s">
        <v>8333</v>
      </c>
      <c r="R2496" s="13">
        <f t="shared" si="156"/>
        <v>42353.761759259258</v>
      </c>
      <c r="S2496" s="13">
        <f t="shared" si="154"/>
        <v>42383.761759259258</v>
      </c>
      <c r="T2496">
        <f t="shared" si="155"/>
        <v>2015</v>
      </c>
    </row>
    <row r="2497" spans="1:20" ht="60" x14ac:dyDescent="0.25">
      <c r="A2497">
        <v>4085</v>
      </c>
      <c r="B2497" s="9" t="s">
        <v>4081</v>
      </c>
      <c r="C2497" s="3" t="s">
        <v>8188</v>
      </c>
      <c r="D2497" s="5">
        <v>3500</v>
      </c>
      <c r="E2497" s="7">
        <v>745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1">
        <f t="shared" si="153"/>
        <v>21</v>
      </c>
      <c r="P2497" t="s">
        <v>8309</v>
      </c>
      <c r="Q2497" t="s">
        <v>8333</v>
      </c>
      <c r="R2497" s="13">
        <f t="shared" si="156"/>
        <v>42058.603877314818</v>
      </c>
      <c r="S2497" s="13">
        <f t="shared" si="154"/>
        <v>42087.165972222225</v>
      </c>
      <c r="T2497">
        <f t="shared" si="155"/>
        <v>2015</v>
      </c>
    </row>
    <row r="2498" spans="1:20" ht="45" x14ac:dyDescent="0.25">
      <c r="A2498">
        <v>4096</v>
      </c>
      <c r="B2498" s="9" t="s">
        <v>4092</v>
      </c>
      <c r="C2498" s="3" t="s">
        <v>8199</v>
      </c>
      <c r="D2498" s="5">
        <v>3500</v>
      </c>
      <c r="E2498" s="7">
        <v>735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1">
        <f t="shared" ref="O2498:O2561" si="157">ROUND(E2499/D2499*100,0)</f>
        <v>21</v>
      </c>
      <c r="P2498" t="s">
        <v>8309</v>
      </c>
      <c r="Q2498" t="s">
        <v>8333</v>
      </c>
      <c r="R2498" s="13">
        <f t="shared" si="156"/>
        <v>42750.530312499999</v>
      </c>
      <c r="S2498" s="13">
        <f t="shared" si="154"/>
        <v>42794.368749999994</v>
      </c>
      <c r="T2498">
        <f t="shared" si="155"/>
        <v>2017</v>
      </c>
    </row>
    <row r="2499" spans="1:20" ht="45" x14ac:dyDescent="0.25">
      <c r="A2499">
        <v>4068</v>
      </c>
      <c r="B2499" s="9" t="s">
        <v>4064</v>
      </c>
      <c r="C2499" s="3" t="s">
        <v>8171</v>
      </c>
      <c r="D2499" s="5">
        <v>3495</v>
      </c>
      <c r="E2499" s="7">
        <v>732.5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">
        <f t="shared" si="157"/>
        <v>21</v>
      </c>
      <c r="P2499" t="s">
        <v>8309</v>
      </c>
      <c r="Q2499" t="s">
        <v>8333</v>
      </c>
      <c r="R2499" s="13">
        <f t="shared" si="156"/>
        <v>42718.963599537034</v>
      </c>
      <c r="S2499" s="13">
        <f t="shared" ref="S2499:S2562" si="158">(((I2499/60)/60/24+DATE(1970,1,1)))</f>
        <v>42748.961805555555</v>
      </c>
      <c r="T2499">
        <f t="shared" ref="T2499:T2562" si="159">YEAR(R2499)</f>
        <v>2016</v>
      </c>
    </row>
    <row r="2500" spans="1:20" ht="60" x14ac:dyDescent="0.25">
      <c r="A2500">
        <v>181</v>
      </c>
      <c r="B2500" s="9" t="s">
        <v>183</v>
      </c>
      <c r="C2500" s="3" t="s">
        <v>4291</v>
      </c>
      <c r="D2500" s="5">
        <v>3423</v>
      </c>
      <c r="E2500" s="7">
        <v>731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">
        <f t="shared" si="157"/>
        <v>21</v>
      </c>
      <c r="P2500" t="s">
        <v>8307</v>
      </c>
      <c r="Q2500" t="s">
        <v>8316</v>
      </c>
      <c r="R2500" s="13">
        <f t="shared" si="156"/>
        <v>42147.741840277777</v>
      </c>
      <c r="S2500" s="13">
        <f t="shared" si="158"/>
        <v>42177.741840277777</v>
      </c>
      <c r="T2500">
        <f t="shared" si="159"/>
        <v>2015</v>
      </c>
    </row>
    <row r="2501" spans="1:20" ht="60" x14ac:dyDescent="0.25">
      <c r="A2501">
        <v>530</v>
      </c>
      <c r="B2501" s="9" t="s">
        <v>531</v>
      </c>
      <c r="C2501" s="3" t="s">
        <v>4640</v>
      </c>
      <c r="D2501" s="5">
        <v>3405</v>
      </c>
      <c r="E2501" s="7">
        <v>730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">
        <f t="shared" si="157"/>
        <v>21</v>
      </c>
      <c r="P2501" t="s">
        <v>8309</v>
      </c>
      <c r="Q2501" t="s">
        <v>8333</v>
      </c>
      <c r="R2501" s="13">
        <f t="shared" si="156"/>
        <v>42157.591064814813</v>
      </c>
      <c r="S2501" s="13">
        <f t="shared" si="158"/>
        <v>42179.083333333328</v>
      </c>
      <c r="T2501">
        <f t="shared" si="159"/>
        <v>2015</v>
      </c>
    </row>
    <row r="2502" spans="1:20" ht="30" x14ac:dyDescent="0.25">
      <c r="A2502">
        <v>304</v>
      </c>
      <c r="B2502" s="9" t="s">
        <v>305</v>
      </c>
      <c r="C2502" s="3" t="s">
        <v>4414</v>
      </c>
      <c r="D2502" s="5">
        <v>3400</v>
      </c>
      <c r="E2502" s="7">
        <v>730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">
        <f t="shared" si="157"/>
        <v>21</v>
      </c>
      <c r="P2502" t="s">
        <v>8307</v>
      </c>
      <c r="Q2502" t="s">
        <v>8336</v>
      </c>
      <c r="R2502" s="13">
        <f t="shared" si="156"/>
        <v>41114.094872685186</v>
      </c>
      <c r="S2502" s="13">
        <f t="shared" si="158"/>
        <v>41153.083333333336</v>
      </c>
      <c r="T2502">
        <f t="shared" si="159"/>
        <v>2012</v>
      </c>
    </row>
    <row r="2503" spans="1:20" ht="60" x14ac:dyDescent="0.25">
      <c r="A2503">
        <v>1356</v>
      </c>
      <c r="B2503" s="9" t="s">
        <v>1357</v>
      </c>
      <c r="C2503" s="3" t="s">
        <v>5466</v>
      </c>
      <c r="D2503" s="5">
        <v>3400</v>
      </c>
      <c r="E2503" s="7">
        <v>730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">
        <f t="shared" si="157"/>
        <v>21</v>
      </c>
      <c r="P2503" t="s">
        <v>8311</v>
      </c>
      <c r="Q2503" t="s">
        <v>8345</v>
      </c>
      <c r="R2503" s="13">
        <f t="shared" si="156"/>
        <v>41430.038888888892</v>
      </c>
      <c r="S2503" s="13">
        <f t="shared" si="158"/>
        <v>41460.038888888892</v>
      </c>
      <c r="T2503">
        <f t="shared" si="159"/>
        <v>2013</v>
      </c>
    </row>
    <row r="2504" spans="1:20" ht="45" x14ac:dyDescent="0.25">
      <c r="A2504">
        <v>1667</v>
      </c>
      <c r="B2504" s="9" t="s">
        <v>1668</v>
      </c>
      <c r="C2504" s="3" t="s">
        <v>5777</v>
      </c>
      <c r="D2504" s="5">
        <v>3400</v>
      </c>
      <c r="E2504" s="7">
        <v>727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">
        <f t="shared" si="157"/>
        <v>21</v>
      </c>
      <c r="P2504" t="s">
        <v>8323</v>
      </c>
      <c r="Q2504" t="s">
        <v>8353</v>
      </c>
      <c r="R2504" s="13">
        <f t="shared" si="156"/>
        <v>41682.0705787037</v>
      </c>
      <c r="S2504" s="13">
        <f t="shared" si="158"/>
        <v>41709.290972222225</v>
      </c>
      <c r="T2504">
        <f t="shared" si="159"/>
        <v>2014</v>
      </c>
    </row>
    <row r="2505" spans="1:20" ht="60" x14ac:dyDescent="0.25">
      <c r="A2505">
        <v>2701</v>
      </c>
      <c r="B2505" s="9" t="s">
        <v>2701</v>
      </c>
      <c r="C2505" s="3" t="s">
        <v>6811</v>
      </c>
      <c r="D2505" s="5">
        <v>3400</v>
      </c>
      <c r="E2505" s="7">
        <v>726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">
        <f t="shared" si="157"/>
        <v>21</v>
      </c>
      <c r="P2505" t="s">
        <v>8309</v>
      </c>
      <c r="Q2505" t="s">
        <v>8310</v>
      </c>
      <c r="R2505" s="13">
        <f t="shared" si="156"/>
        <v>42801.774699074071</v>
      </c>
      <c r="S2505" s="13">
        <f t="shared" si="158"/>
        <v>42832.733032407406</v>
      </c>
      <c r="T2505">
        <f t="shared" si="159"/>
        <v>2017</v>
      </c>
    </row>
    <row r="2506" spans="1:20" ht="45" x14ac:dyDescent="0.25">
      <c r="A2506">
        <v>3015</v>
      </c>
      <c r="B2506" s="9" t="s">
        <v>3015</v>
      </c>
      <c r="C2506" s="3" t="s">
        <v>7125</v>
      </c>
      <c r="D2506" s="5">
        <v>3400</v>
      </c>
      <c r="E2506" s="7">
        <v>725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">
        <f t="shared" si="157"/>
        <v>21</v>
      </c>
      <c r="P2506" t="s">
        <v>8309</v>
      </c>
      <c r="Q2506" t="s">
        <v>8310</v>
      </c>
      <c r="R2506" s="13">
        <f t="shared" si="156"/>
        <v>41785.72729166667</v>
      </c>
      <c r="S2506" s="13">
        <f t="shared" si="158"/>
        <v>41801.166666666664</v>
      </c>
      <c r="T2506">
        <f t="shared" si="159"/>
        <v>2014</v>
      </c>
    </row>
    <row r="2507" spans="1:20" ht="45" x14ac:dyDescent="0.25">
      <c r="A2507">
        <v>3585</v>
      </c>
      <c r="B2507" s="9" t="s">
        <v>3584</v>
      </c>
      <c r="C2507" s="3" t="s">
        <v>7695</v>
      </c>
      <c r="D2507" s="5">
        <v>3400</v>
      </c>
      <c r="E2507" s="7">
        <v>722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1">
        <f t="shared" si="157"/>
        <v>22</v>
      </c>
      <c r="P2507" t="s">
        <v>8309</v>
      </c>
      <c r="Q2507" t="s">
        <v>8333</v>
      </c>
      <c r="R2507" s="13">
        <f t="shared" si="156"/>
        <v>41964.716319444444</v>
      </c>
      <c r="S2507" s="13">
        <f t="shared" si="158"/>
        <v>41994.716319444444</v>
      </c>
      <c r="T2507">
        <f t="shared" si="159"/>
        <v>2014</v>
      </c>
    </row>
    <row r="2508" spans="1:20" ht="60" x14ac:dyDescent="0.25">
      <c r="A2508">
        <v>1882</v>
      </c>
      <c r="B2508" s="9" t="s">
        <v>1883</v>
      </c>
      <c r="C2508" s="3" t="s">
        <v>5992</v>
      </c>
      <c r="D2508" s="5">
        <v>3350</v>
      </c>
      <c r="E2508" s="7">
        <v>721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">
        <f t="shared" si="157"/>
        <v>21</v>
      </c>
      <c r="P2508" t="s">
        <v>8323</v>
      </c>
      <c r="Q2508" t="s">
        <v>8344</v>
      </c>
      <c r="R2508" s="13">
        <f t="shared" si="156"/>
        <v>41067.949212962965</v>
      </c>
      <c r="S2508" s="13">
        <f t="shared" si="158"/>
        <v>41100.991666666669</v>
      </c>
      <c r="T2508">
        <f t="shared" si="159"/>
        <v>2012</v>
      </c>
    </row>
    <row r="2509" spans="1:20" ht="60" x14ac:dyDescent="0.25">
      <c r="A2509">
        <v>3341</v>
      </c>
      <c r="B2509" s="9" t="s">
        <v>3341</v>
      </c>
      <c r="C2509" s="3" t="s">
        <v>7451</v>
      </c>
      <c r="D2509" s="5">
        <v>3350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1">
        <f t="shared" si="157"/>
        <v>21</v>
      </c>
      <c r="P2509" t="s">
        <v>8309</v>
      </c>
      <c r="Q2509" t="s">
        <v>8333</v>
      </c>
      <c r="R2509" s="13">
        <f t="shared" si="156"/>
        <v>42510.798854166671</v>
      </c>
      <c r="S2509" s="13">
        <f t="shared" si="158"/>
        <v>42533.708333333328</v>
      </c>
      <c r="T2509">
        <f t="shared" si="159"/>
        <v>2016</v>
      </c>
    </row>
    <row r="2510" spans="1:20" ht="45" x14ac:dyDescent="0.25">
      <c r="A2510">
        <v>3483</v>
      </c>
      <c r="B2510" s="9" t="s">
        <v>3482</v>
      </c>
      <c r="C2510" s="3" t="s">
        <v>7593</v>
      </c>
      <c r="D2510" s="5">
        <v>3350</v>
      </c>
      <c r="E2510" s="7">
        <v>718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1">
        <f t="shared" si="157"/>
        <v>21</v>
      </c>
      <c r="P2510" t="s">
        <v>8309</v>
      </c>
      <c r="Q2510" t="s">
        <v>8333</v>
      </c>
      <c r="R2510" s="13">
        <f t="shared" si="156"/>
        <v>41793.668761574074</v>
      </c>
      <c r="S2510" s="13">
        <f t="shared" si="158"/>
        <v>41823.668761574074</v>
      </c>
      <c r="T2510">
        <f t="shared" si="159"/>
        <v>2014</v>
      </c>
    </row>
    <row r="2511" spans="1:20" ht="45" x14ac:dyDescent="0.25">
      <c r="A2511">
        <v>1579</v>
      </c>
      <c r="B2511" s="9" t="s">
        <v>1580</v>
      </c>
      <c r="C2511" s="3" t="s">
        <v>5689</v>
      </c>
      <c r="D2511" s="5">
        <v>3333</v>
      </c>
      <c r="E2511" s="7">
        <v>715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">
        <f t="shared" si="157"/>
        <v>22</v>
      </c>
      <c r="P2511" t="s">
        <v>8311</v>
      </c>
      <c r="Q2511" t="s">
        <v>8351</v>
      </c>
      <c r="R2511" s="13">
        <f t="shared" si="156"/>
        <v>41481.996423611112</v>
      </c>
      <c r="S2511" s="13">
        <f t="shared" si="158"/>
        <v>41514.996423611112</v>
      </c>
      <c r="T2511">
        <f t="shared" si="159"/>
        <v>2013</v>
      </c>
    </row>
    <row r="2512" spans="1:20" ht="60" x14ac:dyDescent="0.25">
      <c r="A2512">
        <v>420</v>
      </c>
      <c r="B2512" s="9" t="s">
        <v>421</v>
      </c>
      <c r="C2512" s="3" t="s">
        <v>4530</v>
      </c>
      <c r="D2512" s="5">
        <v>3300</v>
      </c>
      <c r="E2512" s="7">
        <v>715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">
        <f t="shared" si="157"/>
        <v>22</v>
      </c>
      <c r="P2512" t="s">
        <v>8307</v>
      </c>
      <c r="Q2512" t="s">
        <v>8313</v>
      </c>
      <c r="R2512" s="13">
        <f t="shared" si="156"/>
        <v>41682.23646990741</v>
      </c>
      <c r="S2512" s="13">
        <f t="shared" si="158"/>
        <v>41712.194803240738</v>
      </c>
      <c r="T2512">
        <f t="shared" si="159"/>
        <v>2014</v>
      </c>
    </row>
    <row r="2513" spans="1:20" ht="45" x14ac:dyDescent="0.25">
      <c r="A2513">
        <v>474</v>
      </c>
      <c r="B2513" s="9" t="s">
        <v>475</v>
      </c>
      <c r="C2513" s="3" t="s">
        <v>4584</v>
      </c>
      <c r="D2513" s="5">
        <v>3300</v>
      </c>
      <c r="E2513" s="7">
        <v>715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">
        <f t="shared" si="157"/>
        <v>22</v>
      </c>
      <c r="P2513" t="s">
        <v>8307</v>
      </c>
      <c r="Q2513" t="s">
        <v>8313</v>
      </c>
      <c r="R2513" s="13">
        <f t="shared" si="156"/>
        <v>42753.329039351855</v>
      </c>
      <c r="S2513" s="13">
        <f t="shared" si="158"/>
        <v>42783.329039351855</v>
      </c>
      <c r="T2513">
        <f t="shared" si="159"/>
        <v>2017</v>
      </c>
    </row>
    <row r="2514" spans="1:20" ht="60" x14ac:dyDescent="0.25">
      <c r="A2514">
        <v>536</v>
      </c>
      <c r="B2514" s="9" t="s">
        <v>537</v>
      </c>
      <c r="C2514" s="3" t="s">
        <v>4646</v>
      </c>
      <c r="D2514" s="5">
        <v>3300</v>
      </c>
      <c r="E2514" s="7">
        <v>715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1">
        <f t="shared" si="157"/>
        <v>22</v>
      </c>
      <c r="P2514" t="s">
        <v>8309</v>
      </c>
      <c r="Q2514" t="s">
        <v>8333</v>
      </c>
      <c r="R2514" s="13">
        <f t="shared" si="156"/>
        <v>42179.344988425932</v>
      </c>
      <c r="S2514" s="13">
        <f t="shared" si="158"/>
        <v>42219.75</v>
      </c>
      <c r="T2514">
        <f t="shared" si="159"/>
        <v>2015</v>
      </c>
    </row>
    <row r="2515" spans="1:20" ht="45" x14ac:dyDescent="0.25">
      <c r="A2515">
        <v>916</v>
      </c>
      <c r="B2515" s="9" t="s">
        <v>917</v>
      </c>
      <c r="C2515" s="3" t="s">
        <v>5026</v>
      </c>
      <c r="D2515" s="5">
        <v>3300</v>
      </c>
      <c r="E2515" s="7">
        <v>714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">
        <f t="shared" si="157"/>
        <v>22</v>
      </c>
      <c r="P2515" t="s">
        <v>8323</v>
      </c>
      <c r="Q2515" t="s">
        <v>8337</v>
      </c>
      <c r="R2515" s="13">
        <f t="shared" si="156"/>
        <v>40434.853402777779</v>
      </c>
      <c r="S2515" s="13">
        <f t="shared" si="158"/>
        <v>40473.208333333336</v>
      </c>
      <c r="T2515">
        <f t="shared" si="159"/>
        <v>2010</v>
      </c>
    </row>
    <row r="2516" spans="1:20" ht="45" x14ac:dyDescent="0.25">
      <c r="A2516">
        <v>1260</v>
      </c>
      <c r="B2516" s="9" t="s">
        <v>1261</v>
      </c>
      <c r="C2516" s="3" t="s">
        <v>5370</v>
      </c>
      <c r="D2516" s="5">
        <v>3300</v>
      </c>
      <c r="E2516" s="7">
        <v>713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">
        <f t="shared" si="157"/>
        <v>22</v>
      </c>
      <c r="P2516" t="s">
        <v>8323</v>
      </c>
      <c r="Q2516" t="s">
        <v>8347</v>
      </c>
      <c r="R2516" s="13">
        <f t="shared" si="156"/>
        <v>41666.842824074076</v>
      </c>
      <c r="S2516" s="13">
        <f t="shared" si="158"/>
        <v>41696.842824074076</v>
      </c>
      <c r="T2516">
        <f t="shared" si="159"/>
        <v>2014</v>
      </c>
    </row>
    <row r="2517" spans="1:20" ht="45" x14ac:dyDescent="0.25">
      <c r="A2517">
        <v>2262</v>
      </c>
      <c r="B2517" s="9" t="s">
        <v>2263</v>
      </c>
      <c r="C2517" s="3" t="s">
        <v>6372</v>
      </c>
      <c r="D2517" s="5">
        <v>3300</v>
      </c>
      <c r="E2517" s="7">
        <v>712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">
        <f t="shared" si="157"/>
        <v>22</v>
      </c>
      <c r="P2517" t="s">
        <v>8320</v>
      </c>
      <c r="Q2517" t="s">
        <v>8348</v>
      </c>
      <c r="R2517" s="13">
        <f t="shared" si="156"/>
        <v>41926.585162037038</v>
      </c>
      <c r="S2517" s="13">
        <f t="shared" si="158"/>
        <v>41961</v>
      </c>
      <c r="T2517">
        <f t="shared" si="159"/>
        <v>2014</v>
      </c>
    </row>
    <row r="2518" spans="1:20" ht="45" x14ac:dyDescent="0.25">
      <c r="A2518">
        <v>3261</v>
      </c>
      <c r="B2518" s="9" t="s">
        <v>3261</v>
      </c>
      <c r="C2518" s="3" t="s">
        <v>7371</v>
      </c>
      <c r="D2518" s="5">
        <v>3300</v>
      </c>
      <c r="E2518" s="7">
        <v>710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">
        <f t="shared" si="157"/>
        <v>21</v>
      </c>
      <c r="P2518" t="s">
        <v>8309</v>
      </c>
      <c r="Q2518" t="s">
        <v>8333</v>
      </c>
      <c r="R2518" s="13">
        <f t="shared" si="156"/>
        <v>42171.725416666668</v>
      </c>
      <c r="S2518" s="13">
        <f t="shared" si="158"/>
        <v>42201.725416666668</v>
      </c>
      <c r="T2518">
        <f t="shared" si="159"/>
        <v>2015</v>
      </c>
    </row>
    <row r="2519" spans="1:20" ht="60" x14ac:dyDescent="0.25">
      <c r="A2519">
        <v>3322</v>
      </c>
      <c r="B2519" s="9" t="s">
        <v>3322</v>
      </c>
      <c r="C2519" s="3" t="s">
        <v>7432</v>
      </c>
      <c r="D2519" s="5">
        <v>3300</v>
      </c>
      <c r="E2519" s="7">
        <v>705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1">
        <f t="shared" si="157"/>
        <v>21</v>
      </c>
      <c r="P2519" t="s">
        <v>8309</v>
      </c>
      <c r="Q2519" t="s">
        <v>8333</v>
      </c>
      <c r="R2519" s="13">
        <f t="shared" ref="R2519:R2582" si="160">((J2519/60)/60/24+DATE(1970,1,1))</f>
        <v>42521.010370370372</v>
      </c>
      <c r="S2519" s="13">
        <f t="shared" si="158"/>
        <v>42543.163194444445</v>
      </c>
      <c r="T2519">
        <f t="shared" si="159"/>
        <v>2016</v>
      </c>
    </row>
    <row r="2520" spans="1:20" ht="60" x14ac:dyDescent="0.25">
      <c r="A2520">
        <v>3526</v>
      </c>
      <c r="B2520" s="9" t="s">
        <v>3525</v>
      </c>
      <c r="C2520" s="3" t="s">
        <v>7636</v>
      </c>
      <c r="D2520" s="5">
        <v>3300</v>
      </c>
      <c r="E2520" s="7">
        <v>701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1">
        <f t="shared" si="157"/>
        <v>21</v>
      </c>
      <c r="P2520" t="s">
        <v>8309</v>
      </c>
      <c r="Q2520" t="s">
        <v>8333</v>
      </c>
      <c r="R2520" s="13">
        <f t="shared" si="160"/>
        <v>42460.335312499999</v>
      </c>
      <c r="S2520" s="13">
        <f t="shared" si="158"/>
        <v>42488.249305555553</v>
      </c>
      <c r="T2520">
        <f t="shared" si="159"/>
        <v>2016</v>
      </c>
    </row>
    <row r="2521" spans="1:20" ht="30" x14ac:dyDescent="0.25">
      <c r="A2521">
        <v>3638</v>
      </c>
      <c r="B2521" s="9" t="s">
        <v>3636</v>
      </c>
      <c r="C2521" s="3" t="s">
        <v>7748</v>
      </c>
      <c r="D2521" s="5">
        <v>3300</v>
      </c>
      <c r="E2521" s="7">
        <v>700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">
        <f t="shared" si="157"/>
        <v>21</v>
      </c>
      <c r="P2521" t="s">
        <v>8309</v>
      </c>
      <c r="Q2521" t="s">
        <v>8317</v>
      </c>
      <c r="R2521" s="13">
        <f t="shared" si="160"/>
        <v>42053.672824074078</v>
      </c>
      <c r="S2521" s="13">
        <f t="shared" si="158"/>
        <v>42113.631157407406</v>
      </c>
      <c r="T2521">
        <f t="shared" si="159"/>
        <v>2015</v>
      </c>
    </row>
    <row r="2522" spans="1:20" ht="30" x14ac:dyDescent="0.25">
      <c r="A2522">
        <v>3720</v>
      </c>
      <c r="B2522" s="9" t="s">
        <v>3717</v>
      </c>
      <c r="C2522" s="3" t="s">
        <v>7830</v>
      </c>
      <c r="D2522" s="5">
        <v>3300</v>
      </c>
      <c r="E2522" s="7">
        <v>700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1">
        <f t="shared" si="157"/>
        <v>21</v>
      </c>
      <c r="P2522" t="s">
        <v>8309</v>
      </c>
      <c r="Q2522" t="s">
        <v>8333</v>
      </c>
      <c r="R2522" s="13">
        <f t="shared" si="160"/>
        <v>42165.993125000001</v>
      </c>
      <c r="S2522" s="13">
        <f t="shared" si="158"/>
        <v>42187.993125000001</v>
      </c>
      <c r="T2522">
        <f t="shared" si="159"/>
        <v>2015</v>
      </c>
    </row>
    <row r="2523" spans="1:20" ht="60" x14ac:dyDescent="0.25">
      <c r="A2523">
        <v>2751</v>
      </c>
      <c r="B2523" s="9" t="s">
        <v>2751</v>
      </c>
      <c r="C2523" s="3" t="s">
        <v>6861</v>
      </c>
      <c r="D2523" s="5">
        <v>3274</v>
      </c>
      <c r="E2523" s="7">
        <v>695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">
        <f t="shared" si="157"/>
        <v>21</v>
      </c>
      <c r="P2523" t="s">
        <v>8311</v>
      </c>
      <c r="Q2523" t="s">
        <v>8341</v>
      </c>
      <c r="R2523" s="13">
        <f t="shared" si="160"/>
        <v>41747.887060185189</v>
      </c>
      <c r="S2523" s="13">
        <f t="shared" si="158"/>
        <v>41807.887060185189</v>
      </c>
      <c r="T2523">
        <f t="shared" si="159"/>
        <v>2014</v>
      </c>
    </row>
    <row r="2524" spans="1:20" ht="45" x14ac:dyDescent="0.25">
      <c r="A2524">
        <v>1717</v>
      </c>
      <c r="B2524" s="9" t="s">
        <v>1718</v>
      </c>
      <c r="C2524" s="3" t="s">
        <v>5827</v>
      </c>
      <c r="D2524" s="5">
        <v>3265</v>
      </c>
      <c r="E2524" s="7">
        <v>690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">
        <f t="shared" si="157"/>
        <v>21</v>
      </c>
      <c r="P2524" t="s">
        <v>8323</v>
      </c>
      <c r="Q2524" t="s">
        <v>8329</v>
      </c>
      <c r="R2524" s="13">
        <f t="shared" si="160"/>
        <v>42460.98192129629</v>
      </c>
      <c r="S2524" s="13">
        <f t="shared" si="158"/>
        <v>42481.166666666672</v>
      </c>
      <c r="T2524">
        <f t="shared" si="159"/>
        <v>2016</v>
      </c>
    </row>
    <row r="2525" spans="1:20" ht="60" x14ac:dyDescent="0.25">
      <c r="A2525">
        <v>3938</v>
      </c>
      <c r="B2525" s="9" t="s">
        <v>3935</v>
      </c>
      <c r="C2525" s="3" t="s">
        <v>8046</v>
      </c>
      <c r="D2525" s="5">
        <v>3255</v>
      </c>
      <c r="E2525" s="7">
        <v>684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">
        <f t="shared" si="157"/>
        <v>21</v>
      </c>
      <c r="P2525" t="s">
        <v>8309</v>
      </c>
      <c r="Q2525" t="s">
        <v>8333</v>
      </c>
      <c r="R2525" s="13">
        <f t="shared" si="160"/>
        <v>42151.905717592599</v>
      </c>
      <c r="S2525" s="13">
        <f t="shared" si="158"/>
        <v>42182.905717592599</v>
      </c>
      <c r="T2525">
        <f t="shared" si="159"/>
        <v>2015</v>
      </c>
    </row>
    <row r="2526" spans="1:20" ht="60" x14ac:dyDescent="0.25">
      <c r="A2526">
        <v>119</v>
      </c>
      <c r="B2526" s="9" t="s">
        <v>121</v>
      </c>
      <c r="C2526" s="3" t="s">
        <v>4230</v>
      </c>
      <c r="D2526" s="5">
        <v>3250</v>
      </c>
      <c r="E2526" s="7">
        <v>684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">
        <f t="shared" si="157"/>
        <v>21</v>
      </c>
      <c r="P2526" t="s">
        <v>8307</v>
      </c>
      <c r="Q2526" t="s">
        <v>8356</v>
      </c>
      <c r="R2526" s="13">
        <f t="shared" si="160"/>
        <v>40739.069282407407</v>
      </c>
      <c r="S2526" s="13">
        <f t="shared" si="158"/>
        <v>40768.958333333336</v>
      </c>
      <c r="T2526">
        <f t="shared" si="159"/>
        <v>2011</v>
      </c>
    </row>
    <row r="2527" spans="1:20" ht="45" x14ac:dyDescent="0.25">
      <c r="A2527">
        <v>1596</v>
      </c>
      <c r="B2527" s="9" t="s">
        <v>1597</v>
      </c>
      <c r="C2527" s="3" t="s">
        <v>5706</v>
      </c>
      <c r="D2527" s="5">
        <v>3250</v>
      </c>
      <c r="E2527" s="7">
        <v>683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">
        <f t="shared" si="157"/>
        <v>21</v>
      </c>
      <c r="P2527" t="s">
        <v>8327</v>
      </c>
      <c r="Q2527" t="s">
        <v>8340</v>
      </c>
      <c r="R2527" s="13">
        <f t="shared" si="160"/>
        <v>41941.430196759262</v>
      </c>
      <c r="S2527" s="13">
        <f t="shared" si="158"/>
        <v>41986.471863425926</v>
      </c>
      <c r="T2527">
        <f t="shared" si="159"/>
        <v>2014</v>
      </c>
    </row>
    <row r="2528" spans="1:20" ht="45" x14ac:dyDescent="0.25">
      <c r="A2528">
        <v>2406</v>
      </c>
      <c r="B2528" s="9" t="s">
        <v>2407</v>
      </c>
      <c r="C2528" s="3" t="s">
        <v>6516</v>
      </c>
      <c r="D2528" s="5">
        <v>3250</v>
      </c>
      <c r="E2528" s="7">
        <v>680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">
        <f t="shared" si="157"/>
        <v>21</v>
      </c>
      <c r="P2528" t="s">
        <v>8331</v>
      </c>
      <c r="Q2528" t="s">
        <v>8332</v>
      </c>
      <c r="R2528" s="13">
        <f t="shared" si="160"/>
        <v>41983.110995370371</v>
      </c>
      <c r="S2528" s="13">
        <f t="shared" si="158"/>
        <v>42023.110995370371</v>
      </c>
      <c r="T2528">
        <f t="shared" si="159"/>
        <v>2014</v>
      </c>
    </row>
    <row r="2529" spans="1:20" ht="45" x14ac:dyDescent="0.25">
      <c r="A2529">
        <v>2762</v>
      </c>
      <c r="B2529" s="9" t="s">
        <v>2762</v>
      </c>
      <c r="C2529" s="3" t="s">
        <v>6872</v>
      </c>
      <c r="D2529" s="5">
        <v>3250</v>
      </c>
      <c r="E2529" s="7">
        <v>679.44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">
        <f t="shared" si="157"/>
        <v>21</v>
      </c>
      <c r="P2529" t="s">
        <v>8311</v>
      </c>
      <c r="Q2529" t="s">
        <v>8341</v>
      </c>
      <c r="R2529" s="13">
        <f t="shared" si="160"/>
        <v>40927.036979166667</v>
      </c>
      <c r="S2529" s="13">
        <f t="shared" si="158"/>
        <v>40986.995312500003</v>
      </c>
      <c r="T2529">
        <f t="shared" si="159"/>
        <v>2012</v>
      </c>
    </row>
    <row r="2530" spans="1:20" ht="45" x14ac:dyDescent="0.25">
      <c r="A2530">
        <v>98</v>
      </c>
      <c r="B2530" s="9" t="s">
        <v>100</v>
      </c>
      <c r="C2530" s="3" t="s">
        <v>4209</v>
      </c>
      <c r="D2530" s="5">
        <v>3200</v>
      </c>
      <c r="E2530" s="7">
        <v>678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">
        <f t="shared" si="157"/>
        <v>21</v>
      </c>
      <c r="P2530" t="s">
        <v>8307</v>
      </c>
      <c r="Q2530" t="s">
        <v>8356</v>
      </c>
      <c r="R2530" s="13">
        <f t="shared" si="160"/>
        <v>41214.79483796296</v>
      </c>
      <c r="S2530" s="13">
        <f t="shared" si="158"/>
        <v>41250.979166666664</v>
      </c>
      <c r="T2530">
        <f t="shared" si="159"/>
        <v>2012</v>
      </c>
    </row>
    <row r="2531" spans="1:20" ht="60" x14ac:dyDescent="0.25">
      <c r="A2531">
        <v>1122</v>
      </c>
      <c r="B2531" s="9" t="s">
        <v>1123</v>
      </c>
      <c r="C2531" s="3" t="s">
        <v>5232</v>
      </c>
      <c r="D2531" s="5">
        <v>3200</v>
      </c>
      <c r="E2531" s="7">
        <v>677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">
        <f t="shared" si="157"/>
        <v>21</v>
      </c>
      <c r="P2531" t="s">
        <v>8320</v>
      </c>
      <c r="Q2531" t="s">
        <v>8321</v>
      </c>
      <c r="R2531" s="13">
        <f t="shared" si="160"/>
        <v>41410.703993055555</v>
      </c>
      <c r="S2531" s="13">
        <f t="shared" si="158"/>
        <v>41424.703993055555</v>
      </c>
      <c r="T2531">
        <f t="shared" si="159"/>
        <v>2013</v>
      </c>
    </row>
    <row r="2532" spans="1:20" ht="45" x14ac:dyDescent="0.25">
      <c r="A2532">
        <v>1929</v>
      </c>
      <c r="B2532" s="9" t="s">
        <v>1930</v>
      </c>
      <c r="C2532" s="3" t="s">
        <v>6039</v>
      </c>
      <c r="D2532" s="5">
        <v>3200</v>
      </c>
      <c r="E2532" s="7">
        <v>676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">
        <f t="shared" si="157"/>
        <v>21</v>
      </c>
      <c r="P2532" t="s">
        <v>8323</v>
      </c>
      <c r="Q2532" t="s">
        <v>8344</v>
      </c>
      <c r="R2532" s="13">
        <f t="shared" si="160"/>
        <v>40687.021597222221</v>
      </c>
      <c r="S2532" s="13">
        <f t="shared" si="158"/>
        <v>40729.021597222221</v>
      </c>
      <c r="T2532">
        <f t="shared" si="159"/>
        <v>2011</v>
      </c>
    </row>
    <row r="2533" spans="1:20" ht="60" x14ac:dyDescent="0.25">
      <c r="A2533">
        <v>1994</v>
      </c>
      <c r="B2533" s="9" t="s">
        <v>1995</v>
      </c>
      <c r="C2533" s="3" t="s">
        <v>6104</v>
      </c>
      <c r="D2533" s="5">
        <v>3200</v>
      </c>
      <c r="E2533" s="7">
        <v>675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">
        <f t="shared" si="157"/>
        <v>21</v>
      </c>
      <c r="P2533" t="s">
        <v>8327</v>
      </c>
      <c r="Q2533" t="s">
        <v>8334</v>
      </c>
      <c r="R2533" s="13">
        <f t="shared" si="160"/>
        <v>42651.006273148145</v>
      </c>
      <c r="S2533" s="13">
        <f t="shared" si="158"/>
        <v>42711.047939814816</v>
      </c>
      <c r="T2533">
        <f t="shared" si="159"/>
        <v>2016</v>
      </c>
    </row>
    <row r="2534" spans="1:20" ht="45" x14ac:dyDescent="0.25">
      <c r="A2534">
        <v>2476</v>
      </c>
      <c r="B2534" s="9" t="s">
        <v>2477</v>
      </c>
      <c r="C2534" s="3" t="s">
        <v>6586</v>
      </c>
      <c r="D2534" s="5">
        <v>3200</v>
      </c>
      <c r="E2534" s="7">
        <v>671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">
        <f t="shared" si="157"/>
        <v>21</v>
      </c>
      <c r="P2534" t="s">
        <v>8323</v>
      </c>
      <c r="Q2534" t="s">
        <v>8344</v>
      </c>
      <c r="R2534" s="13">
        <f t="shared" si="160"/>
        <v>41913.328356481477</v>
      </c>
      <c r="S2534" s="13">
        <f t="shared" si="158"/>
        <v>41946.370023148149</v>
      </c>
      <c r="T2534">
        <f t="shared" si="159"/>
        <v>2014</v>
      </c>
    </row>
    <row r="2535" spans="1:20" ht="60" x14ac:dyDescent="0.25">
      <c r="A2535">
        <v>2971</v>
      </c>
      <c r="B2535" s="9" t="s">
        <v>2971</v>
      </c>
      <c r="C2535" s="3" t="s">
        <v>7081</v>
      </c>
      <c r="D2535" s="5">
        <v>3200</v>
      </c>
      <c r="E2535" s="7">
        <v>670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">
        <f t="shared" si="157"/>
        <v>21</v>
      </c>
      <c r="P2535" t="s">
        <v>8309</v>
      </c>
      <c r="Q2535" t="s">
        <v>8333</v>
      </c>
      <c r="R2535" s="13">
        <f t="shared" si="160"/>
        <v>41852.658310185187</v>
      </c>
      <c r="S2535" s="13">
        <f t="shared" si="158"/>
        <v>41882.658310185187</v>
      </c>
      <c r="T2535">
        <f t="shared" si="159"/>
        <v>2014</v>
      </c>
    </row>
    <row r="2536" spans="1:20" ht="60" x14ac:dyDescent="0.25">
      <c r="A2536">
        <v>3186</v>
      </c>
      <c r="B2536" s="9" t="s">
        <v>3186</v>
      </c>
      <c r="C2536" s="3" t="s">
        <v>7296</v>
      </c>
      <c r="D2536" s="5">
        <v>3200</v>
      </c>
      <c r="E2536" s="7">
        <v>668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1">
        <f t="shared" si="157"/>
        <v>21</v>
      </c>
      <c r="P2536" t="s">
        <v>8309</v>
      </c>
      <c r="Q2536" t="s">
        <v>8333</v>
      </c>
      <c r="R2536" s="13">
        <f t="shared" si="160"/>
        <v>41868.924050925925</v>
      </c>
      <c r="S2536" s="13">
        <f t="shared" si="158"/>
        <v>41898.875</v>
      </c>
      <c r="T2536">
        <f t="shared" si="159"/>
        <v>2014</v>
      </c>
    </row>
    <row r="2537" spans="1:20" ht="60" x14ac:dyDescent="0.25">
      <c r="A2537">
        <v>3560</v>
      </c>
      <c r="B2537" s="9" t="s">
        <v>3559</v>
      </c>
      <c r="C2537" s="3" t="s">
        <v>7670</v>
      </c>
      <c r="D2537" s="5">
        <v>3200</v>
      </c>
      <c r="E2537" s="7">
        <v>666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1">
        <f t="shared" si="157"/>
        <v>21</v>
      </c>
      <c r="P2537" t="s">
        <v>8309</v>
      </c>
      <c r="Q2537" t="s">
        <v>8333</v>
      </c>
      <c r="R2537" s="13">
        <f t="shared" si="160"/>
        <v>42115.889652777783</v>
      </c>
      <c r="S2537" s="13">
        <f t="shared" si="158"/>
        <v>42151.114583333328</v>
      </c>
      <c r="T2537">
        <f t="shared" si="159"/>
        <v>2015</v>
      </c>
    </row>
    <row r="2538" spans="1:20" ht="30" x14ac:dyDescent="0.25">
      <c r="A2538">
        <v>876</v>
      </c>
      <c r="B2538" s="9" t="s">
        <v>877</v>
      </c>
      <c r="C2538" s="3" t="s">
        <v>4986</v>
      </c>
      <c r="D2538" s="5">
        <v>3152</v>
      </c>
      <c r="E2538" s="7">
        <v>665.21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">
        <f t="shared" si="157"/>
        <v>21</v>
      </c>
      <c r="P2538" t="s">
        <v>8323</v>
      </c>
      <c r="Q2538" t="s">
        <v>8337</v>
      </c>
      <c r="R2538" s="13">
        <f t="shared" si="160"/>
        <v>41276.496840277774</v>
      </c>
      <c r="S2538" s="13">
        <f t="shared" si="158"/>
        <v>41309.496840277774</v>
      </c>
      <c r="T2538">
        <f t="shared" si="159"/>
        <v>2013</v>
      </c>
    </row>
    <row r="2539" spans="1:20" ht="60" x14ac:dyDescent="0.25">
      <c r="A2539">
        <v>2932</v>
      </c>
      <c r="B2539" s="9" t="s">
        <v>2932</v>
      </c>
      <c r="C2539" s="3" t="s">
        <v>7042</v>
      </c>
      <c r="D2539" s="5">
        <v>3100</v>
      </c>
      <c r="E2539" s="7">
        <v>660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">
        <f t="shared" si="157"/>
        <v>21</v>
      </c>
      <c r="P2539" t="s">
        <v>8309</v>
      </c>
      <c r="Q2539" t="s">
        <v>8317</v>
      </c>
      <c r="R2539" s="13">
        <f t="shared" si="160"/>
        <v>42025.164780092593</v>
      </c>
      <c r="S2539" s="13">
        <f t="shared" si="158"/>
        <v>42056.458333333328</v>
      </c>
      <c r="T2539">
        <f t="shared" si="159"/>
        <v>2015</v>
      </c>
    </row>
    <row r="2540" spans="1:20" ht="30" x14ac:dyDescent="0.25">
      <c r="A2540">
        <v>3223</v>
      </c>
      <c r="B2540" s="9" t="s">
        <v>3223</v>
      </c>
      <c r="C2540" s="3" t="s">
        <v>7333</v>
      </c>
      <c r="D2540" s="5">
        <v>3100</v>
      </c>
      <c r="E2540" s="7">
        <v>658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1">
        <f t="shared" si="157"/>
        <v>22</v>
      </c>
      <c r="P2540" t="s">
        <v>8309</v>
      </c>
      <c r="Q2540" t="s">
        <v>8333</v>
      </c>
      <c r="R2540" s="13">
        <f t="shared" si="160"/>
        <v>42206.835370370376</v>
      </c>
      <c r="S2540" s="13">
        <f t="shared" si="158"/>
        <v>42236.835370370376</v>
      </c>
      <c r="T2540">
        <f t="shared" si="159"/>
        <v>2015</v>
      </c>
    </row>
    <row r="2541" spans="1:20" ht="60" x14ac:dyDescent="0.25">
      <c r="A2541">
        <v>10</v>
      </c>
      <c r="B2541" s="9" t="s">
        <v>12</v>
      </c>
      <c r="C2541" s="3" t="s">
        <v>4121</v>
      </c>
      <c r="D2541" s="5">
        <v>3000</v>
      </c>
      <c r="E2541" s="7">
        <v>657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">
        <f t="shared" si="157"/>
        <v>22</v>
      </c>
      <c r="P2541" t="s">
        <v>8307</v>
      </c>
      <c r="Q2541" t="s">
        <v>8346</v>
      </c>
      <c r="R2541" s="13">
        <f t="shared" si="160"/>
        <v>41780.068043981482</v>
      </c>
      <c r="S2541" s="13">
        <f t="shared" si="158"/>
        <v>41815.068043981482</v>
      </c>
      <c r="T2541">
        <f t="shared" si="159"/>
        <v>2014</v>
      </c>
    </row>
    <row r="2542" spans="1:20" ht="60" x14ac:dyDescent="0.25">
      <c r="A2542">
        <v>29</v>
      </c>
      <c r="B2542" s="9" t="s">
        <v>31</v>
      </c>
      <c r="C2542" s="3" t="s">
        <v>4140</v>
      </c>
      <c r="D2542" s="5">
        <v>3000</v>
      </c>
      <c r="E2542" s="7">
        <v>655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">
        <f t="shared" si="157"/>
        <v>22</v>
      </c>
      <c r="P2542" t="s">
        <v>8307</v>
      </c>
      <c r="Q2542" t="s">
        <v>8346</v>
      </c>
      <c r="R2542" s="13">
        <f t="shared" si="160"/>
        <v>41812.67324074074</v>
      </c>
      <c r="S2542" s="13">
        <f t="shared" si="158"/>
        <v>41842.67324074074</v>
      </c>
      <c r="T2542">
        <f t="shared" si="159"/>
        <v>2014</v>
      </c>
    </row>
    <row r="2543" spans="1:20" ht="30" x14ac:dyDescent="0.25">
      <c r="A2543">
        <v>53</v>
      </c>
      <c r="B2543" s="9" t="s">
        <v>55</v>
      </c>
      <c r="C2543" s="3" t="s">
        <v>4164</v>
      </c>
      <c r="D2543" s="5">
        <v>3000</v>
      </c>
      <c r="E2543" s="7">
        <v>651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">
        <f t="shared" si="157"/>
        <v>22</v>
      </c>
      <c r="P2543" t="s">
        <v>8307</v>
      </c>
      <c r="Q2543" t="s">
        <v>8346</v>
      </c>
      <c r="R2543" s="13">
        <f t="shared" si="160"/>
        <v>41719.549131944441</v>
      </c>
      <c r="S2543" s="13">
        <f t="shared" si="158"/>
        <v>41733.916666666664</v>
      </c>
      <c r="T2543">
        <f t="shared" si="159"/>
        <v>2014</v>
      </c>
    </row>
    <row r="2544" spans="1:20" ht="60" x14ac:dyDescent="0.25">
      <c r="A2544">
        <v>62</v>
      </c>
      <c r="B2544" s="9" t="s">
        <v>64</v>
      </c>
      <c r="C2544" s="3" t="s">
        <v>4173</v>
      </c>
      <c r="D2544" s="5">
        <v>3000</v>
      </c>
      <c r="E2544" s="7">
        <v>651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">
        <f t="shared" si="157"/>
        <v>22</v>
      </c>
      <c r="P2544" t="s">
        <v>8307</v>
      </c>
      <c r="Q2544" t="s">
        <v>8356</v>
      </c>
      <c r="R2544" s="13">
        <f t="shared" si="160"/>
        <v>41311.799513888887</v>
      </c>
      <c r="S2544" s="13">
        <f t="shared" si="158"/>
        <v>41336.799513888887</v>
      </c>
      <c r="T2544">
        <f t="shared" si="159"/>
        <v>2013</v>
      </c>
    </row>
    <row r="2545" spans="1:20" ht="45" x14ac:dyDescent="0.25">
      <c r="A2545">
        <v>91</v>
      </c>
      <c r="B2545" s="9" t="s">
        <v>93</v>
      </c>
      <c r="C2545" s="3" t="s">
        <v>4202</v>
      </c>
      <c r="D2545" s="5">
        <v>3000</v>
      </c>
      <c r="E2545" s="7">
        <v>650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">
        <f t="shared" si="157"/>
        <v>22</v>
      </c>
      <c r="P2545" t="s">
        <v>8307</v>
      </c>
      <c r="Q2545" t="s">
        <v>8356</v>
      </c>
      <c r="R2545" s="13">
        <f t="shared" si="160"/>
        <v>40619.402361111112</v>
      </c>
      <c r="S2545" s="13">
        <f t="shared" si="158"/>
        <v>40680.402361111112</v>
      </c>
      <c r="T2545">
        <f t="shared" si="159"/>
        <v>2011</v>
      </c>
    </row>
    <row r="2546" spans="1:20" ht="60" x14ac:dyDescent="0.25">
      <c r="A2546">
        <v>114</v>
      </c>
      <c r="B2546" s="9" t="s">
        <v>116</v>
      </c>
      <c r="C2546" s="3" t="s">
        <v>4225</v>
      </c>
      <c r="D2546" s="5">
        <v>3000</v>
      </c>
      <c r="E2546" s="7">
        <v>650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">
        <f t="shared" si="157"/>
        <v>22</v>
      </c>
      <c r="P2546" t="s">
        <v>8307</v>
      </c>
      <c r="Q2546" t="s">
        <v>8356</v>
      </c>
      <c r="R2546" s="13">
        <f t="shared" si="160"/>
        <v>40861.27416666667</v>
      </c>
      <c r="S2546" s="13">
        <f t="shared" si="158"/>
        <v>40921.27416666667</v>
      </c>
      <c r="T2546">
        <f t="shared" si="159"/>
        <v>2011</v>
      </c>
    </row>
    <row r="2547" spans="1:20" ht="60" x14ac:dyDescent="0.25">
      <c r="A2547">
        <v>121</v>
      </c>
      <c r="B2547" s="9" t="s">
        <v>123</v>
      </c>
      <c r="C2547" s="3" t="s">
        <v>4232</v>
      </c>
      <c r="D2547" s="5">
        <v>3000</v>
      </c>
      <c r="E2547" s="7">
        <v>650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">
        <f t="shared" si="157"/>
        <v>22</v>
      </c>
      <c r="P2547" t="s">
        <v>8307</v>
      </c>
      <c r="Q2547" t="s">
        <v>8308</v>
      </c>
      <c r="R2547" s="13">
        <f t="shared" si="160"/>
        <v>42096.704976851848</v>
      </c>
      <c r="S2547" s="13">
        <f t="shared" si="158"/>
        <v>42112.427777777775</v>
      </c>
      <c r="T2547">
        <f t="shared" si="159"/>
        <v>2015</v>
      </c>
    </row>
    <row r="2548" spans="1:20" ht="45" x14ac:dyDescent="0.25">
      <c r="A2548">
        <v>135</v>
      </c>
      <c r="B2548" s="9" t="s">
        <v>137</v>
      </c>
      <c r="C2548" s="3" t="s">
        <v>4246</v>
      </c>
      <c r="D2548" s="5">
        <v>3000</v>
      </c>
      <c r="E2548" s="7">
        <v>650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">
        <f t="shared" si="157"/>
        <v>22</v>
      </c>
      <c r="P2548" t="s">
        <v>8307</v>
      </c>
      <c r="Q2548" t="s">
        <v>8308</v>
      </c>
      <c r="R2548" s="13">
        <f t="shared" si="160"/>
        <v>41788.381909722222</v>
      </c>
      <c r="S2548" s="13">
        <f t="shared" si="158"/>
        <v>41821.791666666664</v>
      </c>
      <c r="T2548">
        <f t="shared" si="159"/>
        <v>2014</v>
      </c>
    </row>
    <row r="2549" spans="1:20" ht="60" x14ac:dyDescent="0.25">
      <c r="A2549">
        <v>136</v>
      </c>
      <c r="B2549" s="9" t="s">
        <v>138</v>
      </c>
      <c r="C2549" s="3" t="s">
        <v>4232</v>
      </c>
      <c r="D2549" s="5">
        <v>3000</v>
      </c>
      <c r="E2549" s="7">
        <v>650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">
        <f t="shared" si="157"/>
        <v>22</v>
      </c>
      <c r="P2549" t="s">
        <v>8307</v>
      </c>
      <c r="Q2549" t="s">
        <v>8308</v>
      </c>
      <c r="R2549" s="13">
        <f t="shared" si="160"/>
        <v>42096.410115740742</v>
      </c>
      <c r="S2549" s="13">
        <f t="shared" si="158"/>
        <v>42140.427777777775</v>
      </c>
      <c r="T2549">
        <f t="shared" si="159"/>
        <v>2015</v>
      </c>
    </row>
    <row r="2550" spans="1:20" ht="60" x14ac:dyDescent="0.25">
      <c r="A2550">
        <v>142</v>
      </c>
      <c r="B2550" s="9" t="s">
        <v>144</v>
      </c>
      <c r="C2550" s="3" t="s">
        <v>4252</v>
      </c>
      <c r="D2550" s="5">
        <v>3000</v>
      </c>
      <c r="E2550" s="7">
        <v>650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">
        <f t="shared" si="157"/>
        <v>22</v>
      </c>
      <c r="P2550" t="s">
        <v>8307</v>
      </c>
      <c r="Q2550" t="s">
        <v>8308</v>
      </c>
      <c r="R2550" s="13">
        <f t="shared" si="160"/>
        <v>41938.893263888887</v>
      </c>
      <c r="S2550" s="13">
        <f t="shared" si="158"/>
        <v>41959.934930555552</v>
      </c>
      <c r="T2550">
        <f t="shared" si="159"/>
        <v>2014</v>
      </c>
    </row>
    <row r="2551" spans="1:20" ht="60" x14ac:dyDescent="0.25">
      <c r="A2551">
        <v>229</v>
      </c>
      <c r="B2551" s="9" t="s">
        <v>231</v>
      </c>
      <c r="C2551" s="3" t="s">
        <v>4339</v>
      </c>
      <c r="D2551" s="5">
        <v>3000</v>
      </c>
      <c r="E2551" s="7">
        <v>645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">
        <f t="shared" si="157"/>
        <v>22</v>
      </c>
      <c r="P2551" t="s">
        <v>8307</v>
      </c>
      <c r="Q2551" t="s">
        <v>8316</v>
      </c>
      <c r="R2551" s="13">
        <f t="shared" si="160"/>
        <v>42383.933993055558</v>
      </c>
      <c r="S2551" s="13">
        <f t="shared" si="158"/>
        <v>42413.933993055558</v>
      </c>
      <c r="T2551">
        <f t="shared" si="159"/>
        <v>2016</v>
      </c>
    </row>
    <row r="2552" spans="1:20" ht="60" x14ac:dyDescent="0.25">
      <c r="A2552">
        <v>272</v>
      </c>
      <c r="B2552" s="9" t="s">
        <v>273</v>
      </c>
      <c r="C2552" s="3" t="s">
        <v>4382</v>
      </c>
      <c r="D2552" s="5">
        <v>3000</v>
      </c>
      <c r="E2552" s="7">
        <v>645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">
        <f t="shared" si="157"/>
        <v>21</v>
      </c>
      <c r="P2552" t="s">
        <v>8307</v>
      </c>
      <c r="Q2552" t="s">
        <v>8336</v>
      </c>
      <c r="R2552" s="13">
        <f t="shared" si="160"/>
        <v>40235.900358796294</v>
      </c>
      <c r="S2552" s="13">
        <f t="shared" si="158"/>
        <v>40296.78402777778</v>
      </c>
      <c r="T2552">
        <f t="shared" si="159"/>
        <v>2010</v>
      </c>
    </row>
    <row r="2553" spans="1:20" ht="45" x14ac:dyDescent="0.25">
      <c r="A2553">
        <v>303</v>
      </c>
      <c r="B2553" s="9" t="s">
        <v>304</v>
      </c>
      <c r="C2553" s="3" t="s">
        <v>4413</v>
      </c>
      <c r="D2553" s="5">
        <v>3000</v>
      </c>
      <c r="E2553" s="7">
        <v>644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">
        <f t="shared" si="157"/>
        <v>21</v>
      </c>
      <c r="P2553" t="s">
        <v>8307</v>
      </c>
      <c r="Q2553" t="s">
        <v>8336</v>
      </c>
      <c r="R2553" s="13">
        <f t="shared" si="160"/>
        <v>41032.071134259262</v>
      </c>
      <c r="S2553" s="13">
        <f t="shared" si="158"/>
        <v>41062.071134259262</v>
      </c>
      <c r="T2553">
        <f t="shared" si="159"/>
        <v>2012</v>
      </c>
    </row>
    <row r="2554" spans="1:20" ht="60" x14ac:dyDescent="0.25">
      <c r="A2554">
        <v>337</v>
      </c>
      <c r="B2554" s="9" t="s">
        <v>338</v>
      </c>
      <c r="C2554" s="3" t="s">
        <v>4447</v>
      </c>
      <c r="D2554" s="5">
        <v>3000</v>
      </c>
      <c r="E2554" s="7">
        <v>641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">
        <f t="shared" si="157"/>
        <v>21</v>
      </c>
      <c r="P2554" t="s">
        <v>8307</v>
      </c>
      <c r="Q2554" t="s">
        <v>8336</v>
      </c>
      <c r="R2554" s="13">
        <f t="shared" si="160"/>
        <v>42047.128564814819</v>
      </c>
      <c r="S2554" s="13">
        <f t="shared" si="158"/>
        <v>42077.086898148147</v>
      </c>
      <c r="T2554">
        <f t="shared" si="159"/>
        <v>2015</v>
      </c>
    </row>
    <row r="2555" spans="1:20" ht="60" x14ac:dyDescent="0.25">
      <c r="A2555">
        <v>378</v>
      </c>
      <c r="B2555" s="9" t="s">
        <v>379</v>
      </c>
      <c r="C2555" s="3" t="s">
        <v>4488</v>
      </c>
      <c r="D2555" s="5">
        <v>3000</v>
      </c>
      <c r="E2555" s="7">
        <v>641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">
        <f t="shared" si="157"/>
        <v>21</v>
      </c>
      <c r="P2555" t="s">
        <v>8307</v>
      </c>
      <c r="Q2555" t="s">
        <v>8336</v>
      </c>
      <c r="R2555" s="13">
        <f t="shared" si="160"/>
        <v>42370.571851851855</v>
      </c>
      <c r="S2555" s="13">
        <f t="shared" si="158"/>
        <v>42394.994444444441</v>
      </c>
      <c r="T2555">
        <f t="shared" si="159"/>
        <v>2016</v>
      </c>
    </row>
    <row r="2556" spans="1:20" ht="45" x14ac:dyDescent="0.25">
      <c r="A2556">
        <v>424</v>
      </c>
      <c r="B2556" s="9" t="s">
        <v>425</v>
      </c>
      <c r="C2556" s="3" t="s">
        <v>4534</v>
      </c>
      <c r="D2556" s="5">
        <v>3000</v>
      </c>
      <c r="E2556" s="7">
        <v>641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">
        <f t="shared" si="157"/>
        <v>21</v>
      </c>
      <c r="P2556" t="s">
        <v>8307</v>
      </c>
      <c r="Q2556" t="s">
        <v>8313</v>
      </c>
      <c r="R2556" s="13">
        <f t="shared" si="160"/>
        <v>40934.376145833332</v>
      </c>
      <c r="S2556" s="13">
        <f t="shared" si="158"/>
        <v>40994.334479166668</v>
      </c>
      <c r="T2556">
        <f t="shared" si="159"/>
        <v>2012</v>
      </c>
    </row>
    <row r="2557" spans="1:20" ht="45" x14ac:dyDescent="0.25">
      <c r="A2557">
        <v>431</v>
      </c>
      <c r="B2557" s="9" t="s">
        <v>432</v>
      </c>
      <c r="C2557" s="3" t="s">
        <v>4541</v>
      </c>
      <c r="D2557" s="5">
        <v>3000</v>
      </c>
      <c r="E2557" s="7">
        <v>641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">
        <f t="shared" si="157"/>
        <v>21</v>
      </c>
      <c r="P2557" t="s">
        <v>8307</v>
      </c>
      <c r="Q2557" t="s">
        <v>8313</v>
      </c>
      <c r="R2557" s="13">
        <f t="shared" si="160"/>
        <v>42526.871331018512</v>
      </c>
      <c r="S2557" s="13">
        <f t="shared" si="158"/>
        <v>42556.871331018512</v>
      </c>
      <c r="T2557">
        <f t="shared" si="159"/>
        <v>2016</v>
      </c>
    </row>
    <row r="2558" spans="1:20" ht="60" x14ac:dyDescent="0.25">
      <c r="A2558">
        <v>433</v>
      </c>
      <c r="B2558" s="9" t="s">
        <v>434</v>
      </c>
      <c r="C2558" s="3" t="s">
        <v>4543</v>
      </c>
      <c r="D2558" s="5">
        <v>3000</v>
      </c>
      <c r="E2558" s="7">
        <v>640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">
        <f t="shared" si="157"/>
        <v>21</v>
      </c>
      <c r="P2558" t="s">
        <v>8307</v>
      </c>
      <c r="Q2558" t="s">
        <v>8313</v>
      </c>
      <c r="R2558" s="13">
        <f t="shared" si="160"/>
        <v>42228.629884259266</v>
      </c>
      <c r="S2558" s="13">
        <f t="shared" si="158"/>
        <v>42288.629884259266</v>
      </c>
      <c r="T2558">
        <f t="shared" si="159"/>
        <v>2015</v>
      </c>
    </row>
    <row r="2559" spans="1:20" ht="45" x14ac:dyDescent="0.25">
      <c r="A2559">
        <v>522</v>
      </c>
      <c r="B2559" s="9" t="s">
        <v>523</v>
      </c>
      <c r="C2559" s="3" t="s">
        <v>4632</v>
      </c>
      <c r="D2559" s="5">
        <v>3000</v>
      </c>
      <c r="E2559" s="7">
        <v>640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1">
        <f t="shared" si="157"/>
        <v>21</v>
      </c>
      <c r="P2559" t="s">
        <v>8309</v>
      </c>
      <c r="Q2559" t="s">
        <v>8333</v>
      </c>
      <c r="R2559" s="13">
        <f t="shared" si="160"/>
        <v>42430.040798611109</v>
      </c>
      <c r="S2559" s="13">
        <f t="shared" si="158"/>
        <v>42449.999131944445</v>
      </c>
      <c r="T2559">
        <f t="shared" si="159"/>
        <v>2016</v>
      </c>
    </row>
    <row r="2560" spans="1:20" ht="60" x14ac:dyDescent="0.25">
      <c r="A2560">
        <v>580</v>
      </c>
      <c r="B2560" s="9" t="s">
        <v>581</v>
      </c>
      <c r="C2560" s="3" t="s">
        <v>4690</v>
      </c>
      <c r="D2560" s="5">
        <v>3000</v>
      </c>
      <c r="E2560" s="7">
        <v>640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">
        <f t="shared" si="157"/>
        <v>21</v>
      </c>
      <c r="P2560" t="s">
        <v>8314</v>
      </c>
      <c r="Q2560" t="s">
        <v>8318</v>
      </c>
      <c r="R2560" s="13">
        <f t="shared" si="160"/>
        <v>42605.908182870371</v>
      </c>
      <c r="S2560" s="13">
        <f t="shared" si="158"/>
        <v>42635.908182870371</v>
      </c>
      <c r="T2560">
        <f t="shared" si="159"/>
        <v>2016</v>
      </c>
    </row>
    <row r="2561" spans="1:20" ht="60" x14ac:dyDescent="0.25">
      <c r="A2561">
        <v>652</v>
      </c>
      <c r="B2561" s="9" t="s">
        <v>653</v>
      </c>
      <c r="C2561" s="3" t="s">
        <v>4762</v>
      </c>
      <c r="D2561" s="5">
        <v>3000</v>
      </c>
      <c r="E2561" s="7">
        <v>640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">
        <f t="shared" si="157"/>
        <v>21</v>
      </c>
      <c r="P2561" t="s">
        <v>8314</v>
      </c>
      <c r="Q2561" t="s">
        <v>8322</v>
      </c>
      <c r="R2561" s="13">
        <f t="shared" si="160"/>
        <v>42675.690393518518</v>
      </c>
      <c r="S2561" s="13">
        <f t="shared" si="158"/>
        <v>42705.732060185182</v>
      </c>
      <c r="T2561">
        <f t="shared" si="159"/>
        <v>2016</v>
      </c>
    </row>
    <row r="2562" spans="1:20" x14ac:dyDescent="0.25">
      <c r="A2562">
        <v>659</v>
      </c>
      <c r="B2562" s="9" t="s">
        <v>660</v>
      </c>
      <c r="C2562" s="3" t="s">
        <v>4769</v>
      </c>
      <c r="D2562" s="5">
        <v>3000</v>
      </c>
      <c r="E2562" s="7">
        <v>639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">
        <f t="shared" ref="O2562:O2625" si="161">ROUND(E2563/D2563*100,0)</f>
        <v>21</v>
      </c>
      <c r="P2562" t="s">
        <v>8314</v>
      </c>
      <c r="Q2562" t="s">
        <v>8322</v>
      </c>
      <c r="R2562" s="13">
        <f t="shared" si="160"/>
        <v>42209.593692129631</v>
      </c>
      <c r="S2562" s="13">
        <f t="shared" si="158"/>
        <v>42239.593692129631</v>
      </c>
      <c r="T2562">
        <f t="shared" si="159"/>
        <v>2015</v>
      </c>
    </row>
    <row r="2563" spans="1:20" ht="60" x14ac:dyDescent="0.25">
      <c r="A2563">
        <v>740</v>
      </c>
      <c r="B2563" s="9" t="s">
        <v>741</v>
      </c>
      <c r="C2563" s="3" t="s">
        <v>4850</v>
      </c>
      <c r="D2563" s="5">
        <v>3000</v>
      </c>
      <c r="E2563" s="7">
        <v>637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">
        <f t="shared" si="161"/>
        <v>21</v>
      </c>
      <c r="P2563" t="s">
        <v>8311</v>
      </c>
      <c r="Q2563" t="s">
        <v>8345</v>
      </c>
      <c r="R2563" s="13">
        <f t="shared" si="160"/>
        <v>42162.146782407406</v>
      </c>
      <c r="S2563" s="13">
        <f t="shared" ref="S2563:S2626" si="162">(((I2563/60)/60/24+DATE(1970,1,1)))</f>
        <v>42176.146782407406</v>
      </c>
      <c r="T2563">
        <f t="shared" ref="T2563:T2626" si="163">YEAR(R2563)</f>
        <v>2015</v>
      </c>
    </row>
    <row r="2564" spans="1:20" ht="45" x14ac:dyDescent="0.25">
      <c r="A2564">
        <v>751</v>
      </c>
      <c r="B2564" s="9" t="s">
        <v>752</v>
      </c>
      <c r="C2564" s="3" t="s">
        <v>4861</v>
      </c>
      <c r="D2564" s="5">
        <v>3000</v>
      </c>
      <c r="E2564" s="7">
        <v>636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">
        <f t="shared" si="161"/>
        <v>21</v>
      </c>
      <c r="P2564" t="s">
        <v>8311</v>
      </c>
      <c r="Q2564" t="s">
        <v>8345</v>
      </c>
      <c r="R2564" s="13">
        <f t="shared" si="160"/>
        <v>40713.630497685182</v>
      </c>
      <c r="S2564" s="13">
        <f t="shared" si="162"/>
        <v>40759.630497685182</v>
      </c>
      <c r="T2564">
        <f t="shared" si="163"/>
        <v>2011</v>
      </c>
    </row>
    <row r="2565" spans="1:20" ht="60" x14ac:dyDescent="0.25">
      <c r="A2565">
        <v>777</v>
      </c>
      <c r="B2565" s="9" t="s">
        <v>778</v>
      </c>
      <c r="C2565" s="3" t="s">
        <v>4887</v>
      </c>
      <c r="D2565" s="5">
        <v>3000</v>
      </c>
      <c r="E2565" s="7">
        <v>636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">
        <f t="shared" si="161"/>
        <v>21</v>
      </c>
      <c r="P2565" t="s">
        <v>8311</v>
      </c>
      <c r="Q2565" t="s">
        <v>8350</v>
      </c>
      <c r="R2565" s="13">
        <f t="shared" si="160"/>
        <v>41456.981215277774</v>
      </c>
      <c r="S2565" s="13">
        <f t="shared" si="162"/>
        <v>41486.981215277774</v>
      </c>
      <c r="T2565">
        <f t="shared" si="163"/>
        <v>2013</v>
      </c>
    </row>
    <row r="2566" spans="1:20" ht="60" x14ac:dyDescent="0.25">
      <c r="A2566">
        <v>797</v>
      </c>
      <c r="B2566" s="9" t="s">
        <v>798</v>
      </c>
      <c r="C2566" s="3" t="s">
        <v>4907</v>
      </c>
      <c r="D2566" s="5">
        <v>3000</v>
      </c>
      <c r="E2566" s="7">
        <v>636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">
        <f t="shared" si="161"/>
        <v>21</v>
      </c>
      <c r="P2566" t="s">
        <v>8323</v>
      </c>
      <c r="Q2566" t="s">
        <v>8347</v>
      </c>
      <c r="R2566" s="13">
        <f t="shared" si="160"/>
        <v>40996.994074074071</v>
      </c>
      <c r="S2566" s="13">
        <f t="shared" si="162"/>
        <v>41028.166666666664</v>
      </c>
      <c r="T2566">
        <f t="shared" si="163"/>
        <v>2012</v>
      </c>
    </row>
    <row r="2567" spans="1:20" ht="45" x14ac:dyDescent="0.25">
      <c r="A2567">
        <v>805</v>
      </c>
      <c r="B2567" s="9" t="s">
        <v>806</v>
      </c>
      <c r="C2567" s="3" t="s">
        <v>4915</v>
      </c>
      <c r="D2567" s="5">
        <v>3000</v>
      </c>
      <c r="E2567" s="7">
        <v>635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">
        <f t="shared" si="161"/>
        <v>21</v>
      </c>
      <c r="P2567" t="s">
        <v>8323</v>
      </c>
      <c r="Q2567" t="s">
        <v>8347</v>
      </c>
      <c r="R2567" s="13">
        <f t="shared" si="160"/>
        <v>40690.823055555556</v>
      </c>
      <c r="S2567" s="13">
        <f t="shared" si="162"/>
        <v>40740.958333333336</v>
      </c>
      <c r="T2567">
        <f t="shared" si="163"/>
        <v>2011</v>
      </c>
    </row>
    <row r="2568" spans="1:20" ht="45" x14ac:dyDescent="0.25">
      <c r="A2568">
        <v>822</v>
      </c>
      <c r="B2568" s="9" t="s">
        <v>823</v>
      </c>
      <c r="C2568" s="3" t="s">
        <v>4932</v>
      </c>
      <c r="D2568" s="5">
        <v>3000</v>
      </c>
      <c r="E2568" s="7">
        <v>633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">
        <f t="shared" si="161"/>
        <v>21</v>
      </c>
      <c r="P2568" t="s">
        <v>8323</v>
      </c>
      <c r="Q2568" t="s">
        <v>8347</v>
      </c>
      <c r="R2568" s="13">
        <f t="shared" si="160"/>
        <v>41157.947337962964</v>
      </c>
      <c r="S2568" s="13">
        <f t="shared" si="162"/>
        <v>41187.947337962964</v>
      </c>
      <c r="T2568">
        <f t="shared" si="163"/>
        <v>2012</v>
      </c>
    </row>
    <row r="2569" spans="1:20" ht="60" x14ac:dyDescent="0.25">
      <c r="A2569">
        <v>843</v>
      </c>
      <c r="B2569" s="9" t="s">
        <v>844</v>
      </c>
      <c r="C2569" s="3" t="s">
        <v>4953</v>
      </c>
      <c r="D2569" s="5">
        <v>3000</v>
      </c>
      <c r="E2569" s="7">
        <v>633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">
        <f t="shared" si="161"/>
        <v>21</v>
      </c>
      <c r="P2569" t="s">
        <v>8323</v>
      </c>
      <c r="Q2569" t="s">
        <v>8352</v>
      </c>
      <c r="R2569" s="13">
        <f t="shared" si="160"/>
        <v>42695.257870370369</v>
      </c>
      <c r="S2569" s="13">
        <f t="shared" si="162"/>
        <v>42712.333333333328</v>
      </c>
      <c r="T2569">
        <f t="shared" si="163"/>
        <v>2016</v>
      </c>
    </row>
    <row r="2570" spans="1:20" ht="60" x14ac:dyDescent="0.25">
      <c r="A2570">
        <v>844</v>
      </c>
      <c r="B2570" s="9" t="s">
        <v>845</v>
      </c>
      <c r="C2570" s="3" t="s">
        <v>4954</v>
      </c>
      <c r="D2570" s="5">
        <v>3000</v>
      </c>
      <c r="E2570" s="7">
        <v>632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">
        <f t="shared" si="161"/>
        <v>21</v>
      </c>
      <c r="P2570" t="s">
        <v>8323</v>
      </c>
      <c r="Q2570" t="s">
        <v>8352</v>
      </c>
      <c r="R2570" s="13">
        <f t="shared" si="160"/>
        <v>41905.684629629628</v>
      </c>
      <c r="S2570" s="13">
        <f t="shared" si="162"/>
        <v>41944.207638888889</v>
      </c>
      <c r="T2570">
        <f t="shared" si="163"/>
        <v>2014</v>
      </c>
    </row>
    <row r="2571" spans="1:20" ht="60" x14ac:dyDescent="0.25">
      <c r="A2571">
        <v>874</v>
      </c>
      <c r="B2571" s="9" t="s">
        <v>875</v>
      </c>
      <c r="C2571" s="3" t="s">
        <v>4984</v>
      </c>
      <c r="D2571" s="5">
        <v>3000</v>
      </c>
      <c r="E2571" s="7">
        <v>631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">
        <f t="shared" si="161"/>
        <v>21</v>
      </c>
      <c r="P2571" t="s">
        <v>8323</v>
      </c>
      <c r="Q2571" t="s">
        <v>8337</v>
      </c>
      <c r="R2571" s="13">
        <f t="shared" si="160"/>
        <v>41368.583726851852</v>
      </c>
      <c r="S2571" s="13">
        <f t="shared" si="162"/>
        <v>41398.583726851852</v>
      </c>
      <c r="T2571">
        <f t="shared" si="163"/>
        <v>2013</v>
      </c>
    </row>
    <row r="2572" spans="1:20" ht="60" x14ac:dyDescent="0.25">
      <c r="A2572">
        <v>890</v>
      </c>
      <c r="B2572" s="9" t="s">
        <v>891</v>
      </c>
      <c r="C2572" s="3" t="s">
        <v>5000</v>
      </c>
      <c r="D2572" s="5">
        <v>3000</v>
      </c>
      <c r="E2572" s="7">
        <v>631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">
        <f t="shared" si="161"/>
        <v>21</v>
      </c>
      <c r="P2572" t="s">
        <v>8323</v>
      </c>
      <c r="Q2572" t="s">
        <v>8344</v>
      </c>
      <c r="R2572" s="13">
        <f t="shared" si="160"/>
        <v>41569.698831018519</v>
      </c>
      <c r="S2572" s="13">
        <f t="shared" si="162"/>
        <v>41599.740497685183</v>
      </c>
      <c r="T2572">
        <f t="shared" si="163"/>
        <v>2013</v>
      </c>
    </row>
    <row r="2573" spans="1:20" ht="60" x14ac:dyDescent="0.25">
      <c r="A2573">
        <v>897</v>
      </c>
      <c r="B2573" s="9" t="s">
        <v>898</v>
      </c>
      <c r="C2573" s="3" t="s">
        <v>5007</v>
      </c>
      <c r="D2573" s="5">
        <v>3000</v>
      </c>
      <c r="E2573" s="7">
        <v>629.99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">
        <f t="shared" si="161"/>
        <v>21</v>
      </c>
      <c r="P2573" t="s">
        <v>8323</v>
      </c>
      <c r="Q2573" t="s">
        <v>8344</v>
      </c>
      <c r="R2573" s="13">
        <f t="shared" si="160"/>
        <v>41211.688750000001</v>
      </c>
      <c r="S2573" s="13">
        <f t="shared" si="162"/>
        <v>41241.730416666665</v>
      </c>
      <c r="T2573">
        <f t="shared" si="163"/>
        <v>2012</v>
      </c>
    </row>
    <row r="2574" spans="1:20" ht="60" x14ac:dyDescent="0.25">
      <c r="A2574">
        <v>924</v>
      </c>
      <c r="B2574" s="9" t="s">
        <v>925</v>
      </c>
      <c r="C2574" s="3" t="s">
        <v>5034</v>
      </c>
      <c r="D2574" s="5">
        <v>3000</v>
      </c>
      <c r="E2574" s="7">
        <v>628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">
        <f t="shared" si="161"/>
        <v>21</v>
      </c>
      <c r="P2574" t="s">
        <v>8323</v>
      </c>
      <c r="Q2574" t="s">
        <v>8337</v>
      </c>
      <c r="R2574" s="13">
        <f t="shared" si="160"/>
        <v>41288.942928240744</v>
      </c>
      <c r="S2574" s="13">
        <f t="shared" si="162"/>
        <v>41318.942928240744</v>
      </c>
      <c r="T2574">
        <f t="shared" si="163"/>
        <v>2013</v>
      </c>
    </row>
    <row r="2575" spans="1:20" ht="30" x14ac:dyDescent="0.25">
      <c r="A2575">
        <v>943</v>
      </c>
      <c r="B2575" s="9" t="s">
        <v>944</v>
      </c>
      <c r="C2575" s="3" t="s">
        <v>5053</v>
      </c>
      <c r="D2575" s="5">
        <v>3000</v>
      </c>
      <c r="E2575" s="7">
        <v>625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">
        <f t="shared" si="161"/>
        <v>21</v>
      </c>
      <c r="P2575" t="s">
        <v>8314</v>
      </c>
      <c r="Q2575" t="s">
        <v>8322</v>
      </c>
      <c r="R2575" s="13">
        <f t="shared" si="160"/>
        <v>42673.66788194445</v>
      </c>
      <c r="S2575" s="13">
        <f t="shared" si="162"/>
        <v>42703.709548611107</v>
      </c>
      <c r="T2575">
        <f t="shared" si="163"/>
        <v>2016</v>
      </c>
    </row>
    <row r="2576" spans="1:20" ht="45" x14ac:dyDescent="0.25">
      <c r="A2576">
        <v>1021</v>
      </c>
      <c r="B2576" s="9" t="s">
        <v>1022</v>
      </c>
      <c r="C2576" s="3" t="s">
        <v>5131</v>
      </c>
      <c r="D2576" s="5">
        <v>3000</v>
      </c>
      <c r="E2576" s="7">
        <v>625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">
        <f t="shared" si="161"/>
        <v>21</v>
      </c>
      <c r="P2576" t="s">
        <v>8323</v>
      </c>
      <c r="Q2576" t="s">
        <v>8342</v>
      </c>
      <c r="R2576" s="13">
        <f t="shared" si="160"/>
        <v>42271.251979166671</v>
      </c>
      <c r="S2576" s="13">
        <f t="shared" si="162"/>
        <v>42294.166666666672</v>
      </c>
      <c r="T2576">
        <f t="shared" si="163"/>
        <v>2015</v>
      </c>
    </row>
    <row r="2577" spans="1:20" ht="60" x14ac:dyDescent="0.25">
      <c r="A2577">
        <v>1046</v>
      </c>
      <c r="B2577" s="9" t="s">
        <v>1047</v>
      </c>
      <c r="C2577" s="3" t="s">
        <v>5156</v>
      </c>
      <c r="D2577" s="5">
        <v>3000</v>
      </c>
      <c r="E2577" s="7">
        <v>622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">
        <f t="shared" si="161"/>
        <v>21</v>
      </c>
      <c r="P2577" t="s">
        <v>8338</v>
      </c>
      <c r="Q2577" t="s">
        <v>8339</v>
      </c>
      <c r="R2577" s="13">
        <f t="shared" si="160"/>
        <v>42319.851388888885</v>
      </c>
      <c r="S2577" s="13">
        <f t="shared" si="162"/>
        <v>42364.851388888885</v>
      </c>
      <c r="T2577">
        <f t="shared" si="163"/>
        <v>2015</v>
      </c>
    </row>
    <row r="2578" spans="1:20" ht="60" x14ac:dyDescent="0.25">
      <c r="A2578">
        <v>1065</v>
      </c>
      <c r="B2578" s="9" t="s">
        <v>1066</v>
      </c>
      <c r="C2578" s="3" t="s">
        <v>5175</v>
      </c>
      <c r="D2578" s="5">
        <v>3000</v>
      </c>
      <c r="E2578" s="7">
        <v>621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">
        <f t="shared" si="161"/>
        <v>21</v>
      </c>
      <c r="P2578" t="s">
        <v>8320</v>
      </c>
      <c r="Q2578" t="s">
        <v>8321</v>
      </c>
      <c r="R2578" s="13">
        <f t="shared" si="160"/>
        <v>41661.381041666667</v>
      </c>
      <c r="S2578" s="13">
        <f t="shared" si="162"/>
        <v>41689.381041666667</v>
      </c>
      <c r="T2578">
        <f t="shared" si="163"/>
        <v>2014</v>
      </c>
    </row>
    <row r="2579" spans="1:20" ht="60" x14ac:dyDescent="0.25">
      <c r="A2579">
        <v>1125</v>
      </c>
      <c r="B2579" s="9" t="s">
        <v>1126</v>
      </c>
      <c r="C2579" s="3" t="s">
        <v>5235</v>
      </c>
      <c r="D2579" s="5">
        <v>3000</v>
      </c>
      <c r="E2579" s="7">
        <v>620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">
        <f t="shared" si="161"/>
        <v>21</v>
      </c>
      <c r="P2579" t="s">
        <v>8320</v>
      </c>
      <c r="Q2579" t="s">
        <v>8330</v>
      </c>
      <c r="R2579" s="13">
        <f t="shared" si="160"/>
        <v>42212.624189814815</v>
      </c>
      <c r="S2579" s="13">
        <f t="shared" si="162"/>
        <v>42272.624189814815</v>
      </c>
      <c r="T2579">
        <f t="shared" si="163"/>
        <v>2015</v>
      </c>
    </row>
    <row r="2580" spans="1:20" ht="60" x14ac:dyDescent="0.25">
      <c r="A2580">
        <v>1133</v>
      </c>
      <c r="B2580" s="9" t="s">
        <v>1134</v>
      </c>
      <c r="C2580" s="3" t="s">
        <v>5243</v>
      </c>
      <c r="D2580" s="5">
        <v>3000</v>
      </c>
      <c r="E2580" s="7">
        <v>620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">
        <f t="shared" si="161"/>
        <v>21</v>
      </c>
      <c r="P2580" t="s">
        <v>8320</v>
      </c>
      <c r="Q2580" t="s">
        <v>8330</v>
      </c>
      <c r="R2580" s="13">
        <f t="shared" si="160"/>
        <v>41821.407187500001</v>
      </c>
      <c r="S2580" s="13">
        <f t="shared" si="162"/>
        <v>41851.407187500001</v>
      </c>
      <c r="T2580">
        <f t="shared" si="163"/>
        <v>2014</v>
      </c>
    </row>
    <row r="2581" spans="1:20" ht="60" x14ac:dyDescent="0.25">
      <c r="A2581">
        <v>1225</v>
      </c>
      <c r="B2581" s="9" t="s">
        <v>1226</v>
      </c>
      <c r="C2581" s="3" t="s">
        <v>5335</v>
      </c>
      <c r="D2581" s="5">
        <v>3000</v>
      </c>
      <c r="E2581" s="7">
        <v>620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">
        <f t="shared" si="161"/>
        <v>21</v>
      </c>
      <c r="P2581" t="s">
        <v>8323</v>
      </c>
      <c r="Q2581" t="s">
        <v>8324</v>
      </c>
      <c r="R2581" s="13">
        <f t="shared" si="160"/>
        <v>41509.905995370369</v>
      </c>
      <c r="S2581" s="13">
        <f t="shared" si="162"/>
        <v>41569.905995370369</v>
      </c>
      <c r="T2581">
        <f t="shared" si="163"/>
        <v>2013</v>
      </c>
    </row>
    <row r="2582" spans="1:20" ht="45" x14ac:dyDescent="0.25">
      <c r="A2582">
        <v>1255</v>
      </c>
      <c r="B2582" s="9" t="s">
        <v>1256</v>
      </c>
      <c r="C2582" s="3" t="s">
        <v>5365</v>
      </c>
      <c r="D2582" s="5">
        <v>3000</v>
      </c>
      <c r="E2582" s="7">
        <v>620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">
        <f t="shared" si="161"/>
        <v>21</v>
      </c>
      <c r="P2582" t="s">
        <v>8323</v>
      </c>
      <c r="Q2582" t="s">
        <v>8347</v>
      </c>
      <c r="R2582" s="13">
        <f t="shared" si="160"/>
        <v>41579.845509259263</v>
      </c>
      <c r="S2582" s="13">
        <f t="shared" si="162"/>
        <v>41609.887175925927</v>
      </c>
      <c r="T2582">
        <f t="shared" si="163"/>
        <v>2013</v>
      </c>
    </row>
    <row r="2583" spans="1:20" ht="30" x14ac:dyDescent="0.25">
      <c r="A2583">
        <v>1276</v>
      </c>
      <c r="B2583" s="9" t="s">
        <v>1277</v>
      </c>
      <c r="C2583" s="3" t="s">
        <v>5386</v>
      </c>
      <c r="D2583" s="5">
        <v>3000</v>
      </c>
      <c r="E2583" s="7">
        <v>618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">
        <f t="shared" si="161"/>
        <v>21</v>
      </c>
      <c r="P2583" t="s">
        <v>8323</v>
      </c>
      <c r="Q2583" t="s">
        <v>8347</v>
      </c>
      <c r="R2583" s="13">
        <f t="shared" ref="R2583:R2646" si="164">((J2583/60)/60/24+DATE(1970,1,1))</f>
        <v>40007.704247685186</v>
      </c>
      <c r="S2583" s="13">
        <f t="shared" si="162"/>
        <v>40057.166666666664</v>
      </c>
      <c r="T2583">
        <f t="shared" si="163"/>
        <v>2009</v>
      </c>
    </row>
    <row r="2584" spans="1:20" ht="60" x14ac:dyDescent="0.25">
      <c r="A2584">
        <v>1291</v>
      </c>
      <c r="B2584" s="9" t="s">
        <v>1292</v>
      </c>
      <c r="C2584" s="3" t="s">
        <v>5401</v>
      </c>
      <c r="D2584" s="5">
        <v>3000</v>
      </c>
      <c r="E2584" s="7">
        <v>615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1">
        <f t="shared" si="161"/>
        <v>20</v>
      </c>
      <c r="P2584" t="s">
        <v>8309</v>
      </c>
      <c r="Q2584" t="s">
        <v>8333</v>
      </c>
      <c r="R2584" s="13">
        <f t="shared" si="164"/>
        <v>42064.652673611112</v>
      </c>
      <c r="S2584" s="13">
        <f t="shared" si="162"/>
        <v>42101.291666666672</v>
      </c>
      <c r="T2584">
        <f t="shared" si="163"/>
        <v>2015</v>
      </c>
    </row>
    <row r="2585" spans="1:20" ht="60" x14ac:dyDescent="0.25">
      <c r="A2585">
        <v>1300</v>
      </c>
      <c r="B2585" s="9" t="s">
        <v>1301</v>
      </c>
      <c r="C2585" s="3" t="s">
        <v>5410</v>
      </c>
      <c r="D2585" s="5">
        <v>3000</v>
      </c>
      <c r="E2585" s="7">
        <v>611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1">
        <f t="shared" si="161"/>
        <v>20</v>
      </c>
      <c r="P2585" t="s">
        <v>8309</v>
      </c>
      <c r="Q2585" t="s">
        <v>8333</v>
      </c>
      <c r="R2585" s="13">
        <f t="shared" si="164"/>
        <v>42483.675208333334</v>
      </c>
      <c r="S2585" s="13">
        <f t="shared" si="162"/>
        <v>42522.789583333331</v>
      </c>
      <c r="T2585">
        <f t="shared" si="163"/>
        <v>2016</v>
      </c>
    </row>
    <row r="2586" spans="1:20" ht="45" x14ac:dyDescent="0.25">
      <c r="A2586">
        <v>1358</v>
      </c>
      <c r="B2586" s="9" t="s">
        <v>1359</v>
      </c>
      <c r="C2586" s="3" t="s">
        <v>5468</v>
      </c>
      <c r="D2586" s="5">
        <v>3000</v>
      </c>
      <c r="E2586" s="7">
        <v>610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">
        <f t="shared" si="161"/>
        <v>20</v>
      </c>
      <c r="P2586" t="s">
        <v>8311</v>
      </c>
      <c r="Q2586" t="s">
        <v>8345</v>
      </c>
      <c r="R2586" s="13">
        <f t="shared" si="164"/>
        <v>40689.570868055554</v>
      </c>
      <c r="S2586" s="13">
        <f t="shared" si="162"/>
        <v>40719.570868055554</v>
      </c>
      <c r="T2586">
        <f t="shared" si="163"/>
        <v>2011</v>
      </c>
    </row>
    <row r="2587" spans="1:20" ht="45" x14ac:dyDescent="0.25">
      <c r="A2587">
        <v>1407</v>
      </c>
      <c r="B2587" s="9" t="s">
        <v>1408</v>
      </c>
      <c r="C2587" s="3" t="s">
        <v>5517</v>
      </c>
      <c r="D2587" s="5">
        <v>3000</v>
      </c>
      <c r="E2587" s="7">
        <v>610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">
        <f t="shared" si="161"/>
        <v>20</v>
      </c>
      <c r="P2587" t="s">
        <v>8311</v>
      </c>
      <c r="Q2587" t="s">
        <v>8312</v>
      </c>
      <c r="R2587" s="13">
        <f t="shared" si="164"/>
        <v>41838.536782407406</v>
      </c>
      <c r="S2587" s="13">
        <f t="shared" si="162"/>
        <v>41863.536782407406</v>
      </c>
      <c r="T2587">
        <f t="shared" si="163"/>
        <v>2014</v>
      </c>
    </row>
    <row r="2588" spans="1:20" ht="60" x14ac:dyDescent="0.25">
      <c r="A2588">
        <v>1411</v>
      </c>
      <c r="B2588" s="9" t="s">
        <v>1412</v>
      </c>
      <c r="C2588" s="3" t="s">
        <v>5521</v>
      </c>
      <c r="D2588" s="5">
        <v>3000</v>
      </c>
      <c r="E2588" s="7">
        <v>610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">
        <f t="shared" si="161"/>
        <v>20</v>
      </c>
      <c r="P2588" t="s">
        <v>8311</v>
      </c>
      <c r="Q2588" t="s">
        <v>8312</v>
      </c>
      <c r="R2588" s="13">
        <f t="shared" si="164"/>
        <v>42013.059027777781</v>
      </c>
      <c r="S2588" s="13">
        <f t="shared" si="162"/>
        <v>42041.059027777781</v>
      </c>
      <c r="T2588">
        <f t="shared" si="163"/>
        <v>2015</v>
      </c>
    </row>
    <row r="2589" spans="1:20" ht="60" x14ac:dyDescent="0.25">
      <c r="A2589">
        <v>1418</v>
      </c>
      <c r="B2589" s="9" t="s">
        <v>1419</v>
      </c>
      <c r="C2589" s="3" t="s">
        <v>5528</v>
      </c>
      <c r="D2589" s="5">
        <v>3000</v>
      </c>
      <c r="E2589" s="7">
        <v>610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">
        <f t="shared" si="161"/>
        <v>20</v>
      </c>
      <c r="P2589" t="s">
        <v>8311</v>
      </c>
      <c r="Q2589" t="s">
        <v>8312</v>
      </c>
      <c r="R2589" s="13">
        <f t="shared" si="164"/>
        <v>42395.456412037034</v>
      </c>
      <c r="S2589" s="13">
        <f t="shared" si="162"/>
        <v>42425.456412037034</v>
      </c>
      <c r="T2589">
        <f t="shared" si="163"/>
        <v>2016</v>
      </c>
    </row>
    <row r="2590" spans="1:20" ht="60" x14ac:dyDescent="0.25">
      <c r="A2590">
        <v>1437</v>
      </c>
      <c r="B2590" s="9" t="s">
        <v>1438</v>
      </c>
      <c r="C2590" s="3" t="s">
        <v>5547</v>
      </c>
      <c r="D2590" s="5">
        <v>3000</v>
      </c>
      <c r="E2590" s="7">
        <v>607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">
        <f t="shared" si="161"/>
        <v>20</v>
      </c>
      <c r="P2590" t="s">
        <v>8311</v>
      </c>
      <c r="Q2590" t="s">
        <v>8312</v>
      </c>
      <c r="R2590" s="13">
        <f t="shared" si="164"/>
        <v>41796.531701388885</v>
      </c>
      <c r="S2590" s="13">
        <f t="shared" si="162"/>
        <v>41833.207638888889</v>
      </c>
      <c r="T2590">
        <f t="shared" si="163"/>
        <v>2014</v>
      </c>
    </row>
    <row r="2591" spans="1:20" ht="60" x14ac:dyDescent="0.25">
      <c r="A2591">
        <v>1474</v>
      </c>
      <c r="B2591" s="9" t="s">
        <v>1475</v>
      </c>
      <c r="C2591" s="3" t="s">
        <v>5584</v>
      </c>
      <c r="D2591" s="5">
        <v>3000</v>
      </c>
      <c r="E2591" s="7">
        <v>607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">
        <f t="shared" si="161"/>
        <v>20</v>
      </c>
      <c r="P2591" t="s">
        <v>8311</v>
      </c>
      <c r="Q2591" t="s">
        <v>8343</v>
      </c>
      <c r="R2591" s="13">
        <f t="shared" si="164"/>
        <v>41500.727916666663</v>
      </c>
      <c r="S2591" s="13">
        <f t="shared" si="162"/>
        <v>41530.727916666663</v>
      </c>
      <c r="T2591">
        <f t="shared" si="163"/>
        <v>2013</v>
      </c>
    </row>
    <row r="2592" spans="1:20" ht="60" x14ac:dyDescent="0.25">
      <c r="A2592">
        <v>1498</v>
      </c>
      <c r="B2592" s="9" t="s">
        <v>1499</v>
      </c>
      <c r="C2592" s="3" t="s">
        <v>5608</v>
      </c>
      <c r="D2592" s="5">
        <v>3000</v>
      </c>
      <c r="E2592" s="7">
        <v>606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">
        <f t="shared" si="161"/>
        <v>20</v>
      </c>
      <c r="P2592" t="s">
        <v>8311</v>
      </c>
      <c r="Q2592" t="s">
        <v>8350</v>
      </c>
      <c r="R2592" s="13">
        <f t="shared" si="164"/>
        <v>41840.983541666668</v>
      </c>
      <c r="S2592" s="13">
        <f t="shared" si="162"/>
        <v>41885.983541666668</v>
      </c>
      <c r="T2592">
        <f t="shared" si="163"/>
        <v>2014</v>
      </c>
    </row>
    <row r="2593" spans="1:20" ht="45" x14ac:dyDescent="0.25">
      <c r="A2593">
        <v>1524</v>
      </c>
      <c r="B2593" s="9" t="s">
        <v>1525</v>
      </c>
      <c r="C2593" s="3" t="s">
        <v>5634</v>
      </c>
      <c r="D2593" s="5">
        <v>3000</v>
      </c>
      <c r="E2593" s="7">
        <v>605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">
        <f t="shared" si="161"/>
        <v>20</v>
      </c>
      <c r="P2593" t="s">
        <v>8327</v>
      </c>
      <c r="Q2593" t="s">
        <v>8328</v>
      </c>
      <c r="R2593" s="13">
        <f t="shared" si="164"/>
        <v>42756.501041666663</v>
      </c>
      <c r="S2593" s="13">
        <f t="shared" si="162"/>
        <v>42786.501041666663</v>
      </c>
      <c r="T2593">
        <f t="shared" si="163"/>
        <v>2017</v>
      </c>
    </row>
    <row r="2594" spans="1:20" ht="30" x14ac:dyDescent="0.25">
      <c r="A2594">
        <v>1528</v>
      </c>
      <c r="B2594" s="9" t="s">
        <v>1529</v>
      </c>
      <c r="C2594" s="3" t="s">
        <v>5638</v>
      </c>
      <c r="D2594" s="5">
        <v>3000</v>
      </c>
      <c r="E2594" s="7">
        <v>605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">
        <f t="shared" si="161"/>
        <v>20</v>
      </c>
      <c r="P2594" t="s">
        <v>8327</v>
      </c>
      <c r="Q2594" t="s">
        <v>8328</v>
      </c>
      <c r="R2594" s="13">
        <f t="shared" si="164"/>
        <v>42736.732893518521</v>
      </c>
      <c r="S2594" s="13">
        <f t="shared" si="162"/>
        <v>42767</v>
      </c>
      <c r="T2594">
        <f t="shared" si="163"/>
        <v>2017</v>
      </c>
    </row>
    <row r="2595" spans="1:20" ht="45" x14ac:dyDescent="0.25">
      <c r="A2595">
        <v>1545</v>
      </c>
      <c r="B2595" s="9" t="s">
        <v>1546</v>
      </c>
      <c r="C2595" s="3" t="s">
        <v>5655</v>
      </c>
      <c r="D2595" s="5">
        <v>3000</v>
      </c>
      <c r="E2595" s="7">
        <v>605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">
        <f t="shared" si="161"/>
        <v>20</v>
      </c>
      <c r="P2595" t="s">
        <v>8327</v>
      </c>
      <c r="Q2595" t="s">
        <v>8354</v>
      </c>
      <c r="R2595" s="13">
        <f t="shared" si="164"/>
        <v>42031.884652777779</v>
      </c>
      <c r="S2595" s="13">
        <f t="shared" si="162"/>
        <v>42065.886111111111</v>
      </c>
      <c r="T2595">
        <f t="shared" si="163"/>
        <v>2015</v>
      </c>
    </row>
    <row r="2596" spans="1:20" ht="45" x14ac:dyDescent="0.25">
      <c r="A2596">
        <v>1676</v>
      </c>
      <c r="B2596" s="9" t="s">
        <v>1677</v>
      </c>
      <c r="C2596" s="3" t="s">
        <v>5786</v>
      </c>
      <c r="D2596" s="5">
        <v>3000</v>
      </c>
      <c r="E2596" s="7">
        <v>601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">
        <f t="shared" si="161"/>
        <v>20</v>
      </c>
      <c r="P2596" t="s">
        <v>8323</v>
      </c>
      <c r="Q2596" t="s">
        <v>8353</v>
      </c>
      <c r="R2596" s="13">
        <f t="shared" si="164"/>
        <v>40973.72623842593</v>
      </c>
      <c r="S2596" s="13">
        <f t="shared" si="162"/>
        <v>41020.165972222225</v>
      </c>
      <c r="T2596">
        <f t="shared" si="163"/>
        <v>2012</v>
      </c>
    </row>
    <row r="2597" spans="1:20" ht="60" x14ac:dyDescent="0.25">
      <c r="A2597">
        <v>1693</v>
      </c>
      <c r="B2597" s="9" t="s">
        <v>1694</v>
      </c>
      <c r="C2597" s="3" t="s">
        <v>5803</v>
      </c>
      <c r="D2597" s="5">
        <v>3000</v>
      </c>
      <c r="E2597" s="7">
        <v>601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">
        <f t="shared" si="161"/>
        <v>20</v>
      </c>
      <c r="P2597" t="s">
        <v>8323</v>
      </c>
      <c r="Q2597" t="s">
        <v>8329</v>
      </c>
      <c r="R2597" s="13">
        <f t="shared" si="164"/>
        <v>42803.920277777783</v>
      </c>
      <c r="S2597" s="13">
        <f t="shared" si="162"/>
        <v>42834.833333333328</v>
      </c>
      <c r="T2597">
        <f t="shared" si="163"/>
        <v>2017</v>
      </c>
    </row>
    <row r="2598" spans="1:20" ht="60" x14ac:dyDescent="0.25">
      <c r="A2598">
        <v>1713</v>
      </c>
      <c r="B2598" s="9" t="s">
        <v>1714</v>
      </c>
      <c r="C2598" s="3" t="s">
        <v>5823</v>
      </c>
      <c r="D2598" s="5">
        <v>3000</v>
      </c>
      <c r="E2598" s="7">
        <v>600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">
        <f t="shared" si="161"/>
        <v>20</v>
      </c>
      <c r="P2598" t="s">
        <v>8323</v>
      </c>
      <c r="Q2598" t="s">
        <v>8329</v>
      </c>
      <c r="R2598" s="13">
        <f t="shared" si="164"/>
        <v>41887.801064814819</v>
      </c>
      <c r="S2598" s="13">
        <f t="shared" si="162"/>
        <v>41917.801064814819</v>
      </c>
      <c r="T2598">
        <f t="shared" si="163"/>
        <v>2014</v>
      </c>
    </row>
    <row r="2599" spans="1:20" ht="60" x14ac:dyDescent="0.25">
      <c r="A2599">
        <v>1727</v>
      </c>
      <c r="B2599" s="9" t="s">
        <v>1728</v>
      </c>
      <c r="C2599" s="3" t="s">
        <v>5837</v>
      </c>
      <c r="D2599" s="5">
        <v>3000</v>
      </c>
      <c r="E2599" s="7">
        <v>600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">
        <f t="shared" si="161"/>
        <v>20</v>
      </c>
      <c r="P2599" t="s">
        <v>8323</v>
      </c>
      <c r="Q2599" t="s">
        <v>8329</v>
      </c>
      <c r="R2599" s="13">
        <f t="shared" si="164"/>
        <v>42044.927974537044</v>
      </c>
      <c r="S2599" s="13">
        <f t="shared" si="162"/>
        <v>42099.458333333328</v>
      </c>
      <c r="T2599">
        <f t="shared" si="163"/>
        <v>2015</v>
      </c>
    </row>
    <row r="2600" spans="1:20" ht="45" x14ac:dyDescent="0.25">
      <c r="A2600">
        <v>1730</v>
      </c>
      <c r="B2600" s="9" t="s">
        <v>1731</v>
      </c>
      <c r="C2600" s="3" t="s">
        <v>5840</v>
      </c>
      <c r="D2600" s="5">
        <v>3000</v>
      </c>
      <c r="E2600" s="7">
        <v>600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">
        <f t="shared" si="161"/>
        <v>20</v>
      </c>
      <c r="P2600" t="s">
        <v>8323</v>
      </c>
      <c r="Q2600" t="s">
        <v>8329</v>
      </c>
      <c r="R2600" s="13">
        <f t="shared" si="164"/>
        <v>42272.087766203709</v>
      </c>
      <c r="S2600" s="13">
        <f t="shared" si="162"/>
        <v>42302.087766203709</v>
      </c>
      <c r="T2600">
        <f t="shared" si="163"/>
        <v>2015</v>
      </c>
    </row>
    <row r="2601" spans="1:20" ht="45" x14ac:dyDescent="0.25">
      <c r="A2601">
        <v>1736</v>
      </c>
      <c r="B2601" s="9" t="s">
        <v>1737</v>
      </c>
      <c r="C2601" s="3" t="s">
        <v>5846</v>
      </c>
      <c r="D2601" s="5">
        <v>3000</v>
      </c>
      <c r="E2601" s="7">
        <v>600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">
        <f t="shared" si="161"/>
        <v>20</v>
      </c>
      <c r="P2601" t="s">
        <v>8323</v>
      </c>
      <c r="Q2601" t="s">
        <v>8329</v>
      </c>
      <c r="R2601" s="13">
        <f t="shared" si="164"/>
        <v>42286.861493055556</v>
      </c>
      <c r="S2601" s="13">
        <f t="shared" si="162"/>
        <v>42316.90315972222</v>
      </c>
      <c r="T2601">
        <f t="shared" si="163"/>
        <v>2015</v>
      </c>
    </row>
    <row r="2602" spans="1:20" ht="45" x14ac:dyDescent="0.25">
      <c r="A2602">
        <v>1740</v>
      </c>
      <c r="B2602" s="9" t="s">
        <v>1741</v>
      </c>
      <c r="C2602" s="3" t="s">
        <v>5850</v>
      </c>
      <c r="D2602" s="5">
        <v>3000</v>
      </c>
      <c r="E2602" s="7">
        <v>597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">
        <f t="shared" si="161"/>
        <v>20</v>
      </c>
      <c r="P2602" t="s">
        <v>8323</v>
      </c>
      <c r="Q2602" t="s">
        <v>8329</v>
      </c>
      <c r="R2602" s="13">
        <f t="shared" si="164"/>
        <v>42171.817384259266</v>
      </c>
      <c r="S2602" s="13">
        <f t="shared" si="162"/>
        <v>42201.817384259266</v>
      </c>
      <c r="T2602">
        <f t="shared" si="163"/>
        <v>2015</v>
      </c>
    </row>
    <row r="2603" spans="1:20" ht="45" x14ac:dyDescent="0.25">
      <c r="A2603">
        <v>1791</v>
      </c>
      <c r="B2603" s="9" t="s">
        <v>1792</v>
      </c>
      <c r="C2603" s="3" t="s">
        <v>5901</v>
      </c>
      <c r="D2603" s="5">
        <v>3000</v>
      </c>
      <c r="E2603" s="7">
        <v>595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">
        <f t="shared" si="161"/>
        <v>20</v>
      </c>
      <c r="P2603" t="s">
        <v>8327</v>
      </c>
      <c r="Q2603" t="s">
        <v>8328</v>
      </c>
      <c r="R2603" s="13">
        <f t="shared" si="164"/>
        <v>41973.740335648152</v>
      </c>
      <c r="S2603" s="13">
        <f t="shared" si="162"/>
        <v>42033.740335648152</v>
      </c>
      <c r="T2603">
        <f t="shared" si="163"/>
        <v>2014</v>
      </c>
    </row>
    <row r="2604" spans="1:20" ht="45" x14ac:dyDescent="0.25">
      <c r="A2604">
        <v>1793</v>
      </c>
      <c r="B2604" s="9" t="s">
        <v>1794</v>
      </c>
      <c r="C2604" s="3" t="s">
        <v>5903</v>
      </c>
      <c r="D2604" s="5">
        <v>3000</v>
      </c>
      <c r="E2604" s="7">
        <v>593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">
        <f t="shared" si="161"/>
        <v>20</v>
      </c>
      <c r="P2604" t="s">
        <v>8327</v>
      </c>
      <c r="Q2604" t="s">
        <v>8328</v>
      </c>
      <c r="R2604" s="13">
        <f t="shared" si="164"/>
        <v>41940.89166666667</v>
      </c>
      <c r="S2604" s="13">
        <f t="shared" si="162"/>
        <v>41970.933333333334</v>
      </c>
      <c r="T2604">
        <f t="shared" si="163"/>
        <v>2014</v>
      </c>
    </row>
    <row r="2605" spans="1:20" ht="60" x14ac:dyDescent="0.25">
      <c r="A2605">
        <v>1815</v>
      </c>
      <c r="B2605" s="9" t="s">
        <v>1816</v>
      </c>
      <c r="C2605" s="3" t="s">
        <v>5925</v>
      </c>
      <c r="D2605" s="5">
        <v>3000</v>
      </c>
      <c r="E2605" s="7">
        <v>592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">
        <f t="shared" si="161"/>
        <v>20</v>
      </c>
      <c r="P2605" t="s">
        <v>8327</v>
      </c>
      <c r="Q2605" t="s">
        <v>8328</v>
      </c>
      <c r="R2605" s="13">
        <f t="shared" si="164"/>
        <v>42172.906678240746</v>
      </c>
      <c r="S2605" s="13">
        <f t="shared" si="162"/>
        <v>42186.906678240746</v>
      </c>
      <c r="T2605">
        <f t="shared" si="163"/>
        <v>2015</v>
      </c>
    </row>
    <row r="2606" spans="1:20" x14ac:dyDescent="0.25">
      <c r="A2606">
        <v>1824</v>
      </c>
      <c r="B2606" s="9" t="s">
        <v>1825</v>
      </c>
      <c r="C2606" s="3" t="s">
        <v>5934</v>
      </c>
      <c r="D2606" s="5">
        <v>3000</v>
      </c>
      <c r="E2606" s="7">
        <v>591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">
        <f t="shared" si="161"/>
        <v>20</v>
      </c>
      <c r="P2606" t="s">
        <v>8323</v>
      </c>
      <c r="Q2606" t="s">
        <v>8347</v>
      </c>
      <c r="R2606" s="13">
        <f t="shared" si="164"/>
        <v>41626.916284722225</v>
      </c>
      <c r="S2606" s="13">
        <f t="shared" si="162"/>
        <v>41647.088888888888</v>
      </c>
      <c r="T2606">
        <f t="shared" si="163"/>
        <v>2013</v>
      </c>
    </row>
    <row r="2607" spans="1:20" ht="45" x14ac:dyDescent="0.25">
      <c r="A2607">
        <v>1848</v>
      </c>
      <c r="B2607" s="9" t="s">
        <v>1849</v>
      </c>
      <c r="C2607" s="3" t="s">
        <v>5958</v>
      </c>
      <c r="D2607" s="5">
        <v>3000</v>
      </c>
      <c r="E2607" s="7">
        <v>590.02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">
        <f t="shared" si="161"/>
        <v>20</v>
      </c>
      <c r="P2607" t="s">
        <v>8323</v>
      </c>
      <c r="Q2607" t="s">
        <v>8347</v>
      </c>
      <c r="R2607" s="13">
        <f t="shared" si="164"/>
        <v>40691.788055555553</v>
      </c>
      <c r="S2607" s="13">
        <f t="shared" si="162"/>
        <v>40755.290972222225</v>
      </c>
      <c r="T2607">
        <f t="shared" si="163"/>
        <v>2011</v>
      </c>
    </row>
    <row r="2608" spans="1:20" ht="45" x14ac:dyDescent="0.25">
      <c r="A2608">
        <v>1857</v>
      </c>
      <c r="B2608" s="9" t="s">
        <v>1858</v>
      </c>
      <c r="C2608" s="3" t="s">
        <v>5967</v>
      </c>
      <c r="D2608" s="5">
        <v>3000</v>
      </c>
      <c r="E2608" s="7">
        <v>590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">
        <f t="shared" si="161"/>
        <v>20</v>
      </c>
      <c r="P2608" t="s">
        <v>8323</v>
      </c>
      <c r="Q2608" t="s">
        <v>8347</v>
      </c>
      <c r="R2608" s="13">
        <f t="shared" si="164"/>
        <v>41864.76866898148</v>
      </c>
      <c r="S2608" s="13">
        <f t="shared" si="162"/>
        <v>41894.76866898148</v>
      </c>
      <c r="T2608">
        <f t="shared" si="163"/>
        <v>2014</v>
      </c>
    </row>
    <row r="2609" spans="1:20" ht="30" x14ac:dyDescent="0.25">
      <c r="A2609">
        <v>1859</v>
      </c>
      <c r="B2609" s="9" t="s">
        <v>1860</v>
      </c>
      <c r="C2609" s="3" t="s">
        <v>5969</v>
      </c>
      <c r="D2609" s="5">
        <v>3000</v>
      </c>
      <c r="E2609" s="7">
        <v>587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">
        <f t="shared" si="161"/>
        <v>20</v>
      </c>
      <c r="P2609" t="s">
        <v>8323</v>
      </c>
      <c r="Q2609" t="s">
        <v>8347</v>
      </c>
      <c r="R2609" s="13">
        <f t="shared" si="164"/>
        <v>40778.770011574074</v>
      </c>
      <c r="S2609" s="13">
        <f t="shared" si="162"/>
        <v>40808.770011574074</v>
      </c>
      <c r="T2609">
        <f t="shared" si="163"/>
        <v>2011</v>
      </c>
    </row>
    <row r="2610" spans="1:20" ht="60" x14ac:dyDescent="0.25">
      <c r="A2610">
        <v>1887</v>
      </c>
      <c r="B2610" s="9" t="s">
        <v>1888</v>
      </c>
      <c r="C2610" s="3" t="s">
        <v>5997</v>
      </c>
      <c r="D2610" s="5">
        <v>3000</v>
      </c>
      <c r="E2610" s="7">
        <v>587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">
        <f t="shared" si="161"/>
        <v>20</v>
      </c>
      <c r="P2610" t="s">
        <v>8323</v>
      </c>
      <c r="Q2610" t="s">
        <v>8344</v>
      </c>
      <c r="R2610" s="13">
        <f t="shared" si="164"/>
        <v>42323.800138888888</v>
      </c>
      <c r="S2610" s="13">
        <f t="shared" si="162"/>
        <v>42341.895833333328</v>
      </c>
      <c r="T2610">
        <f t="shared" si="163"/>
        <v>2015</v>
      </c>
    </row>
    <row r="2611" spans="1:20" ht="60" x14ac:dyDescent="0.25">
      <c r="A2611">
        <v>1903</v>
      </c>
      <c r="B2611" s="9" t="s">
        <v>1904</v>
      </c>
      <c r="C2611" s="3" t="s">
        <v>6013</v>
      </c>
      <c r="D2611" s="5">
        <v>3000</v>
      </c>
      <c r="E2611" s="7">
        <v>586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">
        <f t="shared" si="161"/>
        <v>20</v>
      </c>
      <c r="P2611" t="s">
        <v>8314</v>
      </c>
      <c r="Q2611" t="s">
        <v>8326</v>
      </c>
      <c r="R2611" s="13">
        <f t="shared" si="164"/>
        <v>42702.770729166667</v>
      </c>
      <c r="S2611" s="13">
        <f t="shared" si="162"/>
        <v>42762.770729166667</v>
      </c>
      <c r="T2611">
        <f t="shared" si="163"/>
        <v>2016</v>
      </c>
    </row>
    <row r="2612" spans="1:20" ht="75" x14ac:dyDescent="0.25">
      <c r="A2612">
        <v>1924</v>
      </c>
      <c r="B2612" s="9" t="s">
        <v>1925</v>
      </c>
      <c r="C2612" s="3" t="s">
        <v>6034</v>
      </c>
      <c r="D2612" s="5">
        <v>3000</v>
      </c>
      <c r="E2612" s="7">
        <v>585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">
        <f t="shared" si="161"/>
        <v>20</v>
      </c>
      <c r="P2612" t="s">
        <v>8323</v>
      </c>
      <c r="Q2612" t="s">
        <v>8344</v>
      </c>
      <c r="R2612" s="13">
        <f t="shared" si="164"/>
        <v>41626.761053240742</v>
      </c>
      <c r="S2612" s="13">
        <f t="shared" si="162"/>
        <v>41654.814583333333</v>
      </c>
      <c r="T2612">
        <f t="shared" si="163"/>
        <v>2013</v>
      </c>
    </row>
    <row r="2613" spans="1:20" ht="60" x14ac:dyDescent="0.25">
      <c r="A2613">
        <v>1990</v>
      </c>
      <c r="B2613" s="9" t="s">
        <v>1991</v>
      </c>
      <c r="C2613" s="3" t="s">
        <v>6100</v>
      </c>
      <c r="D2613" s="5">
        <v>3000</v>
      </c>
      <c r="E2613" s="7">
        <v>585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">
        <f t="shared" si="161"/>
        <v>19</v>
      </c>
      <c r="P2613" t="s">
        <v>8327</v>
      </c>
      <c r="Q2613" t="s">
        <v>8334</v>
      </c>
      <c r="R2613" s="13">
        <f t="shared" si="164"/>
        <v>42398.195972222224</v>
      </c>
      <c r="S2613" s="13">
        <f t="shared" si="162"/>
        <v>42413.195972222224</v>
      </c>
      <c r="T2613">
        <f t="shared" si="163"/>
        <v>2016</v>
      </c>
    </row>
    <row r="2614" spans="1:20" ht="30" x14ac:dyDescent="0.25">
      <c r="A2614">
        <v>2028</v>
      </c>
      <c r="B2614" s="9" t="s">
        <v>2029</v>
      </c>
      <c r="C2614" s="3" t="s">
        <v>6138</v>
      </c>
      <c r="D2614" s="5">
        <v>3000</v>
      </c>
      <c r="E2614" s="7">
        <v>580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">
        <f t="shared" si="161"/>
        <v>19</v>
      </c>
      <c r="P2614" t="s">
        <v>8314</v>
      </c>
      <c r="Q2614" t="s">
        <v>8325</v>
      </c>
      <c r="R2614" s="13">
        <f t="shared" si="164"/>
        <v>40215.919050925928</v>
      </c>
      <c r="S2614" s="13">
        <f t="shared" si="162"/>
        <v>40252.913194444445</v>
      </c>
      <c r="T2614">
        <f t="shared" si="163"/>
        <v>2010</v>
      </c>
    </row>
    <row r="2615" spans="1:20" ht="30" x14ac:dyDescent="0.25">
      <c r="A2615">
        <v>2040</v>
      </c>
      <c r="B2615" s="9" t="s">
        <v>2041</v>
      </c>
      <c r="C2615" s="3" t="s">
        <v>6150</v>
      </c>
      <c r="D2615" s="5">
        <v>3000</v>
      </c>
      <c r="E2615" s="7">
        <v>576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">
        <f t="shared" si="161"/>
        <v>19</v>
      </c>
      <c r="P2615" t="s">
        <v>8314</v>
      </c>
      <c r="Q2615" t="s">
        <v>8325</v>
      </c>
      <c r="R2615" s="13">
        <f t="shared" si="164"/>
        <v>41578.927118055559</v>
      </c>
      <c r="S2615" s="13">
        <f t="shared" si="162"/>
        <v>41593.968784722223</v>
      </c>
      <c r="T2615">
        <f t="shared" si="163"/>
        <v>2013</v>
      </c>
    </row>
    <row r="2616" spans="1:20" ht="45" x14ac:dyDescent="0.25">
      <c r="A2616">
        <v>2084</v>
      </c>
      <c r="B2616" s="9" t="s">
        <v>2085</v>
      </c>
      <c r="C2616" s="3" t="s">
        <v>6194</v>
      </c>
      <c r="D2616" s="5">
        <v>3000</v>
      </c>
      <c r="E2616" s="7">
        <v>570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">
        <f t="shared" si="161"/>
        <v>19</v>
      </c>
      <c r="P2616" t="s">
        <v>8323</v>
      </c>
      <c r="Q2616" t="s">
        <v>8344</v>
      </c>
      <c r="R2616" s="13">
        <f t="shared" si="164"/>
        <v>41731.833124999997</v>
      </c>
      <c r="S2616" s="13">
        <f t="shared" si="162"/>
        <v>41763.290972222225</v>
      </c>
      <c r="T2616">
        <f t="shared" si="163"/>
        <v>2014</v>
      </c>
    </row>
    <row r="2617" spans="1:20" ht="60" x14ac:dyDescent="0.25">
      <c r="A2617">
        <v>2088</v>
      </c>
      <c r="B2617" s="9" t="s">
        <v>2089</v>
      </c>
      <c r="C2617" s="3" t="s">
        <v>6198</v>
      </c>
      <c r="D2617" s="5">
        <v>3000</v>
      </c>
      <c r="E2617" s="7">
        <v>570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">
        <f t="shared" si="161"/>
        <v>19</v>
      </c>
      <c r="P2617" t="s">
        <v>8323</v>
      </c>
      <c r="Q2617" t="s">
        <v>8344</v>
      </c>
      <c r="R2617" s="13">
        <f t="shared" si="164"/>
        <v>40395.714722222219</v>
      </c>
      <c r="S2617" s="13">
        <f t="shared" si="162"/>
        <v>40432.165972222225</v>
      </c>
      <c r="T2617">
        <f t="shared" si="163"/>
        <v>2010</v>
      </c>
    </row>
    <row r="2618" spans="1:20" ht="60" x14ac:dyDescent="0.25">
      <c r="A2618">
        <v>2097</v>
      </c>
      <c r="B2618" s="9" t="s">
        <v>2098</v>
      </c>
      <c r="C2618" s="3" t="s">
        <v>6207</v>
      </c>
      <c r="D2618" s="5">
        <v>3000</v>
      </c>
      <c r="E2618" s="7">
        <v>570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">
        <f t="shared" si="161"/>
        <v>19</v>
      </c>
      <c r="P2618" t="s">
        <v>8323</v>
      </c>
      <c r="Q2618" t="s">
        <v>8344</v>
      </c>
      <c r="R2618" s="13">
        <f t="shared" si="164"/>
        <v>40818.58489583333</v>
      </c>
      <c r="S2618" s="13">
        <f t="shared" si="162"/>
        <v>40878.626562500001</v>
      </c>
      <c r="T2618">
        <f t="shared" si="163"/>
        <v>2011</v>
      </c>
    </row>
    <row r="2619" spans="1:20" x14ac:dyDescent="0.25">
      <c r="A2619">
        <v>2099</v>
      </c>
      <c r="B2619" s="9" t="s">
        <v>2100</v>
      </c>
      <c r="C2619" s="3" t="s">
        <v>6209</v>
      </c>
      <c r="D2619" s="5">
        <v>3000</v>
      </c>
      <c r="E2619" s="7">
        <v>570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">
        <f t="shared" si="161"/>
        <v>19</v>
      </c>
      <c r="P2619" t="s">
        <v>8323</v>
      </c>
      <c r="Q2619" t="s">
        <v>8344</v>
      </c>
      <c r="R2619" s="13">
        <f t="shared" si="164"/>
        <v>42173.746342592596</v>
      </c>
      <c r="S2619" s="13">
        <f t="shared" si="162"/>
        <v>42187.152777777781</v>
      </c>
      <c r="T2619">
        <f t="shared" si="163"/>
        <v>2015</v>
      </c>
    </row>
    <row r="2620" spans="1:20" ht="45" x14ac:dyDescent="0.25">
      <c r="A2620">
        <v>2182</v>
      </c>
      <c r="B2620" s="9" t="s">
        <v>2183</v>
      </c>
      <c r="C2620" s="3" t="s">
        <v>6292</v>
      </c>
      <c r="D2620" s="5">
        <v>3000</v>
      </c>
      <c r="E2620" s="7">
        <v>570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">
        <f t="shared" si="161"/>
        <v>19</v>
      </c>
      <c r="P2620" t="s">
        <v>8320</v>
      </c>
      <c r="Q2620" t="s">
        <v>8348</v>
      </c>
      <c r="R2620" s="13">
        <f t="shared" si="164"/>
        <v>41879.900752314818</v>
      </c>
      <c r="S2620" s="13">
        <f t="shared" si="162"/>
        <v>41914.900752314818</v>
      </c>
      <c r="T2620">
        <f t="shared" si="163"/>
        <v>2014</v>
      </c>
    </row>
    <row r="2621" spans="1:20" ht="60" x14ac:dyDescent="0.25">
      <c r="A2621">
        <v>2283</v>
      </c>
      <c r="B2621" s="9" t="s">
        <v>2284</v>
      </c>
      <c r="C2621" s="3" t="s">
        <v>6393</v>
      </c>
      <c r="D2621" s="5">
        <v>3000</v>
      </c>
      <c r="E2621" s="7">
        <v>565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">
        <f t="shared" si="161"/>
        <v>19</v>
      </c>
      <c r="P2621" t="s">
        <v>8323</v>
      </c>
      <c r="Q2621" t="s">
        <v>8347</v>
      </c>
      <c r="R2621" s="13">
        <f t="shared" si="164"/>
        <v>40978.125046296293</v>
      </c>
      <c r="S2621" s="13">
        <f t="shared" si="162"/>
        <v>41038.083379629628</v>
      </c>
      <c r="T2621">
        <f t="shared" si="163"/>
        <v>2012</v>
      </c>
    </row>
    <row r="2622" spans="1:20" ht="60" x14ac:dyDescent="0.25">
      <c r="A2622">
        <v>2285</v>
      </c>
      <c r="B2622" s="9" t="s">
        <v>2286</v>
      </c>
      <c r="C2622" s="3" t="s">
        <v>6395</v>
      </c>
      <c r="D2622" s="5">
        <v>3000</v>
      </c>
      <c r="E2622" s="7">
        <v>565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">
        <f t="shared" si="161"/>
        <v>19</v>
      </c>
      <c r="P2622" t="s">
        <v>8323</v>
      </c>
      <c r="Q2622" t="s">
        <v>8347</v>
      </c>
      <c r="R2622" s="13">
        <f t="shared" si="164"/>
        <v>41059.185682870368</v>
      </c>
      <c r="S2622" s="13">
        <f t="shared" si="162"/>
        <v>41089.185682870368</v>
      </c>
      <c r="T2622">
        <f t="shared" si="163"/>
        <v>2012</v>
      </c>
    </row>
    <row r="2623" spans="1:20" ht="45" x14ac:dyDescent="0.25">
      <c r="A2623">
        <v>2312</v>
      </c>
      <c r="B2623" s="9" t="s">
        <v>2313</v>
      </c>
      <c r="C2623" s="3" t="s">
        <v>6422</v>
      </c>
      <c r="D2623" s="5">
        <v>3000</v>
      </c>
      <c r="E2623" s="7">
        <v>564.66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">
        <f t="shared" si="161"/>
        <v>19</v>
      </c>
      <c r="P2623" t="s">
        <v>8323</v>
      </c>
      <c r="Q2623" t="s">
        <v>8344</v>
      </c>
      <c r="R2623" s="13">
        <f t="shared" si="164"/>
        <v>41716.632847222223</v>
      </c>
      <c r="S2623" s="13">
        <f t="shared" si="162"/>
        <v>41747.958333333336</v>
      </c>
      <c r="T2623">
        <f t="shared" si="163"/>
        <v>2014</v>
      </c>
    </row>
    <row r="2624" spans="1:20" ht="45" x14ac:dyDescent="0.25">
      <c r="A2624">
        <v>2319</v>
      </c>
      <c r="B2624" s="9" t="s">
        <v>2320</v>
      </c>
      <c r="C2624" s="3" t="s">
        <v>6429</v>
      </c>
      <c r="D2624" s="5">
        <v>3000</v>
      </c>
      <c r="E2624" s="7">
        <v>564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">
        <f t="shared" si="161"/>
        <v>19</v>
      </c>
      <c r="P2624" t="s">
        <v>8323</v>
      </c>
      <c r="Q2624" t="s">
        <v>8344</v>
      </c>
      <c r="R2624" s="13">
        <f t="shared" si="164"/>
        <v>41593.082002314812</v>
      </c>
      <c r="S2624" s="13">
        <f t="shared" si="162"/>
        <v>41623.082002314812</v>
      </c>
      <c r="T2624">
        <f t="shared" si="163"/>
        <v>2013</v>
      </c>
    </row>
    <row r="2625" spans="1:20" ht="60" x14ac:dyDescent="0.25">
      <c r="A2625">
        <v>2345</v>
      </c>
      <c r="B2625" s="9" t="s">
        <v>2346</v>
      </c>
      <c r="C2625" s="3" t="s">
        <v>6455</v>
      </c>
      <c r="D2625" s="5">
        <v>3000</v>
      </c>
      <c r="E2625" s="7">
        <v>561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">
        <f t="shared" si="161"/>
        <v>19</v>
      </c>
      <c r="P2625" t="s">
        <v>8314</v>
      </c>
      <c r="Q2625" t="s">
        <v>8318</v>
      </c>
      <c r="R2625" s="13">
        <f t="shared" si="164"/>
        <v>42060.001805555556</v>
      </c>
      <c r="S2625" s="13">
        <f t="shared" si="162"/>
        <v>42094.985416666663</v>
      </c>
      <c r="T2625">
        <f t="shared" si="163"/>
        <v>2015</v>
      </c>
    </row>
    <row r="2626" spans="1:20" ht="45" x14ac:dyDescent="0.25">
      <c r="A2626">
        <v>2376</v>
      </c>
      <c r="B2626" s="9" t="s">
        <v>2377</v>
      </c>
      <c r="C2626" s="3" t="s">
        <v>6486</v>
      </c>
      <c r="D2626" s="5">
        <v>3000</v>
      </c>
      <c r="E2626" s="7">
        <v>560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">
        <f t="shared" ref="O2626:O2689" si="165">ROUND(E2627/D2627*100,0)</f>
        <v>19</v>
      </c>
      <c r="P2626" t="s">
        <v>8314</v>
      </c>
      <c r="Q2626" t="s">
        <v>8318</v>
      </c>
      <c r="R2626" s="13">
        <f t="shared" si="164"/>
        <v>42318.925532407404</v>
      </c>
      <c r="S2626" s="13">
        <f t="shared" si="162"/>
        <v>42348.925532407404</v>
      </c>
      <c r="T2626">
        <f t="shared" si="163"/>
        <v>2015</v>
      </c>
    </row>
    <row r="2627" spans="1:20" ht="60" x14ac:dyDescent="0.25">
      <c r="A2627">
        <v>2382</v>
      </c>
      <c r="B2627" s="9" t="s">
        <v>2383</v>
      </c>
      <c r="C2627" s="3" t="s">
        <v>6492</v>
      </c>
      <c r="D2627" s="5">
        <v>3000</v>
      </c>
      <c r="E2627" s="7">
        <v>560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">
        <f t="shared" si="165"/>
        <v>19</v>
      </c>
      <c r="P2627" t="s">
        <v>8314</v>
      </c>
      <c r="Q2627" t="s">
        <v>8318</v>
      </c>
      <c r="R2627" s="13">
        <f t="shared" si="164"/>
        <v>42195.187534722223</v>
      </c>
      <c r="S2627" s="13">
        <f t="shared" ref="S2627:S2690" si="166">(((I2627/60)/60/24+DATE(1970,1,1)))</f>
        <v>42220.187534722223</v>
      </c>
      <c r="T2627">
        <f t="shared" ref="T2627:T2690" si="167">YEAR(R2627)</f>
        <v>2015</v>
      </c>
    </row>
    <row r="2628" spans="1:20" ht="45" x14ac:dyDescent="0.25">
      <c r="A2628">
        <v>2413</v>
      </c>
      <c r="B2628" s="9" t="s">
        <v>2414</v>
      </c>
      <c r="C2628" s="3" t="s">
        <v>6523</v>
      </c>
      <c r="D2628" s="5">
        <v>3000</v>
      </c>
      <c r="E2628" s="7">
        <v>560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">
        <f t="shared" si="165"/>
        <v>19</v>
      </c>
      <c r="P2628" t="s">
        <v>8331</v>
      </c>
      <c r="Q2628" t="s">
        <v>8332</v>
      </c>
      <c r="R2628" s="13">
        <f t="shared" si="164"/>
        <v>41760.10974537037</v>
      </c>
      <c r="S2628" s="13">
        <f t="shared" si="166"/>
        <v>41790.979166666664</v>
      </c>
      <c r="T2628">
        <f t="shared" si="167"/>
        <v>2014</v>
      </c>
    </row>
    <row r="2629" spans="1:20" ht="60" x14ac:dyDescent="0.25">
      <c r="A2629">
        <v>2419</v>
      </c>
      <c r="B2629" s="9" t="s">
        <v>2420</v>
      </c>
      <c r="C2629" s="3" t="s">
        <v>6529</v>
      </c>
      <c r="D2629" s="5">
        <v>3000</v>
      </c>
      <c r="E2629" s="7">
        <v>559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">
        <f t="shared" si="165"/>
        <v>19</v>
      </c>
      <c r="P2629" t="s">
        <v>8331</v>
      </c>
      <c r="Q2629" t="s">
        <v>8332</v>
      </c>
      <c r="R2629" s="13">
        <f t="shared" si="164"/>
        <v>41993.738298611104</v>
      </c>
      <c r="S2629" s="13">
        <f t="shared" si="166"/>
        <v>42053.738298611104</v>
      </c>
      <c r="T2629">
        <f t="shared" si="167"/>
        <v>2014</v>
      </c>
    </row>
    <row r="2630" spans="1:20" ht="60" x14ac:dyDescent="0.25">
      <c r="A2630">
        <v>2430</v>
      </c>
      <c r="B2630" s="9" t="s">
        <v>2431</v>
      </c>
      <c r="C2630" s="3" t="s">
        <v>6540</v>
      </c>
      <c r="D2630" s="5">
        <v>3000</v>
      </c>
      <c r="E2630" s="7">
        <v>558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">
        <f t="shared" si="165"/>
        <v>19</v>
      </c>
      <c r="P2630" t="s">
        <v>8331</v>
      </c>
      <c r="Q2630" t="s">
        <v>8332</v>
      </c>
      <c r="R2630" s="13">
        <f t="shared" si="164"/>
        <v>42382.130833333329</v>
      </c>
      <c r="S2630" s="13">
        <f t="shared" si="166"/>
        <v>42412.130833333329</v>
      </c>
      <c r="T2630">
        <f t="shared" si="167"/>
        <v>2016</v>
      </c>
    </row>
    <row r="2631" spans="1:20" ht="60" x14ac:dyDescent="0.25">
      <c r="A2631">
        <v>2444</v>
      </c>
      <c r="B2631" s="9" t="s">
        <v>2445</v>
      </c>
      <c r="C2631" s="3" t="s">
        <v>6554</v>
      </c>
      <c r="D2631" s="5">
        <v>3000</v>
      </c>
      <c r="E2631" s="7">
        <v>555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">
        <f t="shared" si="165"/>
        <v>18</v>
      </c>
      <c r="P2631" t="s">
        <v>8331</v>
      </c>
      <c r="Q2631" t="s">
        <v>8349</v>
      </c>
      <c r="R2631" s="13">
        <f t="shared" si="164"/>
        <v>42485.754525462966</v>
      </c>
      <c r="S2631" s="13">
        <f t="shared" si="166"/>
        <v>42515.754525462966</v>
      </c>
      <c r="T2631">
        <f t="shared" si="167"/>
        <v>2016</v>
      </c>
    </row>
    <row r="2632" spans="1:20" ht="60" x14ac:dyDescent="0.25">
      <c r="A2632">
        <v>2453</v>
      </c>
      <c r="B2632" s="9" t="s">
        <v>2454</v>
      </c>
      <c r="C2632" s="3" t="s">
        <v>6563</v>
      </c>
      <c r="D2632" s="5">
        <v>3000</v>
      </c>
      <c r="E2632" s="7">
        <v>553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">
        <f t="shared" si="165"/>
        <v>18</v>
      </c>
      <c r="P2632" t="s">
        <v>8331</v>
      </c>
      <c r="Q2632" t="s">
        <v>8349</v>
      </c>
      <c r="R2632" s="13">
        <f t="shared" si="164"/>
        <v>42738.692233796297</v>
      </c>
      <c r="S2632" s="13">
        <f t="shared" si="166"/>
        <v>42768.692233796297</v>
      </c>
      <c r="T2632">
        <f t="shared" si="167"/>
        <v>2017</v>
      </c>
    </row>
    <row r="2633" spans="1:20" ht="60" x14ac:dyDescent="0.25">
      <c r="A2633">
        <v>2462</v>
      </c>
      <c r="B2633" s="9" t="s">
        <v>2463</v>
      </c>
      <c r="C2633" s="3" t="s">
        <v>6572</v>
      </c>
      <c r="D2633" s="5">
        <v>3000</v>
      </c>
      <c r="E2633" s="7">
        <v>553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">
        <f t="shared" si="165"/>
        <v>18</v>
      </c>
      <c r="P2633" t="s">
        <v>8323</v>
      </c>
      <c r="Q2633" t="s">
        <v>8344</v>
      </c>
      <c r="R2633" s="13">
        <f t="shared" si="164"/>
        <v>41089.186296296299</v>
      </c>
      <c r="S2633" s="13">
        <f t="shared" si="166"/>
        <v>41109.186296296299</v>
      </c>
      <c r="T2633">
        <f t="shared" si="167"/>
        <v>2012</v>
      </c>
    </row>
    <row r="2634" spans="1:20" ht="60" x14ac:dyDescent="0.25">
      <c r="A2634">
        <v>2488</v>
      </c>
      <c r="B2634" s="9" t="s">
        <v>2488</v>
      </c>
      <c r="C2634" s="3" t="s">
        <v>6598</v>
      </c>
      <c r="D2634" s="5">
        <v>3000</v>
      </c>
      <c r="E2634" s="7">
        <v>551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">
        <f t="shared" si="165"/>
        <v>18</v>
      </c>
      <c r="P2634" t="s">
        <v>8323</v>
      </c>
      <c r="Q2634" t="s">
        <v>8344</v>
      </c>
      <c r="R2634" s="13">
        <f t="shared" si="164"/>
        <v>40833.633194444446</v>
      </c>
      <c r="S2634" s="13">
        <f t="shared" si="166"/>
        <v>40863.674861111111</v>
      </c>
      <c r="T2634">
        <f t="shared" si="167"/>
        <v>2011</v>
      </c>
    </row>
    <row r="2635" spans="1:20" ht="60" x14ac:dyDescent="0.25">
      <c r="A2635">
        <v>2552</v>
      </c>
      <c r="B2635" s="9" t="s">
        <v>2552</v>
      </c>
      <c r="C2635" s="3" t="s">
        <v>6662</v>
      </c>
      <c r="D2635" s="5">
        <v>3000</v>
      </c>
      <c r="E2635" s="7">
        <v>550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">
        <f t="shared" si="165"/>
        <v>18</v>
      </c>
      <c r="P2635" t="s">
        <v>8323</v>
      </c>
      <c r="Q2635" t="s">
        <v>8355</v>
      </c>
      <c r="R2635" s="13">
        <f t="shared" si="164"/>
        <v>42769.809965277775</v>
      </c>
      <c r="S2635" s="13">
        <f t="shared" si="166"/>
        <v>42799.809965277775</v>
      </c>
      <c r="T2635">
        <f t="shared" si="167"/>
        <v>2017</v>
      </c>
    </row>
    <row r="2636" spans="1:20" ht="60" x14ac:dyDescent="0.25">
      <c r="A2636">
        <v>2554</v>
      </c>
      <c r="B2636" s="9" t="s">
        <v>2554</v>
      </c>
      <c r="C2636" s="3" t="s">
        <v>6664</v>
      </c>
      <c r="D2636" s="5">
        <v>3000</v>
      </c>
      <c r="E2636" s="7">
        <v>550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">
        <f t="shared" si="165"/>
        <v>18</v>
      </c>
      <c r="P2636" t="s">
        <v>8323</v>
      </c>
      <c r="Q2636" t="s">
        <v>8355</v>
      </c>
      <c r="R2636" s="13">
        <f t="shared" si="164"/>
        <v>42125.078275462962</v>
      </c>
      <c r="S2636" s="13">
        <f t="shared" si="166"/>
        <v>42156.165972222225</v>
      </c>
      <c r="T2636">
        <f t="shared" si="167"/>
        <v>2015</v>
      </c>
    </row>
    <row r="2637" spans="1:20" ht="60" x14ac:dyDescent="0.25">
      <c r="A2637">
        <v>2560</v>
      </c>
      <c r="B2637" s="9" t="s">
        <v>2560</v>
      </c>
      <c r="C2637" s="3" t="s">
        <v>6670</v>
      </c>
      <c r="D2637" s="5">
        <v>3000</v>
      </c>
      <c r="E2637" s="7">
        <v>550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">
        <f t="shared" si="165"/>
        <v>18</v>
      </c>
      <c r="P2637" t="s">
        <v>8323</v>
      </c>
      <c r="Q2637" t="s">
        <v>8355</v>
      </c>
      <c r="R2637" s="13">
        <f t="shared" si="164"/>
        <v>42039.951087962967</v>
      </c>
      <c r="S2637" s="13">
        <f t="shared" si="166"/>
        <v>42069.951087962967</v>
      </c>
      <c r="T2637">
        <f t="shared" si="167"/>
        <v>2015</v>
      </c>
    </row>
    <row r="2638" spans="1:20" ht="30" x14ac:dyDescent="0.25">
      <c r="A2638">
        <v>2586</v>
      </c>
      <c r="B2638" s="9" t="s">
        <v>2586</v>
      </c>
      <c r="C2638" s="3" t="s">
        <v>6696</v>
      </c>
      <c r="D2638" s="5">
        <v>3000</v>
      </c>
      <c r="E2638" s="7">
        <v>550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">
        <f t="shared" si="165"/>
        <v>18</v>
      </c>
      <c r="P2638" t="s">
        <v>8331</v>
      </c>
      <c r="Q2638" t="s">
        <v>8332</v>
      </c>
      <c r="R2638" s="13">
        <f t="shared" si="164"/>
        <v>42333.330277777779</v>
      </c>
      <c r="S2638" s="13">
        <f t="shared" si="166"/>
        <v>42363.330277777779</v>
      </c>
      <c r="T2638">
        <f t="shared" si="167"/>
        <v>2015</v>
      </c>
    </row>
    <row r="2639" spans="1:20" ht="60" x14ac:dyDescent="0.25">
      <c r="A2639">
        <v>2590</v>
      </c>
      <c r="B2639" s="9" t="s">
        <v>2590</v>
      </c>
      <c r="C2639" s="3" t="s">
        <v>6700</v>
      </c>
      <c r="D2639" s="5">
        <v>3000</v>
      </c>
      <c r="E2639" s="7">
        <v>550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">
        <f t="shared" si="165"/>
        <v>18</v>
      </c>
      <c r="P2639" t="s">
        <v>8331</v>
      </c>
      <c r="Q2639" t="s">
        <v>8332</v>
      </c>
      <c r="R2639" s="13">
        <f t="shared" si="164"/>
        <v>42388.589085648149</v>
      </c>
      <c r="S2639" s="13">
        <f t="shared" si="166"/>
        <v>42395.589085648149</v>
      </c>
      <c r="T2639">
        <f t="shared" si="167"/>
        <v>2016</v>
      </c>
    </row>
    <row r="2640" spans="1:20" ht="45" x14ac:dyDescent="0.25">
      <c r="A2640">
        <v>2598</v>
      </c>
      <c r="B2640" s="9" t="s">
        <v>2598</v>
      </c>
      <c r="C2640" s="3" t="s">
        <v>6708</v>
      </c>
      <c r="D2640" s="5">
        <v>3000</v>
      </c>
      <c r="E2640" s="7">
        <v>546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">
        <f t="shared" si="165"/>
        <v>18</v>
      </c>
      <c r="P2640" t="s">
        <v>8331</v>
      </c>
      <c r="Q2640" t="s">
        <v>8332</v>
      </c>
      <c r="R2640" s="13">
        <f t="shared" si="164"/>
        <v>42240.840289351851</v>
      </c>
      <c r="S2640" s="13">
        <f t="shared" si="166"/>
        <v>42270.840289351851</v>
      </c>
      <c r="T2640">
        <f t="shared" si="167"/>
        <v>2015</v>
      </c>
    </row>
    <row r="2641" spans="1:20" ht="75" x14ac:dyDescent="0.25">
      <c r="A2641">
        <v>2640</v>
      </c>
      <c r="B2641" s="9" t="s">
        <v>2640</v>
      </c>
      <c r="C2641" s="3" t="s">
        <v>6750</v>
      </c>
      <c r="D2641" s="5">
        <v>3000</v>
      </c>
      <c r="E2641" s="7">
        <v>545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">
        <f t="shared" si="165"/>
        <v>18</v>
      </c>
      <c r="P2641" t="s">
        <v>8314</v>
      </c>
      <c r="Q2641" t="s">
        <v>8319</v>
      </c>
      <c r="R2641" s="13">
        <f t="shared" si="164"/>
        <v>42103.160578703704</v>
      </c>
      <c r="S2641" s="13">
        <f t="shared" si="166"/>
        <v>42163.160578703704</v>
      </c>
      <c r="T2641">
        <f t="shared" si="167"/>
        <v>2015</v>
      </c>
    </row>
    <row r="2642" spans="1:20" ht="60" x14ac:dyDescent="0.25">
      <c r="A2642">
        <v>2746</v>
      </c>
      <c r="B2642" s="9" t="s">
        <v>2746</v>
      </c>
      <c r="C2642" s="3" t="s">
        <v>6856</v>
      </c>
      <c r="D2642" s="5">
        <v>3000</v>
      </c>
      <c r="E2642" s="7">
        <v>545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">
        <f t="shared" si="165"/>
        <v>18</v>
      </c>
      <c r="P2642" t="s">
        <v>8311</v>
      </c>
      <c r="Q2642" t="s">
        <v>8341</v>
      </c>
      <c r="R2642" s="13">
        <f t="shared" si="164"/>
        <v>41850.781377314815</v>
      </c>
      <c r="S2642" s="13">
        <f t="shared" si="166"/>
        <v>41880.781377314815</v>
      </c>
      <c r="T2642">
        <f t="shared" si="167"/>
        <v>2014</v>
      </c>
    </row>
    <row r="2643" spans="1:20" ht="60" x14ac:dyDescent="0.25">
      <c r="A2643">
        <v>2777</v>
      </c>
      <c r="B2643" s="9" t="s">
        <v>2777</v>
      </c>
      <c r="C2643" s="3" t="s">
        <v>6887</v>
      </c>
      <c r="D2643" s="5">
        <v>3000</v>
      </c>
      <c r="E2643" s="7">
        <v>545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">
        <f t="shared" si="165"/>
        <v>18</v>
      </c>
      <c r="P2643" t="s">
        <v>8311</v>
      </c>
      <c r="Q2643" t="s">
        <v>8341</v>
      </c>
      <c r="R2643" s="13">
        <f t="shared" si="164"/>
        <v>42172.669027777782</v>
      </c>
      <c r="S2643" s="13">
        <f t="shared" si="166"/>
        <v>42202.669027777782</v>
      </c>
      <c r="T2643">
        <f t="shared" si="167"/>
        <v>2015</v>
      </c>
    </row>
    <row r="2644" spans="1:20" ht="30" x14ac:dyDescent="0.25">
      <c r="A2644">
        <v>2789</v>
      </c>
      <c r="B2644" s="9" t="s">
        <v>2789</v>
      </c>
      <c r="C2644" s="3" t="s">
        <v>6899</v>
      </c>
      <c r="D2644" s="5">
        <v>3000</v>
      </c>
      <c r="E2644" s="7">
        <v>542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1">
        <f t="shared" si="165"/>
        <v>18</v>
      </c>
      <c r="P2644" t="s">
        <v>8309</v>
      </c>
      <c r="Q2644" t="s">
        <v>8333</v>
      </c>
      <c r="R2644" s="13">
        <f t="shared" si="164"/>
        <v>42056.013124999998</v>
      </c>
      <c r="S2644" s="13">
        <f t="shared" si="166"/>
        <v>42075.166666666672</v>
      </c>
      <c r="T2644">
        <f t="shared" si="167"/>
        <v>2015</v>
      </c>
    </row>
    <row r="2645" spans="1:20" ht="60" x14ac:dyDescent="0.25">
      <c r="A2645">
        <v>2790</v>
      </c>
      <c r="B2645" s="9" t="s">
        <v>2790</v>
      </c>
      <c r="C2645" s="3" t="s">
        <v>6900</v>
      </c>
      <c r="D2645" s="5">
        <v>3000</v>
      </c>
      <c r="E2645" s="7">
        <v>541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1">
        <f t="shared" si="165"/>
        <v>18</v>
      </c>
      <c r="P2645" t="s">
        <v>8309</v>
      </c>
      <c r="Q2645" t="s">
        <v>8333</v>
      </c>
      <c r="R2645" s="13">
        <f t="shared" si="164"/>
        <v>42016.938692129625</v>
      </c>
      <c r="S2645" s="13">
        <f t="shared" si="166"/>
        <v>42046.938692129625</v>
      </c>
      <c r="T2645">
        <f t="shared" si="167"/>
        <v>2015</v>
      </c>
    </row>
    <row r="2646" spans="1:20" ht="60" x14ac:dyDescent="0.25">
      <c r="A2646">
        <v>2802</v>
      </c>
      <c r="B2646" s="9" t="s">
        <v>2802</v>
      </c>
      <c r="C2646" s="3" t="s">
        <v>6912</v>
      </c>
      <c r="D2646" s="5">
        <v>3000</v>
      </c>
      <c r="E2646" s="7">
        <v>540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1">
        <f t="shared" si="165"/>
        <v>18</v>
      </c>
      <c r="P2646" t="s">
        <v>8309</v>
      </c>
      <c r="Q2646" t="s">
        <v>8333</v>
      </c>
      <c r="R2646" s="13">
        <f t="shared" si="164"/>
        <v>42192.64707175926</v>
      </c>
      <c r="S2646" s="13">
        <f t="shared" si="166"/>
        <v>42222.64707175926</v>
      </c>
      <c r="T2646">
        <f t="shared" si="167"/>
        <v>2015</v>
      </c>
    </row>
    <row r="2647" spans="1:20" ht="45" x14ac:dyDescent="0.25">
      <c r="A2647">
        <v>2806</v>
      </c>
      <c r="B2647" s="9" t="s">
        <v>2806</v>
      </c>
      <c r="C2647" s="3" t="s">
        <v>6916</v>
      </c>
      <c r="D2647" s="5">
        <v>3000</v>
      </c>
      <c r="E2647" s="7">
        <v>540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1">
        <f t="shared" si="165"/>
        <v>18</v>
      </c>
      <c r="P2647" t="s">
        <v>8309</v>
      </c>
      <c r="Q2647" t="s">
        <v>8333</v>
      </c>
      <c r="R2647" s="13">
        <f t="shared" ref="R2647:R2710" si="168">((J2647/60)/60/24+DATE(1970,1,1))</f>
        <v>42185.267245370371</v>
      </c>
      <c r="S2647" s="13">
        <f t="shared" si="166"/>
        <v>42221.458333333328</v>
      </c>
      <c r="T2647">
        <f t="shared" si="167"/>
        <v>2015</v>
      </c>
    </row>
    <row r="2648" spans="1:20" ht="45" x14ac:dyDescent="0.25">
      <c r="A2648">
        <v>2816</v>
      </c>
      <c r="B2648" s="9" t="s">
        <v>2816</v>
      </c>
      <c r="C2648" s="3" t="s">
        <v>6926</v>
      </c>
      <c r="D2648" s="5">
        <v>3000</v>
      </c>
      <c r="E2648" s="7">
        <v>537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1">
        <f t="shared" si="165"/>
        <v>18</v>
      </c>
      <c r="P2648" t="s">
        <v>8309</v>
      </c>
      <c r="Q2648" t="s">
        <v>8333</v>
      </c>
      <c r="R2648" s="13">
        <f t="shared" si="168"/>
        <v>42188.467499999999</v>
      </c>
      <c r="S2648" s="13">
        <f t="shared" si="166"/>
        <v>42218.666666666672</v>
      </c>
      <c r="T2648">
        <f t="shared" si="167"/>
        <v>2015</v>
      </c>
    </row>
    <row r="2649" spans="1:20" ht="60" x14ac:dyDescent="0.25">
      <c r="A2649">
        <v>2825</v>
      </c>
      <c r="B2649" s="9" t="s">
        <v>2825</v>
      </c>
      <c r="C2649" s="3" t="s">
        <v>6935</v>
      </c>
      <c r="D2649" s="5">
        <v>3000</v>
      </c>
      <c r="E2649" s="7">
        <v>530.11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1">
        <f t="shared" si="165"/>
        <v>18</v>
      </c>
      <c r="P2649" t="s">
        <v>8309</v>
      </c>
      <c r="Q2649" t="s">
        <v>8333</v>
      </c>
      <c r="R2649" s="13">
        <f t="shared" si="168"/>
        <v>42312.792662037042</v>
      </c>
      <c r="S2649" s="13">
        <f t="shared" si="166"/>
        <v>42342.792662037042</v>
      </c>
      <c r="T2649">
        <f t="shared" si="167"/>
        <v>2015</v>
      </c>
    </row>
    <row r="2650" spans="1:20" ht="45" x14ac:dyDescent="0.25">
      <c r="A2650">
        <v>2830</v>
      </c>
      <c r="B2650" s="9" t="s">
        <v>2830</v>
      </c>
      <c r="C2650" s="3" t="s">
        <v>6940</v>
      </c>
      <c r="D2650" s="5">
        <v>3000</v>
      </c>
      <c r="E2650" s="7">
        <v>530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1">
        <f t="shared" si="165"/>
        <v>18</v>
      </c>
      <c r="P2650" t="s">
        <v>8309</v>
      </c>
      <c r="Q2650" t="s">
        <v>8333</v>
      </c>
      <c r="R2650" s="13">
        <f t="shared" si="168"/>
        <v>41758.839675925927</v>
      </c>
      <c r="S2650" s="13">
        <f t="shared" si="166"/>
        <v>41771.165972222225</v>
      </c>
      <c r="T2650">
        <f t="shared" si="167"/>
        <v>2014</v>
      </c>
    </row>
    <row r="2651" spans="1:20" ht="45" x14ac:dyDescent="0.25">
      <c r="A2651">
        <v>2831</v>
      </c>
      <c r="B2651" s="9" t="s">
        <v>2831</v>
      </c>
      <c r="C2651" s="3" t="s">
        <v>6941</v>
      </c>
      <c r="D2651" s="5">
        <v>3000</v>
      </c>
      <c r="E2651" s="7">
        <v>530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1">
        <f t="shared" si="165"/>
        <v>18</v>
      </c>
      <c r="P2651" t="s">
        <v>8309</v>
      </c>
      <c r="Q2651" t="s">
        <v>8333</v>
      </c>
      <c r="R2651" s="13">
        <f t="shared" si="168"/>
        <v>42171.824884259258</v>
      </c>
      <c r="S2651" s="13">
        <f t="shared" si="166"/>
        <v>42201.824884259258</v>
      </c>
      <c r="T2651">
        <f t="shared" si="167"/>
        <v>2015</v>
      </c>
    </row>
    <row r="2652" spans="1:20" ht="45" x14ac:dyDescent="0.25">
      <c r="A2652">
        <v>2856</v>
      </c>
      <c r="B2652" s="9" t="s">
        <v>2856</v>
      </c>
      <c r="C2652" s="3" t="s">
        <v>6966</v>
      </c>
      <c r="D2652" s="5">
        <v>3000</v>
      </c>
      <c r="E2652" s="7">
        <v>530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1">
        <f t="shared" si="165"/>
        <v>18</v>
      </c>
      <c r="P2652" t="s">
        <v>8309</v>
      </c>
      <c r="Q2652" t="s">
        <v>8333</v>
      </c>
      <c r="R2652" s="13">
        <f t="shared" si="168"/>
        <v>42165.037581018521</v>
      </c>
      <c r="S2652" s="13">
        <f t="shared" si="166"/>
        <v>42224.898611111115</v>
      </c>
      <c r="T2652">
        <f t="shared" si="167"/>
        <v>2015</v>
      </c>
    </row>
    <row r="2653" spans="1:20" ht="45" x14ac:dyDescent="0.25">
      <c r="A2653">
        <v>2872</v>
      </c>
      <c r="B2653" s="9" t="s">
        <v>2872</v>
      </c>
      <c r="C2653" s="3" t="s">
        <v>6982</v>
      </c>
      <c r="D2653" s="5">
        <v>3000</v>
      </c>
      <c r="E2653" s="7">
        <v>527.45000000000005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1">
        <f t="shared" si="165"/>
        <v>18</v>
      </c>
      <c r="P2653" t="s">
        <v>8309</v>
      </c>
      <c r="Q2653" t="s">
        <v>8333</v>
      </c>
      <c r="R2653" s="13">
        <f t="shared" si="168"/>
        <v>42115.11618055556</v>
      </c>
      <c r="S2653" s="13">
        <f t="shared" si="166"/>
        <v>42175.11618055556</v>
      </c>
      <c r="T2653">
        <f t="shared" si="167"/>
        <v>2015</v>
      </c>
    </row>
    <row r="2654" spans="1:20" ht="45" x14ac:dyDescent="0.25">
      <c r="A2654">
        <v>2878</v>
      </c>
      <c r="B2654" s="9" t="s">
        <v>2878</v>
      </c>
      <c r="C2654" s="3" t="s">
        <v>6988</v>
      </c>
      <c r="D2654" s="5">
        <v>3000</v>
      </c>
      <c r="E2654" s="7">
        <v>527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1">
        <f t="shared" si="165"/>
        <v>18</v>
      </c>
      <c r="P2654" t="s">
        <v>8309</v>
      </c>
      <c r="Q2654" t="s">
        <v>8333</v>
      </c>
      <c r="R2654" s="13">
        <f t="shared" si="168"/>
        <v>42128.615682870368</v>
      </c>
      <c r="S2654" s="13">
        <f t="shared" si="166"/>
        <v>42188.615682870368</v>
      </c>
      <c r="T2654">
        <f t="shared" si="167"/>
        <v>2015</v>
      </c>
    </row>
    <row r="2655" spans="1:20" ht="60" x14ac:dyDescent="0.25">
      <c r="A2655">
        <v>2887</v>
      </c>
      <c r="B2655" s="9" t="s">
        <v>2887</v>
      </c>
      <c r="C2655" s="3" t="s">
        <v>6997</v>
      </c>
      <c r="D2655" s="5">
        <v>3000</v>
      </c>
      <c r="E2655" s="7">
        <v>525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1">
        <f t="shared" si="165"/>
        <v>18</v>
      </c>
      <c r="P2655" t="s">
        <v>8309</v>
      </c>
      <c r="Q2655" t="s">
        <v>8333</v>
      </c>
      <c r="R2655" s="13">
        <f t="shared" si="168"/>
        <v>41985.427361111113</v>
      </c>
      <c r="S2655" s="13">
        <f t="shared" si="166"/>
        <v>42015.427361111113</v>
      </c>
      <c r="T2655">
        <f t="shared" si="167"/>
        <v>2014</v>
      </c>
    </row>
    <row r="2656" spans="1:20" ht="45" x14ac:dyDescent="0.25">
      <c r="A2656">
        <v>2889</v>
      </c>
      <c r="B2656" s="9" t="s">
        <v>2889</v>
      </c>
      <c r="C2656" s="3" t="s">
        <v>6999</v>
      </c>
      <c r="D2656" s="5">
        <v>3000</v>
      </c>
      <c r="E2656" s="7">
        <v>525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1">
        <f t="shared" si="165"/>
        <v>18</v>
      </c>
      <c r="P2656" t="s">
        <v>8309</v>
      </c>
      <c r="Q2656" t="s">
        <v>8333</v>
      </c>
      <c r="R2656" s="13">
        <f t="shared" si="168"/>
        <v>41850.863252314812</v>
      </c>
      <c r="S2656" s="13">
        <f t="shared" si="166"/>
        <v>41880.863252314812</v>
      </c>
      <c r="T2656">
        <f t="shared" si="167"/>
        <v>2014</v>
      </c>
    </row>
    <row r="2657" spans="1:20" ht="45" x14ac:dyDescent="0.25">
      <c r="A2657">
        <v>2896</v>
      </c>
      <c r="B2657" s="9" t="s">
        <v>2896</v>
      </c>
      <c r="C2657" s="3" t="s">
        <v>7006</v>
      </c>
      <c r="D2657" s="5">
        <v>3000</v>
      </c>
      <c r="E2657" s="7">
        <v>525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1">
        <f t="shared" si="165"/>
        <v>17</v>
      </c>
      <c r="P2657" t="s">
        <v>8309</v>
      </c>
      <c r="Q2657" t="s">
        <v>8333</v>
      </c>
      <c r="R2657" s="13">
        <f t="shared" si="168"/>
        <v>42701.908807870372</v>
      </c>
      <c r="S2657" s="13">
        <f t="shared" si="166"/>
        <v>42716.25</v>
      </c>
      <c r="T2657">
        <f t="shared" si="167"/>
        <v>2016</v>
      </c>
    </row>
    <row r="2658" spans="1:20" ht="60" x14ac:dyDescent="0.25">
      <c r="A2658">
        <v>2926</v>
      </c>
      <c r="B2658" s="9" t="s">
        <v>2926</v>
      </c>
      <c r="C2658" s="3" t="s">
        <v>7036</v>
      </c>
      <c r="D2658" s="5">
        <v>3000</v>
      </c>
      <c r="E2658" s="7">
        <v>521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">
        <f t="shared" si="165"/>
        <v>17</v>
      </c>
      <c r="P2658" t="s">
        <v>8309</v>
      </c>
      <c r="Q2658" t="s">
        <v>8317</v>
      </c>
      <c r="R2658" s="13">
        <f t="shared" si="168"/>
        <v>42044.765960648147</v>
      </c>
      <c r="S2658" s="13">
        <f t="shared" si="166"/>
        <v>42058.765960648147</v>
      </c>
      <c r="T2658">
        <f t="shared" si="167"/>
        <v>2015</v>
      </c>
    </row>
    <row r="2659" spans="1:20" ht="60" x14ac:dyDescent="0.25">
      <c r="A2659">
        <v>2943</v>
      </c>
      <c r="B2659" s="9" t="s">
        <v>2943</v>
      </c>
      <c r="C2659" s="3" t="s">
        <v>7053</v>
      </c>
      <c r="D2659" s="5">
        <v>3000</v>
      </c>
      <c r="E2659" s="7">
        <v>520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">
        <f t="shared" si="165"/>
        <v>17</v>
      </c>
      <c r="P2659" t="s">
        <v>8309</v>
      </c>
      <c r="Q2659" t="s">
        <v>8310</v>
      </c>
      <c r="R2659" s="13">
        <f t="shared" si="168"/>
        <v>42077.129398148143</v>
      </c>
      <c r="S2659" s="13">
        <f t="shared" si="166"/>
        <v>42107.129398148143</v>
      </c>
      <c r="T2659">
        <f t="shared" si="167"/>
        <v>2015</v>
      </c>
    </row>
    <row r="2660" spans="1:20" ht="60" x14ac:dyDescent="0.25">
      <c r="A2660">
        <v>2977</v>
      </c>
      <c r="B2660" s="9" t="s">
        <v>2977</v>
      </c>
      <c r="C2660" s="3" t="s">
        <v>7087</v>
      </c>
      <c r="D2660" s="5">
        <v>3000</v>
      </c>
      <c r="E2660" s="7">
        <v>520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1">
        <f t="shared" si="165"/>
        <v>17</v>
      </c>
      <c r="P2660" t="s">
        <v>8309</v>
      </c>
      <c r="Q2660" t="s">
        <v>8333</v>
      </c>
      <c r="R2660" s="13">
        <f t="shared" si="168"/>
        <v>42026.88118055556</v>
      </c>
      <c r="S2660" s="13">
        <f t="shared" si="166"/>
        <v>42086.093055555553</v>
      </c>
      <c r="T2660">
        <f t="shared" si="167"/>
        <v>2015</v>
      </c>
    </row>
    <row r="2661" spans="1:20" ht="45" x14ac:dyDescent="0.25">
      <c r="A2661">
        <v>2980</v>
      </c>
      <c r="B2661" s="9" t="s">
        <v>2980</v>
      </c>
      <c r="C2661" s="3" t="s">
        <v>7090</v>
      </c>
      <c r="D2661" s="5">
        <v>3000</v>
      </c>
      <c r="E2661" s="7">
        <v>520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1">
        <f t="shared" si="165"/>
        <v>17</v>
      </c>
      <c r="P2661" t="s">
        <v>8309</v>
      </c>
      <c r="Q2661" t="s">
        <v>8333</v>
      </c>
      <c r="R2661" s="13">
        <f t="shared" si="168"/>
        <v>42219.915856481486</v>
      </c>
      <c r="S2661" s="13">
        <f t="shared" si="166"/>
        <v>42240.083333333328</v>
      </c>
      <c r="T2661">
        <f t="shared" si="167"/>
        <v>2015</v>
      </c>
    </row>
    <row r="2662" spans="1:20" ht="45" x14ac:dyDescent="0.25">
      <c r="A2662">
        <v>2992</v>
      </c>
      <c r="B2662" s="9" t="s">
        <v>2992</v>
      </c>
      <c r="C2662" s="3" t="s">
        <v>7102</v>
      </c>
      <c r="D2662" s="5">
        <v>3000</v>
      </c>
      <c r="E2662" s="7">
        <v>520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">
        <f t="shared" si="165"/>
        <v>17</v>
      </c>
      <c r="P2662" t="s">
        <v>8309</v>
      </c>
      <c r="Q2662" t="s">
        <v>8310</v>
      </c>
      <c r="R2662" s="13">
        <f t="shared" si="168"/>
        <v>42622.767476851848</v>
      </c>
      <c r="S2662" s="13">
        <f t="shared" si="166"/>
        <v>42652.767476851848</v>
      </c>
      <c r="T2662">
        <f t="shared" si="167"/>
        <v>2016</v>
      </c>
    </row>
    <row r="2663" spans="1:20" ht="60" x14ac:dyDescent="0.25">
      <c r="A2663">
        <v>3003</v>
      </c>
      <c r="B2663" s="9" t="s">
        <v>3003</v>
      </c>
      <c r="C2663" s="3" t="s">
        <v>7113</v>
      </c>
      <c r="D2663" s="5">
        <v>3000</v>
      </c>
      <c r="E2663" s="7">
        <v>520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">
        <f t="shared" si="165"/>
        <v>17</v>
      </c>
      <c r="P2663" t="s">
        <v>8309</v>
      </c>
      <c r="Q2663" t="s">
        <v>8310</v>
      </c>
      <c r="R2663" s="13">
        <f t="shared" si="168"/>
        <v>42398.849259259259</v>
      </c>
      <c r="S2663" s="13">
        <f t="shared" si="166"/>
        <v>42430.249305555553</v>
      </c>
      <c r="T2663">
        <f t="shared" si="167"/>
        <v>2016</v>
      </c>
    </row>
    <row r="2664" spans="1:20" ht="45" x14ac:dyDescent="0.25">
      <c r="A2664">
        <v>3008</v>
      </c>
      <c r="B2664" s="9" t="s">
        <v>3008</v>
      </c>
      <c r="C2664" s="3" t="s">
        <v>7118</v>
      </c>
      <c r="D2664" s="5">
        <v>3000</v>
      </c>
      <c r="E2664" s="7">
        <v>519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">
        <f t="shared" si="165"/>
        <v>17</v>
      </c>
      <c r="P2664" t="s">
        <v>8309</v>
      </c>
      <c r="Q2664" t="s">
        <v>8310</v>
      </c>
      <c r="R2664" s="13">
        <f t="shared" si="168"/>
        <v>42360.212025462963</v>
      </c>
      <c r="S2664" s="13">
        <f t="shared" si="166"/>
        <v>42390.212025462963</v>
      </c>
      <c r="T2664">
        <f t="shared" si="167"/>
        <v>2015</v>
      </c>
    </row>
    <row r="2665" spans="1:20" ht="45" x14ac:dyDescent="0.25">
      <c r="A2665">
        <v>3033</v>
      </c>
      <c r="B2665" s="9" t="s">
        <v>3033</v>
      </c>
      <c r="C2665" s="3" t="s">
        <v>7143</v>
      </c>
      <c r="D2665" s="5">
        <v>3000</v>
      </c>
      <c r="E2665" s="7">
        <v>516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">
        <f t="shared" si="165"/>
        <v>17</v>
      </c>
      <c r="P2665" t="s">
        <v>8309</v>
      </c>
      <c r="Q2665" t="s">
        <v>8310</v>
      </c>
      <c r="R2665" s="13">
        <f t="shared" si="168"/>
        <v>42570.110243055555</v>
      </c>
      <c r="S2665" s="13">
        <f t="shared" si="166"/>
        <v>42600.110243055555</v>
      </c>
      <c r="T2665">
        <f t="shared" si="167"/>
        <v>2016</v>
      </c>
    </row>
    <row r="2666" spans="1:20" ht="45" x14ac:dyDescent="0.25">
      <c r="A2666">
        <v>3040</v>
      </c>
      <c r="B2666" s="9" t="s">
        <v>3040</v>
      </c>
      <c r="C2666" s="3" t="s">
        <v>7150</v>
      </c>
      <c r="D2666" s="5">
        <v>3000</v>
      </c>
      <c r="E2666" s="7">
        <v>509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">
        <f t="shared" si="165"/>
        <v>17</v>
      </c>
      <c r="P2666" t="s">
        <v>8309</v>
      </c>
      <c r="Q2666" t="s">
        <v>8310</v>
      </c>
      <c r="R2666" s="13">
        <f t="shared" si="168"/>
        <v>42177.791909722218</v>
      </c>
      <c r="S2666" s="13">
        <f t="shared" si="166"/>
        <v>42181.958333333328</v>
      </c>
      <c r="T2666">
        <f t="shared" si="167"/>
        <v>2015</v>
      </c>
    </row>
    <row r="2667" spans="1:20" ht="45" x14ac:dyDescent="0.25">
      <c r="A2667">
        <v>3063</v>
      </c>
      <c r="B2667" s="9" t="s">
        <v>3063</v>
      </c>
      <c r="C2667" s="3" t="s">
        <v>7173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">
        <f t="shared" si="165"/>
        <v>17</v>
      </c>
      <c r="P2667" t="s">
        <v>8309</v>
      </c>
      <c r="Q2667" t="s">
        <v>8310</v>
      </c>
      <c r="R2667" s="13">
        <f t="shared" si="168"/>
        <v>42630.922893518517</v>
      </c>
      <c r="S2667" s="13">
        <f t="shared" si="166"/>
        <v>42665.922893518517</v>
      </c>
      <c r="T2667">
        <f t="shared" si="167"/>
        <v>2016</v>
      </c>
    </row>
    <row r="2668" spans="1:20" ht="45" x14ac:dyDescent="0.25">
      <c r="A2668">
        <v>3153</v>
      </c>
      <c r="B2668" s="9" t="s">
        <v>3153</v>
      </c>
      <c r="C2668" s="3" t="s">
        <v>7263</v>
      </c>
      <c r="D2668" s="5">
        <v>3000</v>
      </c>
      <c r="E2668" s="7">
        <v>506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1">
        <f t="shared" si="165"/>
        <v>17</v>
      </c>
      <c r="P2668" t="s">
        <v>8309</v>
      </c>
      <c r="Q2668" t="s">
        <v>8333</v>
      </c>
      <c r="R2668" s="13">
        <f t="shared" si="168"/>
        <v>40633.154363425929</v>
      </c>
      <c r="S2668" s="13">
        <f t="shared" si="166"/>
        <v>40664.207638888889</v>
      </c>
      <c r="T2668">
        <f t="shared" si="167"/>
        <v>2011</v>
      </c>
    </row>
    <row r="2669" spans="1:20" ht="30" x14ac:dyDescent="0.25">
      <c r="A2669">
        <v>3167</v>
      </c>
      <c r="B2669" s="9" t="s">
        <v>3167</v>
      </c>
      <c r="C2669" s="3" t="s">
        <v>7277</v>
      </c>
      <c r="D2669" s="5">
        <v>3000</v>
      </c>
      <c r="E2669" s="7">
        <v>505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1">
        <f t="shared" si="165"/>
        <v>17</v>
      </c>
      <c r="P2669" t="s">
        <v>8309</v>
      </c>
      <c r="Q2669" t="s">
        <v>8333</v>
      </c>
      <c r="R2669" s="13">
        <f t="shared" si="168"/>
        <v>41839.175706018519</v>
      </c>
      <c r="S2669" s="13">
        <f t="shared" si="166"/>
        <v>41853.175706018519</v>
      </c>
      <c r="T2669">
        <f t="shared" si="167"/>
        <v>2014</v>
      </c>
    </row>
    <row r="2670" spans="1:20" ht="60" x14ac:dyDescent="0.25">
      <c r="A2670">
        <v>3174</v>
      </c>
      <c r="B2670" s="9" t="s">
        <v>3174</v>
      </c>
      <c r="C2670" s="3" t="s">
        <v>7284</v>
      </c>
      <c r="D2670" s="5">
        <v>3000</v>
      </c>
      <c r="E2670" s="7">
        <v>504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1">
        <f t="shared" si="165"/>
        <v>17</v>
      </c>
      <c r="P2670" t="s">
        <v>8309</v>
      </c>
      <c r="Q2670" t="s">
        <v>8333</v>
      </c>
      <c r="R2670" s="13">
        <f t="shared" si="168"/>
        <v>41862.864675925928</v>
      </c>
      <c r="S2670" s="13">
        <f t="shared" si="166"/>
        <v>41876.864675925928</v>
      </c>
      <c r="T2670">
        <f t="shared" si="167"/>
        <v>2014</v>
      </c>
    </row>
    <row r="2671" spans="1:20" ht="60" x14ac:dyDescent="0.25">
      <c r="A2671">
        <v>3210</v>
      </c>
      <c r="B2671" s="9" t="s">
        <v>3210</v>
      </c>
      <c r="C2671" s="3" t="s">
        <v>7320</v>
      </c>
      <c r="D2671" s="5">
        <v>3000</v>
      </c>
      <c r="E2671" s="7">
        <v>504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1">
        <f t="shared" si="165"/>
        <v>17</v>
      </c>
      <c r="P2671" t="s">
        <v>8309</v>
      </c>
      <c r="Q2671" t="s">
        <v>8333</v>
      </c>
      <c r="R2671" s="13">
        <f t="shared" si="168"/>
        <v>41013.936562499999</v>
      </c>
      <c r="S2671" s="13">
        <f t="shared" si="166"/>
        <v>41061.165972222225</v>
      </c>
      <c r="T2671">
        <f t="shared" si="167"/>
        <v>2012</v>
      </c>
    </row>
    <row r="2672" spans="1:20" ht="60" x14ac:dyDescent="0.25">
      <c r="A2672">
        <v>3240</v>
      </c>
      <c r="B2672" s="9" t="s">
        <v>3240</v>
      </c>
      <c r="C2672" s="3" t="s">
        <v>7350</v>
      </c>
      <c r="D2672" s="5">
        <v>3000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1">
        <f t="shared" si="165"/>
        <v>17</v>
      </c>
      <c r="P2672" t="s">
        <v>8309</v>
      </c>
      <c r="Q2672" t="s">
        <v>8333</v>
      </c>
      <c r="R2672" s="13">
        <f t="shared" si="168"/>
        <v>42754.693842592591</v>
      </c>
      <c r="S2672" s="13">
        <f t="shared" si="166"/>
        <v>42782.958333333328</v>
      </c>
      <c r="T2672">
        <f t="shared" si="167"/>
        <v>2017</v>
      </c>
    </row>
    <row r="2673" spans="1:20" ht="45" x14ac:dyDescent="0.25">
      <c r="A2673">
        <v>3284</v>
      </c>
      <c r="B2673" s="9" t="s">
        <v>3284</v>
      </c>
      <c r="C2673" s="3" t="s">
        <v>7394</v>
      </c>
      <c r="D2673" s="5">
        <v>3000</v>
      </c>
      <c r="E2673" s="7">
        <v>503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1">
        <f t="shared" si="165"/>
        <v>17</v>
      </c>
      <c r="P2673" t="s">
        <v>8309</v>
      </c>
      <c r="Q2673" t="s">
        <v>8333</v>
      </c>
      <c r="R2673" s="13">
        <f t="shared" si="168"/>
        <v>42380.884872685187</v>
      </c>
      <c r="S2673" s="13">
        <f t="shared" si="166"/>
        <v>42398.249305555553</v>
      </c>
      <c r="T2673">
        <f t="shared" si="167"/>
        <v>2016</v>
      </c>
    </row>
    <row r="2674" spans="1:20" ht="60" x14ac:dyDescent="0.25">
      <c r="A2674">
        <v>3299</v>
      </c>
      <c r="B2674" s="9" t="s">
        <v>3299</v>
      </c>
      <c r="C2674" s="3" t="s">
        <v>7409</v>
      </c>
      <c r="D2674" s="5">
        <v>3000</v>
      </c>
      <c r="E2674" s="7">
        <v>502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1">
        <f t="shared" si="165"/>
        <v>17</v>
      </c>
      <c r="P2674" t="s">
        <v>8309</v>
      </c>
      <c r="Q2674" t="s">
        <v>8333</v>
      </c>
      <c r="R2674" s="13">
        <f t="shared" si="168"/>
        <v>42261.917395833334</v>
      </c>
      <c r="S2674" s="13">
        <f t="shared" si="166"/>
        <v>42291.917395833334</v>
      </c>
      <c r="T2674">
        <f t="shared" si="167"/>
        <v>2015</v>
      </c>
    </row>
    <row r="2675" spans="1:20" ht="45" x14ac:dyDescent="0.25">
      <c r="A2675">
        <v>3300</v>
      </c>
      <c r="B2675" s="9" t="s">
        <v>3300</v>
      </c>
      <c r="C2675" s="3" t="s">
        <v>7410</v>
      </c>
      <c r="D2675" s="5">
        <v>3000</v>
      </c>
      <c r="E2675" s="7">
        <v>501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1">
        <f t="shared" si="165"/>
        <v>17</v>
      </c>
      <c r="P2675" t="s">
        <v>8309</v>
      </c>
      <c r="Q2675" t="s">
        <v>8333</v>
      </c>
      <c r="R2675" s="13">
        <f t="shared" si="168"/>
        <v>42102.743773148148</v>
      </c>
      <c r="S2675" s="13">
        <f t="shared" si="166"/>
        <v>42123.743773148148</v>
      </c>
      <c r="T2675">
        <f t="shared" si="167"/>
        <v>2015</v>
      </c>
    </row>
    <row r="2676" spans="1:20" ht="60" x14ac:dyDescent="0.25">
      <c r="A2676">
        <v>3301</v>
      </c>
      <c r="B2676" s="9" t="s">
        <v>3301</v>
      </c>
      <c r="C2676" s="3" t="s">
        <v>7411</v>
      </c>
      <c r="D2676" s="5">
        <v>3000</v>
      </c>
      <c r="E2676" s="7">
        <v>500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1">
        <f t="shared" si="165"/>
        <v>17</v>
      </c>
      <c r="P2676" t="s">
        <v>8309</v>
      </c>
      <c r="Q2676" t="s">
        <v>8333</v>
      </c>
      <c r="R2676" s="13">
        <f t="shared" si="168"/>
        <v>42538.73583333334</v>
      </c>
      <c r="S2676" s="13">
        <f t="shared" si="166"/>
        <v>42583.290972222225</v>
      </c>
      <c r="T2676">
        <f t="shared" si="167"/>
        <v>2016</v>
      </c>
    </row>
    <row r="2677" spans="1:20" ht="60" x14ac:dyDescent="0.25">
      <c r="A2677">
        <v>3340</v>
      </c>
      <c r="B2677" s="9" t="s">
        <v>3340</v>
      </c>
      <c r="C2677" s="3" t="s">
        <v>7450</v>
      </c>
      <c r="D2677" s="5">
        <v>3000</v>
      </c>
      <c r="E2677" s="7">
        <v>500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1">
        <f t="shared" si="165"/>
        <v>17</v>
      </c>
      <c r="P2677" t="s">
        <v>8309</v>
      </c>
      <c r="Q2677" t="s">
        <v>8333</v>
      </c>
      <c r="R2677" s="13">
        <f t="shared" si="168"/>
        <v>42685.974004629628</v>
      </c>
      <c r="S2677" s="13">
        <f t="shared" si="166"/>
        <v>42710.974004629628</v>
      </c>
      <c r="T2677">
        <f t="shared" si="167"/>
        <v>2016</v>
      </c>
    </row>
    <row r="2678" spans="1:20" ht="45" x14ac:dyDescent="0.25">
      <c r="A2678">
        <v>3354</v>
      </c>
      <c r="B2678" s="9" t="s">
        <v>3353</v>
      </c>
      <c r="C2678" s="3" t="s">
        <v>7464</v>
      </c>
      <c r="D2678" s="5">
        <v>3000</v>
      </c>
      <c r="E2678" s="7">
        <v>500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1">
        <f t="shared" si="165"/>
        <v>17</v>
      </c>
      <c r="P2678" t="s">
        <v>8309</v>
      </c>
      <c r="Q2678" t="s">
        <v>8333</v>
      </c>
      <c r="R2678" s="13">
        <f t="shared" si="168"/>
        <v>42270.7269212963</v>
      </c>
      <c r="S2678" s="13">
        <f t="shared" si="166"/>
        <v>42306.167361111111</v>
      </c>
      <c r="T2678">
        <f t="shared" si="167"/>
        <v>2015</v>
      </c>
    </row>
    <row r="2679" spans="1:20" ht="60" x14ac:dyDescent="0.25">
      <c r="A2679">
        <v>3364</v>
      </c>
      <c r="B2679" s="9" t="s">
        <v>3363</v>
      </c>
      <c r="C2679" s="3" t="s">
        <v>7474</v>
      </c>
      <c r="D2679" s="5">
        <v>3000</v>
      </c>
      <c r="E2679" s="7">
        <v>500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1">
        <f t="shared" si="165"/>
        <v>17</v>
      </c>
      <c r="P2679" t="s">
        <v>8309</v>
      </c>
      <c r="Q2679" t="s">
        <v>8333</v>
      </c>
      <c r="R2679" s="13">
        <f t="shared" si="168"/>
        <v>42422.977418981478</v>
      </c>
      <c r="S2679" s="13">
        <f t="shared" si="166"/>
        <v>42444.875</v>
      </c>
      <c r="T2679">
        <f t="shared" si="167"/>
        <v>2016</v>
      </c>
    </row>
    <row r="2680" spans="1:20" ht="45" x14ac:dyDescent="0.25">
      <c r="A2680">
        <v>3375</v>
      </c>
      <c r="B2680" s="9" t="s">
        <v>3374</v>
      </c>
      <c r="C2680" s="3" t="s">
        <v>7485</v>
      </c>
      <c r="D2680" s="5">
        <v>3000</v>
      </c>
      <c r="E2680" s="7">
        <v>500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1">
        <f t="shared" si="165"/>
        <v>17</v>
      </c>
      <c r="P2680" t="s">
        <v>8309</v>
      </c>
      <c r="Q2680" t="s">
        <v>8333</v>
      </c>
      <c r="R2680" s="13">
        <f t="shared" si="168"/>
        <v>41765.610798611109</v>
      </c>
      <c r="S2680" s="13">
        <f t="shared" si="166"/>
        <v>41777.610798611109</v>
      </c>
      <c r="T2680">
        <f t="shared" si="167"/>
        <v>2014</v>
      </c>
    </row>
    <row r="2681" spans="1:20" ht="60" x14ac:dyDescent="0.25">
      <c r="A2681">
        <v>3380</v>
      </c>
      <c r="B2681" s="9" t="s">
        <v>3379</v>
      </c>
      <c r="C2681" s="3" t="s">
        <v>7490</v>
      </c>
      <c r="D2681" s="5">
        <v>3000</v>
      </c>
      <c r="E2681" s="7">
        <v>500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1">
        <f t="shared" si="165"/>
        <v>17</v>
      </c>
      <c r="P2681" t="s">
        <v>8309</v>
      </c>
      <c r="Q2681" t="s">
        <v>8333</v>
      </c>
      <c r="R2681" s="13">
        <f t="shared" si="168"/>
        <v>41937.95344907407</v>
      </c>
      <c r="S2681" s="13">
        <f t="shared" si="166"/>
        <v>41972.995115740734</v>
      </c>
      <c r="T2681">
        <f t="shared" si="167"/>
        <v>2014</v>
      </c>
    </row>
    <row r="2682" spans="1:20" ht="60" x14ac:dyDescent="0.25">
      <c r="A2682">
        <v>3387</v>
      </c>
      <c r="B2682" s="9" t="s">
        <v>3386</v>
      </c>
      <c r="C2682" s="3" t="s">
        <v>7497</v>
      </c>
      <c r="D2682" s="5">
        <v>3000</v>
      </c>
      <c r="E2682" s="7">
        <v>500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1">
        <f t="shared" si="165"/>
        <v>17</v>
      </c>
      <c r="P2682" t="s">
        <v>8309</v>
      </c>
      <c r="Q2682" t="s">
        <v>8333</v>
      </c>
      <c r="R2682" s="13">
        <f t="shared" si="168"/>
        <v>41947.762592592589</v>
      </c>
      <c r="S2682" s="13">
        <f t="shared" si="166"/>
        <v>41987.762592592597</v>
      </c>
      <c r="T2682">
        <f t="shared" si="167"/>
        <v>2014</v>
      </c>
    </row>
    <row r="2683" spans="1:20" ht="60" x14ac:dyDescent="0.25">
      <c r="A2683">
        <v>3410</v>
      </c>
      <c r="B2683" s="9" t="s">
        <v>3409</v>
      </c>
      <c r="C2683" s="3" t="s">
        <v>7520</v>
      </c>
      <c r="D2683" s="5">
        <v>3000</v>
      </c>
      <c r="E2683" s="7">
        <v>500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1">
        <f t="shared" si="165"/>
        <v>17</v>
      </c>
      <c r="P2683" t="s">
        <v>8309</v>
      </c>
      <c r="Q2683" t="s">
        <v>8333</v>
      </c>
      <c r="R2683" s="13">
        <f t="shared" si="168"/>
        <v>42500.041550925926</v>
      </c>
      <c r="S2683" s="13">
        <f t="shared" si="166"/>
        <v>42527.291666666672</v>
      </c>
      <c r="T2683">
        <f t="shared" si="167"/>
        <v>2016</v>
      </c>
    </row>
    <row r="2684" spans="1:20" ht="45" x14ac:dyDescent="0.25">
      <c r="A2684">
        <v>3412</v>
      </c>
      <c r="B2684" s="9" t="s">
        <v>3411</v>
      </c>
      <c r="C2684" s="3" t="s">
        <v>7522</v>
      </c>
      <c r="D2684" s="5">
        <v>3000</v>
      </c>
      <c r="E2684" s="7">
        <v>500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1">
        <f t="shared" si="165"/>
        <v>17</v>
      </c>
      <c r="P2684" t="s">
        <v>8309</v>
      </c>
      <c r="Q2684" t="s">
        <v>8333</v>
      </c>
      <c r="R2684" s="13">
        <f t="shared" si="168"/>
        <v>41879.959050925929</v>
      </c>
      <c r="S2684" s="13">
        <f t="shared" si="166"/>
        <v>41909.959050925929</v>
      </c>
      <c r="T2684">
        <f t="shared" si="167"/>
        <v>2014</v>
      </c>
    </row>
    <row r="2685" spans="1:20" ht="45" x14ac:dyDescent="0.25">
      <c r="A2685">
        <v>3414</v>
      </c>
      <c r="B2685" s="9" t="s">
        <v>3413</v>
      </c>
      <c r="C2685" s="3" t="s">
        <v>7524</v>
      </c>
      <c r="D2685" s="5">
        <v>3000</v>
      </c>
      <c r="E2685" s="7">
        <v>500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1">
        <f t="shared" si="165"/>
        <v>17</v>
      </c>
      <c r="P2685" t="s">
        <v>8309</v>
      </c>
      <c r="Q2685" t="s">
        <v>8333</v>
      </c>
      <c r="R2685" s="13">
        <f t="shared" si="168"/>
        <v>42675.832465277781</v>
      </c>
      <c r="S2685" s="13">
        <f t="shared" si="166"/>
        <v>42705.332638888889</v>
      </c>
      <c r="T2685">
        <f t="shared" si="167"/>
        <v>2016</v>
      </c>
    </row>
    <row r="2686" spans="1:20" ht="60" x14ac:dyDescent="0.25">
      <c r="A2686">
        <v>3422</v>
      </c>
      <c r="B2686" s="9" t="s">
        <v>3421</v>
      </c>
      <c r="C2686" s="3" t="s">
        <v>7532</v>
      </c>
      <c r="D2686" s="5">
        <v>3000</v>
      </c>
      <c r="E2686" s="7">
        <v>500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1">
        <f t="shared" si="165"/>
        <v>17</v>
      </c>
      <c r="P2686" t="s">
        <v>8309</v>
      </c>
      <c r="Q2686" t="s">
        <v>8333</v>
      </c>
      <c r="R2686" s="13">
        <f t="shared" si="168"/>
        <v>42323.562222222223</v>
      </c>
      <c r="S2686" s="13">
        <f t="shared" si="166"/>
        <v>42352</v>
      </c>
      <c r="T2686">
        <f t="shared" si="167"/>
        <v>2015</v>
      </c>
    </row>
    <row r="2687" spans="1:20" ht="60" x14ac:dyDescent="0.25">
      <c r="A2687">
        <v>3437</v>
      </c>
      <c r="B2687" s="9" t="s">
        <v>3436</v>
      </c>
      <c r="C2687" s="3" t="s">
        <v>7547</v>
      </c>
      <c r="D2687" s="5">
        <v>3000</v>
      </c>
      <c r="E2687" s="7">
        <v>500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1">
        <f t="shared" si="165"/>
        <v>17</v>
      </c>
      <c r="P2687" t="s">
        <v>8309</v>
      </c>
      <c r="Q2687" t="s">
        <v>8333</v>
      </c>
      <c r="R2687" s="13">
        <f t="shared" si="168"/>
        <v>42205.710879629631</v>
      </c>
      <c r="S2687" s="13">
        <f t="shared" si="166"/>
        <v>42235.710879629631</v>
      </c>
      <c r="T2687">
        <f t="shared" si="167"/>
        <v>2015</v>
      </c>
    </row>
    <row r="2688" spans="1:20" ht="60" x14ac:dyDescent="0.25">
      <c r="A2688">
        <v>3456</v>
      </c>
      <c r="B2688" s="9" t="s">
        <v>3455</v>
      </c>
      <c r="C2688" s="3" t="s">
        <v>7566</v>
      </c>
      <c r="D2688" s="5">
        <v>3000</v>
      </c>
      <c r="E2688" s="7">
        <v>497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1">
        <f t="shared" si="165"/>
        <v>16</v>
      </c>
      <c r="P2688" t="s">
        <v>8309</v>
      </c>
      <c r="Q2688" t="s">
        <v>8333</v>
      </c>
      <c r="R2688" s="13">
        <f t="shared" si="168"/>
        <v>41821.205636574072</v>
      </c>
      <c r="S2688" s="13">
        <f t="shared" si="166"/>
        <v>41852.290972222225</v>
      </c>
      <c r="T2688">
        <f t="shared" si="167"/>
        <v>2014</v>
      </c>
    </row>
    <row r="2689" spans="1:20" x14ac:dyDescent="0.25">
      <c r="A2689">
        <v>3467</v>
      </c>
      <c r="B2689" s="9" t="s">
        <v>3466</v>
      </c>
      <c r="C2689" s="3" t="s">
        <v>7577</v>
      </c>
      <c r="D2689" s="5">
        <v>3000</v>
      </c>
      <c r="E2689" s="7">
        <v>492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1">
        <f t="shared" si="165"/>
        <v>16</v>
      </c>
      <c r="P2689" t="s">
        <v>8309</v>
      </c>
      <c r="Q2689" t="s">
        <v>8333</v>
      </c>
      <c r="R2689" s="13">
        <f t="shared" si="168"/>
        <v>42053.671666666662</v>
      </c>
      <c r="S2689" s="13">
        <f t="shared" si="166"/>
        <v>42083.630000000005</v>
      </c>
      <c r="T2689">
        <f t="shared" si="167"/>
        <v>2015</v>
      </c>
    </row>
    <row r="2690" spans="1:20" ht="45" x14ac:dyDescent="0.25">
      <c r="A2690">
        <v>3482</v>
      </c>
      <c r="B2690" s="9" t="s">
        <v>3481</v>
      </c>
      <c r="C2690" s="3" t="s">
        <v>7592</v>
      </c>
      <c r="D2690" s="5">
        <v>3000</v>
      </c>
      <c r="E2690" s="7">
        <v>490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1">
        <f t="shared" ref="O2690:O2753" si="169">ROUND(E2691/D2691*100,0)</f>
        <v>16</v>
      </c>
      <c r="P2690" t="s">
        <v>8309</v>
      </c>
      <c r="Q2690" t="s">
        <v>8333</v>
      </c>
      <c r="R2690" s="13">
        <f t="shared" si="168"/>
        <v>41796.771597222221</v>
      </c>
      <c r="S2690" s="13">
        <f t="shared" si="166"/>
        <v>41826.771597222221</v>
      </c>
      <c r="T2690">
        <f t="shared" si="167"/>
        <v>2014</v>
      </c>
    </row>
    <row r="2691" spans="1:20" ht="45" x14ac:dyDescent="0.25">
      <c r="A2691">
        <v>3486</v>
      </c>
      <c r="B2691" s="9" t="s">
        <v>3485</v>
      </c>
      <c r="C2691" s="3" t="s">
        <v>7596</v>
      </c>
      <c r="D2691" s="5">
        <v>3000</v>
      </c>
      <c r="E2691" s="7">
        <v>488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1">
        <f t="shared" si="169"/>
        <v>16</v>
      </c>
      <c r="P2691" t="s">
        <v>8309</v>
      </c>
      <c r="Q2691" t="s">
        <v>8333</v>
      </c>
      <c r="R2691" s="13">
        <f t="shared" si="168"/>
        <v>42126.87501157407</v>
      </c>
      <c r="S2691" s="13">
        <f t="shared" ref="S2691:S2754" si="170">(((I2691/60)/60/24+DATE(1970,1,1)))</f>
        <v>42158.290972222225</v>
      </c>
      <c r="T2691">
        <f t="shared" ref="T2691:T2754" si="171">YEAR(R2691)</f>
        <v>2015</v>
      </c>
    </row>
    <row r="2692" spans="1:20" ht="60" x14ac:dyDescent="0.25">
      <c r="A2692">
        <v>3488</v>
      </c>
      <c r="B2692" s="9" t="s">
        <v>3487</v>
      </c>
      <c r="C2692" s="3" t="s">
        <v>7598</v>
      </c>
      <c r="D2692" s="5">
        <v>3000</v>
      </c>
      <c r="E2692" s="7">
        <v>487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1">
        <f t="shared" si="169"/>
        <v>16</v>
      </c>
      <c r="P2692" t="s">
        <v>8309</v>
      </c>
      <c r="Q2692" t="s">
        <v>8333</v>
      </c>
      <c r="R2692" s="13">
        <f t="shared" si="168"/>
        <v>42087.768055555556</v>
      </c>
      <c r="S2692" s="13">
        <f t="shared" si="170"/>
        <v>42111.666666666672</v>
      </c>
      <c r="T2692">
        <f t="shared" si="171"/>
        <v>2015</v>
      </c>
    </row>
    <row r="2693" spans="1:20" ht="60" x14ac:dyDescent="0.25">
      <c r="A2693">
        <v>3496</v>
      </c>
      <c r="B2693" s="9" t="s">
        <v>3495</v>
      </c>
      <c r="C2693" s="3" t="s">
        <v>7606</v>
      </c>
      <c r="D2693" s="5">
        <v>3000</v>
      </c>
      <c r="E2693" s="7">
        <v>486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1">
        <f t="shared" si="169"/>
        <v>16</v>
      </c>
      <c r="P2693" t="s">
        <v>8309</v>
      </c>
      <c r="Q2693" t="s">
        <v>8333</v>
      </c>
      <c r="R2693" s="13">
        <f t="shared" si="168"/>
        <v>42584.846828703703</v>
      </c>
      <c r="S2693" s="13">
        <f t="shared" si="170"/>
        <v>42624.846828703703</v>
      </c>
      <c r="T2693">
        <f t="shared" si="171"/>
        <v>2016</v>
      </c>
    </row>
    <row r="2694" spans="1:20" ht="60" x14ac:dyDescent="0.25">
      <c r="A2694">
        <v>3506</v>
      </c>
      <c r="B2694" s="9" t="s">
        <v>3505</v>
      </c>
      <c r="C2694" s="3" t="s">
        <v>7616</v>
      </c>
      <c r="D2694" s="5">
        <v>3000</v>
      </c>
      <c r="E2694" s="7">
        <v>485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1">
        <f t="shared" si="169"/>
        <v>16</v>
      </c>
      <c r="P2694" t="s">
        <v>8309</v>
      </c>
      <c r="Q2694" t="s">
        <v>8333</v>
      </c>
      <c r="R2694" s="13">
        <f t="shared" si="168"/>
        <v>41829.734259259261</v>
      </c>
      <c r="S2694" s="13">
        <f t="shared" si="170"/>
        <v>41874.734259259261</v>
      </c>
      <c r="T2694">
        <f t="shared" si="171"/>
        <v>2014</v>
      </c>
    </row>
    <row r="2695" spans="1:20" ht="60" x14ac:dyDescent="0.25">
      <c r="A2695">
        <v>3509</v>
      </c>
      <c r="B2695" s="9" t="s">
        <v>3508</v>
      </c>
      <c r="C2695" s="3" t="s">
        <v>7619</v>
      </c>
      <c r="D2695" s="5">
        <v>3000</v>
      </c>
      <c r="E2695" s="7">
        <v>481.5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">
        <f t="shared" si="169"/>
        <v>16</v>
      </c>
      <c r="P2695" t="s">
        <v>8309</v>
      </c>
      <c r="Q2695" t="s">
        <v>8333</v>
      </c>
      <c r="R2695" s="13">
        <f t="shared" si="168"/>
        <v>41950.859560185185</v>
      </c>
      <c r="S2695" s="13">
        <f t="shared" si="170"/>
        <v>41964.204861111109</v>
      </c>
      <c r="T2695">
        <f t="shared" si="171"/>
        <v>2014</v>
      </c>
    </row>
    <row r="2696" spans="1:20" ht="45" x14ac:dyDescent="0.25">
      <c r="A2696">
        <v>3515</v>
      </c>
      <c r="B2696" s="9" t="s">
        <v>3514</v>
      </c>
      <c r="C2696" s="3" t="s">
        <v>7625</v>
      </c>
      <c r="D2696" s="5">
        <v>3000</v>
      </c>
      <c r="E2696" s="7">
        <v>481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1">
        <f t="shared" si="169"/>
        <v>16</v>
      </c>
      <c r="P2696" t="s">
        <v>8309</v>
      </c>
      <c r="Q2696" t="s">
        <v>8333</v>
      </c>
      <c r="R2696" s="13">
        <f t="shared" si="168"/>
        <v>42125.772812499999</v>
      </c>
      <c r="S2696" s="13">
        <f t="shared" si="170"/>
        <v>42155.772812499999</v>
      </c>
      <c r="T2696">
        <f t="shared" si="171"/>
        <v>2015</v>
      </c>
    </row>
    <row r="2697" spans="1:20" ht="45" x14ac:dyDescent="0.25">
      <c r="A2697">
        <v>3573</v>
      </c>
      <c r="B2697" s="9" t="s">
        <v>3572</v>
      </c>
      <c r="C2697" s="3" t="s">
        <v>7683</v>
      </c>
      <c r="D2697" s="5">
        <v>3000</v>
      </c>
      <c r="E2697" s="7">
        <v>481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1">
        <f t="shared" si="169"/>
        <v>16</v>
      </c>
      <c r="P2697" t="s">
        <v>8309</v>
      </c>
      <c r="Q2697" t="s">
        <v>8333</v>
      </c>
      <c r="R2697" s="13">
        <f t="shared" si="168"/>
        <v>41921.375532407408</v>
      </c>
      <c r="S2697" s="13">
        <f t="shared" si="170"/>
        <v>41951.417199074072</v>
      </c>
      <c r="T2697">
        <f t="shared" si="171"/>
        <v>2014</v>
      </c>
    </row>
    <row r="2698" spans="1:20" ht="60" x14ac:dyDescent="0.25">
      <c r="A2698">
        <v>3583</v>
      </c>
      <c r="B2698" s="9" t="s">
        <v>3582</v>
      </c>
      <c r="C2698" s="3" t="s">
        <v>7693</v>
      </c>
      <c r="D2698" s="5">
        <v>3000</v>
      </c>
      <c r="E2698" s="7">
        <v>480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1">
        <f t="shared" si="169"/>
        <v>16</v>
      </c>
      <c r="P2698" t="s">
        <v>8309</v>
      </c>
      <c r="Q2698" t="s">
        <v>8333</v>
      </c>
      <c r="R2698" s="13">
        <f t="shared" si="168"/>
        <v>42418.425983796296</v>
      </c>
      <c r="S2698" s="13">
        <f t="shared" si="170"/>
        <v>42478.384317129632</v>
      </c>
      <c r="T2698">
        <f t="shared" si="171"/>
        <v>2016</v>
      </c>
    </row>
    <row r="2699" spans="1:20" ht="90" x14ac:dyDescent="0.25">
      <c r="A2699">
        <v>3584</v>
      </c>
      <c r="B2699" s="9" t="s">
        <v>3583</v>
      </c>
      <c r="C2699" s="3" t="s">
        <v>7694</v>
      </c>
      <c r="D2699" s="5">
        <v>3000</v>
      </c>
      <c r="E2699" s="7">
        <v>480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1">
        <f t="shared" si="169"/>
        <v>16</v>
      </c>
      <c r="P2699" t="s">
        <v>8309</v>
      </c>
      <c r="Q2699" t="s">
        <v>8333</v>
      </c>
      <c r="R2699" s="13">
        <f t="shared" si="168"/>
        <v>42168.316481481481</v>
      </c>
      <c r="S2699" s="13">
        <f t="shared" si="170"/>
        <v>42198.316481481481</v>
      </c>
      <c r="T2699">
        <f t="shared" si="171"/>
        <v>2015</v>
      </c>
    </row>
    <row r="2700" spans="1:20" ht="45" x14ac:dyDescent="0.25">
      <c r="A2700">
        <v>3593</v>
      </c>
      <c r="B2700" s="9" t="s">
        <v>3592</v>
      </c>
      <c r="C2700" s="3" t="s">
        <v>7703</v>
      </c>
      <c r="D2700" s="5">
        <v>3000</v>
      </c>
      <c r="E2700" s="7">
        <v>478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1">
        <f t="shared" si="169"/>
        <v>16</v>
      </c>
      <c r="P2700" t="s">
        <v>8309</v>
      </c>
      <c r="Q2700" t="s">
        <v>8333</v>
      </c>
      <c r="R2700" s="13">
        <f t="shared" si="168"/>
        <v>41974.898599537039</v>
      </c>
      <c r="S2700" s="13">
        <f t="shared" si="170"/>
        <v>42009.851388888885</v>
      </c>
      <c r="T2700">
        <f t="shared" si="171"/>
        <v>2014</v>
      </c>
    </row>
    <row r="2701" spans="1:20" ht="60" x14ac:dyDescent="0.25">
      <c r="A2701">
        <v>3604</v>
      </c>
      <c r="B2701" s="9" t="s">
        <v>3603</v>
      </c>
      <c r="C2701" s="3" t="s">
        <v>7714</v>
      </c>
      <c r="D2701" s="5">
        <v>3000</v>
      </c>
      <c r="E2701" s="7">
        <v>470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1">
        <f t="shared" si="169"/>
        <v>16</v>
      </c>
      <c r="P2701" t="s">
        <v>8309</v>
      </c>
      <c r="Q2701" t="s">
        <v>8333</v>
      </c>
      <c r="R2701" s="13">
        <f t="shared" si="168"/>
        <v>42483.015694444446</v>
      </c>
      <c r="S2701" s="13">
        <f t="shared" si="170"/>
        <v>42489.290972222225</v>
      </c>
      <c r="T2701">
        <f t="shared" si="171"/>
        <v>2016</v>
      </c>
    </row>
    <row r="2702" spans="1:20" ht="60" x14ac:dyDescent="0.25">
      <c r="A2702">
        <v>3606</v>
      </c>
      <c r="B2702" s="9" t="s">
        <v>3605</v>
      </c>
      <c r="C2702" s="3" t="s">
        <v>7716</v>
      </c>
      <c r="D2702" s="5">
        <v>3000</v>
      </c>
      <c r="E2702" s="7">
        <v>469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1">
        <f t="shared" si="169"/>
        <v>16</v>
      </c>
      <c r="P2702" t="s">
        <v>8309</v>
      </c>
      <c r="Q2702" t="s">
        <v>8333</v>
      </c>
      <c r="R2702" s="13">
        <f t="shared" si="168"/>
        <v>42566.604826388888</v>
      </c>
      <c r="S2702" s="13">
        <f t="shared" si="170"/>
        <v>42596.604826388888</v>
      </c>
      <c r="T2702">
        <f t="shared" si="171"/>
        <v>2016</v>
      </c>
    </row>
    <row r="2703" spans="1:20" ht="60" x14ac:dyDescent="0.25">
      <c r="A2703">
        <v>3621</v>
      </c>
      <c r="B2703" s="9" t="s">
        <v>3619</v>
      </c>
      <c r="C2703" s="3" t="s">
        <v>7731</v>
      </c>
      <c r="D2703" s="5">
        <v>3000</v>
      </c>
      <c r="E2703" s="7">
        <v>467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1">
        <f t="shared" si="169"/>
        <v>16</v>
      </c>
      <c r="P2703" t="s">
        <v>8309</v>
      </c>
      <c r="Q2703" t="s">
        <v>8333</v>
      </c>
      <c r="R2703" s="13">
        <f t="shared" si="168"/>
        <v>42619.935694444444</v>
      </c>
      <c r="S2703" s="13">
        <f t="shared" si="170"/>
        <v>42643.875</v>
      </c>
      <c r="T2703">
        <f t="shared" si="171"/>
        <v>2016</v>
      </c>
    </row>
    <row r="2704" spans="1:20" ht="75" x14ac:dyDescent="0.25">
      <c r="A2704">
        <v>3624</v>
      </c>
      <c r="B2704" s="9" t="s">
        <v>3622</v>
      </c>
      <c r="C2704" s="3" t="s">
        <v>7734</v>
      </c>
      <c r="D2704" s="5">
        <v>3000</v>
      </c>
      <c r="E2704" s="7">
        <v>467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1">
        <f t="shared" si="169"/>
        <v>15</v>
      </c>
      <c r="P2704" t="s">
        <v>8309</v>
      </c>
      <c r="Q2704" t="s">
        <v>8333</v>
      </c>
      <c r="R2704" s="13">
        <f t="shared" si="168"/>
        <v>42545.774189814809</v>
      </c>
      <c r="S2704" s="13">
        <f t="shared" si="170"/>
        <v>42605.774189814809</v>
      </c>
      <c r="T2704">
        <f t="shared" si="171"/>
        <v>2016</v>
      </c>
    </row>
    <row r="2705" spans="1:20" ht="60" x14ac:dyDescent="0.25">
      <c r="A2705">
        <v>3625</v>
      </c>
      <c r="B2705" s="9" t="s">
        <v>3623</v>
      </c>
      <c r="C2705" s="3" t="s">
        <v>7735</v>
      </c>
      <c r="D2705" s="5">
        <v>3000</v>
      </c>
      <c r="E2705" s="7">
        <v>463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1">
        <f t="shared" si="169"/>
        <v>15</v>
      </c>
      <c r="P2705" t="s">
        <v>8309</v>
      </c>
      <c r="Q2705" t="s">
        <v>8333</v>
      </c>
      <c r="R2705" s="13">
        <f t="shared" si="168"/>
        <v>42157.652511574073</v>
      </c>
      <c r="S2705" s="13">
        <f t="shared" si="170"/>
        <v>42187.652511574073</v>
      </c>
      <c r="T2705">
        <f t="shared" si="171"/>
        <v>2015</v>
      </c>
    </row>
    <row r="2706" spans="1:20" ht="60" x14ac:dyDescent="0.25">
      <c r="A2706">
        <v>3630</v>
      </c>
      <c r="B2706" s="9" t="s">
        <v>3628</v>
      </c>
      <c r="C2706" s="3" t="s">
        <v>7740</v>
      </c>
      <c r="D2706" s="5">
        <v>3000</v>
      </c>
      <c r="E2706" s="7">
        <v>463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 s="1">
        <f t="shared" si="169"/>
        <v>15</v>
      </c>
      <c r="P2706" t="s">
        <v>8309</v>
      </c>
      <c r="Q2706" t="s">
        <v>8317</v>
      </c>
      <c r="R2706" s="13">
        <f t="shared" si="168"/>
        <v>41942.84710648148</v>
      </c>
      <c r="S2706" s="13">
        <f t="shared" si="170"/>
        <v>41972.888773148152</v>
      </c>
      <c r="T2706">
        <f t="shared" si="171"/>
        <v>2014</v>
      </c>
    </row>
    <row r="2707" spans="1:20" ht="60" x14ac:dyDescent="0.25">
      <c r="A2707">
        <v>3637</v>
      </c>
      <c r="B2707" s="9" t="s">
        <v>3635</v>
      </c>
      <c r="C2707" s="3" t="s">
        <v>7747</v>
      </c>
      <c r="D2707" s="5">
        <v>3000</v>
      </c>
      <c r="E2707" s="7">
        <v>460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">
        <f t="shared" si="169"/>
        <v>15</v>
      </c>
      <c r="P2707" t="s">
        <v>8309</v>
      </c>
      <c r="Q2707" t="s">
        <v>8317</v>
      </c>
      <c r="R2707" s="13">
        <f t="shared" si="168"/>
        <v>41975.700636574074</v>
      </c>
      <c r="S2707" s="13">
        <f t="shared" si="170"/>
        <v>42005.700636574074</v>
      </c>
      <c r="T2707">
        <f t="shared" si="171"/>
        <v>2014</v>
      </c>
    </row>
    <row r="2708" spans="1:20" ht="60" x14ac:dyDescent="0.25">
      <c r="A2708">
        <v>3641</v>
      </c>
      <c r="B2708" s="9" t="s">
        <v>3639</v>
      </c>
      <c r="C2708" s="3" t="s">
        <v>7751</v>
      </c>
      <c r="D2708" s="5">
        <v>3000</v>
      </c>
      <c r="E2708" s="7">
        <v>460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">
        <f t="shared" si="169"/>
        <v>15</v>
      </c>
      <c r="P2708" t="s">
        <v>8309</v>
      </c>
      <c r="Q2708" t="s">
        <v>8317</v>
      </c>
      <c r="R2708" s="13">
        <f t="shared" si="168"/>
        <v>41899.627071759263</v>
      </c>
      <c r="S2708" s="13">
        <f t="shared" si="170"/>
        <v>41917.208333333336</v>
      </c>
      <c r="T2708">
        <f t="shared" si="171"/>
        <v>2014</v>
      </c>
    </row>
    <row r="2709" spans="1:20" ht="45" x14ac:dyDescent="0.25">
      <c r="A2709">
        <v>3659</v>
      </c>
      <c r="B2709" s="9" t="s">
        <v>3656</v>
      </c>
      <c r="C2709" s="3" t="s">
        <v>7769</v>
      </c>
      <c r="D2709" s="5">
        <v>3000</v>
      </c>
      <c r="E2709" s="7">
        <v>460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1">
        <f t="shared" si="169"/>
        <v>15</v>
      </c>
      <c r="P2709" t="s">
        <v>8309</v>
      </c>
      <c r="Q2709" t="s">
        <v>8333</v>
      </c>
      <c r="R2709" s="13">
        <f t="shared" si="168"/>
        <v>42055.277199074073</v>
      </c>
      <c r="S2709" s="13">
        <f t="shared" si="170"/>
        <v>42082.610416666663</v>
      </c>
      <c r="T2709">
        <f t="shared" si="171"/>
        <v>2015</v>
      </c>
    </row>
    <row r="2710" spans="1:20" ht="60" x14ac:dyDescent="0.25">
      <c r="A2710">
        <v>3661</v>
      </c>
      <c r="B2710" s="9" t="s">
        <v>3658</v>
      </c>
      <c r="C2710" s="3" t="s">
        <v>7771</v>
      </c>
      <c r="D2710" s="5">
        <v>3000</v>
      </c>
      <c r="E2710" s="7">
        <v>460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1">
        <f t="shared" si="169"/>
        <v>15</v>
      </c>
      <c r="P2710" t="s">
        <v>8309</v>
      </c>
      <c r="Q2710" t="s">
        <v>8333</v>
      </c>
      <c r="R2710" s="13">
        <f t="shared" si="168"/>
        <v>42447.896666666667</v>
      </c>
      <c r="S2710" s="13">
        <f t="shared" si="170"/>
        <v>42470.166666666672</v>
      </c>
      <c r="T2710">
        <f t="shared" si="171"/>
        <v>2016</v>
      </c>
    </row>
    <row r="2711" spans="1:20" ht="60" x14ac:dyDescent="0.25">
      <c r="A2711">
        <v>3667</v>
      </c>
      <c r="B2711" s="9" t="s">
        <v>3664</v>
      </c>
      <c r="C2711" s="3" t="s">
        <v>7777</v>
      </c>
      <c r="D2711" s="5">
        <v>3000</v>
      </c>
      <c r="E2711" s="7">
        <v>460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1">
        <f t="shared" si="169"/>
        <v>15</v>
      </c>
      <c r="P2711" t="s">
        <v>8309</v>
      </c>
      <c r="Q2711" t="s">
        <v>8333</v>
      </c>
      <c r="R2711" s="13">
        <f t="shared" ref="R2711:R2774" si="172">((J2711/60)/60/24+DATE(1970,1,1))</f>
        <v>42173.970127314817</v>
      </c>
      <c r="S2711" s="13">
        <f t="shared" si="170"/>
        <v>42203.970127314817</v>
      </c>
      <c r="T2711">
        <f t="shared" si="171"/>
        <v>2015</v>
      </c>
    </row>
    <row r="2712" spans="1:20" ht="60" x14ac:dyDescent="0.25">
      <c r="A2712">
        <v>3672</v>
      </c>
      <c r="B2712" s="9" t="s">
        <v>3669</v>
      </c>
      <c r="C2712" s="3" t="s">
        <v>7782</v>
      </c>
      <c r="D2712" s="5">
        <v>3000</v>
      </c>
      <c r="E2712" s="7">
        <v>460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1">
        <f t="shared" si="169"/>
        <v>15</v>
      </c>
      <c r="P2712" t="s">
        <v>8309</v>
      </c>
      <c r="Q2712" t="s">
        <v>8333</v>
      </c>
      <c r="R2712" s="13">
        <f t="shared" si="172"/>
        <v>41878.946574074071</v>
      </c>
      <c r="S2712" s="13">
        <f t="shared" si="170"/>
        <v>41908.946574074071</v>
      </c>
      <c r="T2712">
        <f t="shared" si="171"/>
        <v>2014</v>
      </c>
    </row>
    <row r="2713" spans="1:20" ht="45" x14ac:dyDescent="0.25">
      <c r="A2713">
        <v>3680</v>
      </c>
      <c r="B2713" s="9" t="s">
        <v>3677</v>
      </c>
      <c r="C2713" s="3" t="s">
        <v>7790</v>
      </c>
      <c r="D2713" s="5">
        <v>3000</v>
      </c>
      <c r="E2713" s="7">
        <v>455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1">
        <f t="shared" si="169"/>
        <v>15</v>
      </c>
      <c r="P2713" t="s">
        <v>8309</v>
      </c>
      <c r="Q2713" t="s">
        <v>8333</v>
      </c>
      <c r="R2713" s="13">
        <f t="shared" si="172"/>
        <v>42627.454097222217</v>
      </c>
      <c r="S2713" s="13">
        <f t="shared" si="170"/>
        <v>42648.454097222217</v>
      </c>
      <c r="T2713">
        <f t="shared" si="171"/>
        <v>2016</v>
      </c>
    </row>
    <row r="2714" spans="1:20" ht="45" x14ac:dyDescent="0.25">
      <c r="A2714">
        <v>3682</v>
      </c>
      <c r="B2714" s="9" t="s">
        <v>3679</v>
      </c>
      <c r="C2714" s="3" t="s">
        <v>7792</v>
      </c>
      <c r="D2714" s="5">
        <v>3000</v>
      </c>
      <c r="E2714" s="7">
        <v>453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1">
        <f t="shared" si="169"/>
        <v>15</v>
      </c>
      <c r="P2714" t="s">
        <v>8309</v>
      </c>
      <c r="Q2714" t="s">
        <v>8333</v>
      </c>
      <c r="R2714" s="13">
        <f t="shared" si="172"/>
        <v>41772.685393518521</v>
      </c>
      <c r="S2714" s="13">
        <f t="shared" si="170"/>
        <v>41806.290972222225</v>
      </c>
      <c r="T2714">
        <f t="shared" si="171"/>
        <v>2014</v>
      </c>
    </row>
    <row r="2715" spans="1:20" ht="60" x14ac:dyDescent="0.25">
      <c r="A2715">
        <v>3688</v>
      </c>
      <c r="B2715" s="9" t="s">
        <v>3685</v>
      </c>
      <c r="C2715" s="3" t="s">
        <v>7798</v>
      </c>
      <c r="D2715" s="5">
        <v>3000</v>
      </c>
      <c r="E2715" s="7">
        <v>453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1">
        <f t="shared" si="169"/>
        <v>15</v>
      </c>
      <c r="P2715" t="s">
        <v>8309</v>
      </c>
      <c r="Q2715" t="s">
        <v>8333</v>
      </c>
      <c r="R2715" s="13">
        <f t="shared" si="172"/>
        <v>41829.787083333329</v>
      </c>
      <c r="S2715" s="13">
        <f t="shared" si="170"/>
        <v>41859.787083333329</v>
      </c>
      <c r="T2715">
        <f t="shared" si="171"/>
        <v>2014</v>
      </c>
    </row>
    <row r="2716" spans="1:20" ht="60" x14ac:dyDescent="0.25">
      <c r="A2716">
        <v>3689</v>
      </c>
      <c r="B2716" s="9" t="s">
        <v>3686</v>
      </c>
      <c r="C2716" s="3" t="s">
        <v>7799</v>
      </c>
      <c r="D2716" s="5">
        <v>3000</v>
      </c>
      <c r="E2716" s="7">
        <v>452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1">
        <f t="shared" si="169"/>
        <v>15</v>
      </c>
      <c r="P2716" t="s">
        <v>8309</v>
      </c>
      <c r="Q2716" t="s">
        <v>8333</v>
      </c>
      <c r="R2716" s="13">
        <f t="shared" si="172"/>
        <v>42147.826840277776</v>
      </c>
      <c r="S2716" s="13">
        <f t="shared" si="170"/>
        <v>42176.934027777781</v>
      </c>
      <c r="T2716">
        <f t="shared" si="171"/>
        <v>2015</v>
      </c>
    </row>
    <row r="2717" spans="1:20" ht="60" x14ac:dyDescent="0.25">
      <c r="A2717">
        <v>3702</v>
      </c>
      <c r="B2717" s="9" t="s">
        <v>3699</v>
      </c>
      <c r="C2717" s="3" t="s">
        <v>7812</v>
      </c>
      <c r="D2717" s="5">
        <v>3000</v>
      </c>
      <c r="E2717" s="7">
        <v>451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1">
        <f t="shared" si="169"/>
        <v>15</v>
      </c>
      <c r="P2717" t="s">
        <v>8309</v>
      </c>
      <c r="Q2717" t="s">
        <v>8333</v>
      </c>
      <c r="R2717" s="13">
        <f t="shared" si="172"/>
        <v>42524.53800925926</v>
      </c>
      <c r="S2717" s="13">
        <f t="shared" si="170"/>
        <v>42561.957638888889</v>
      </c>
      <c r="T2717">
        <f t="shared" si="171"/>
        <v>2016</v>
      </c>
    </row>
    <row r="2718" spans="1:20" ht="45" x14ac:dyDescent="0.25">
      <c r="A2718">
        <v>3802</v>
      </c>
      <c r="B2718" s="9" t="s">
        <v>3799</v>
      </c>
      <c r="C2718" s="3" t="s">
        <v>7912</v>
      </c>
      <c r="D2718" s="5">
        <v>3000</v>
      </c>
      <c r="E2718" s="7">
        <v>450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">
        <f t="shared" si="169"/>
        <v>15</v>
      </c>
      <c r="P2718" t="s">
        <v>8309</v>
      </c>
      <c r="Q2718" t="s">
        <v>8317</v>
      </c>
      <c r="R2718" s="13">
        <f t="shared" si="172"/>
        <v>42269.126226851848</v>
      </c>
      <c r="S2718" s="13">
        <f t="shared" si="170"/>
        <v>42299.126226851848</v>
      </c>
      <c r="T2718">
        <f t="shared" si="171"/>
        <v>2015</v>
      </c>
    </row>
    <row r="2719" spans="1:20" ht="60" x14ac:dyDescent="0.25">
      <c r="A2719">
        <v>3827</v>
      </c>
      <c r="B2719" s="9" t="s">
        <v>3824</v>
      </c>
      <c r="C2719" s="3" t="s">
        <v>7936</v>
      </c>
      <c r="D2719" s="5">
        <v>3000</v>
      </c>
      <c r="E2719" s="7">
        <v>450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1">
        <f t="shared" si="169"/>
        <v>15</v>
      </c>
      <c r="P2719" t="s">
        <v>8309</v>
      </c>
      <c r="Q2719" t="s">
        <v>8333</v>
      </c>
      <c r="R2719" s="13">
        <f t="shared" si="172"/>
        <v>42034.928252314814</v>
      </c>
      <c r="S2719" s="13">
        <f t="shared" si="170"/>
        <v>42090</v>
      </c>
      <c r="T2719">
        <f t="shared" si="171"/>
        <v>2015</v>
      </c>
    </row>
    <row r="2720" spans="1:20" ht="60" x14ac:dyDescent="0.25">
      <c r="A2720">
        <v>3834</v>
      </c>
      <c r="B2720" s="9" t="s">
        <v>3831</v>
      </c>
      <c r="C2720" s="3" t="s">
        <v>7943</v>
      </c>
      <c r="D2720" s="5">
        <v>3000</v>
      </c>
      <c r="E2720" s="7">
        <v>445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1">
        <f t="shared" si="169"/>
        <v>15</v>
      </c>
      <c r="P2720" t="s">
        <v>8309</v>
      </c>
      <c r="Q2720" t="s">
        <v>8333</v>
      </c>
      <c r="R2720" s="13">
        <f t="shared" si="172"/>
        <v>42143.445219907408</v>
      </c>
      <c r="S2720" s="13">
        <f t="shared" si="170"/>
        <v>42173.445219907408</v>
      </c>
      <c r="T2720">
        <f t="shared" si="171"/>
        <v>2015</v>
      </c>
    </row>
    <row r="2721" spans="1:20" ht="60" x14ac:dyDescent="0.25">
      <c r="A2721">
        <v>3901</v>
      </c>
      <c r="B2721" s="9" t="s">
        <v>3898</v>
      </c>
      <c r="C2721" s="3" t="s">
        <v>8009</v>
      </c>
      <c r="D2721" s="5">
        <v>3000</v>
      </c>
      <c r="E2721" s="7">
        <v>445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1">
        <f t="shared" si="169"/>
        <v>15</v>
      </c>
      <c r="P2721" t="s">
        <v>8309</v>
      </c>
      <c r="Q2721" t="s">
        <v>8333</v>
      </c>
      <c r="R2721" s="13">
        <f t="shared" si="172"/>
        <v>42317.826377314821</v>
      </c>
      <c r="S2721" s="13">
        <f t="shared" si="170"/>
        <v>42357.826377314821</v>
      </c>
      <c r="T2721">
        <f t="shared" si="171"/>
        <v>2015</v>
      </c>
    </row>
    <row r="2722" spans="1:20" ht="60" x14ac:dyDescent="0.25">
      <c r="A2722">
        <v>3902</v>
      </c>
      <c r="B2722" s="9" t="s">
        <v>3899</v>
      </c>
      <c r="C2722" s="3" t="s">
        <v>8010</v>
      </c>
      <c r="D2722" s="5">
        <v>3000</v>
      </c>
      <c r="E2722" s="7">
        <v>440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1">
        <f t="shared" si="169"/>
        <v>15</v>
      </c>
      <c r="P2722" t="s">
        <v>8309</v>
      </c>
      <c r="Q2722" t="s">
        <v>8333</v>
      </c>
      <c r="R2722" s="13">
        <f t="shared" si="172"/>
        <v>42663.468078703707</v>
      </c>
      <c r="S2722" s="13">
        <f t="shared" si="170"/>
        <v>42688.509745370371</v>
      </c>
      <c r="T2722">
        <f t="shared" si="171"/>
        <v>2016</v>
      </c>
    </row>
    <row r="2723" spans="1:20" ht="60" x14ac:dyDescent="0.25">
      <c r="A2723">
        <v>3921</v>
      </c>
      <c r="B2723" s="9" t="s">
        <v>3918</v>
      </c>
      <c r="C2723" s="3" t="s">
        <v>8029</v>
      </c>
      <c r="D2723" s="5">
        <v>3000</v>
      </c>
      <c r="E2723" s="7">
        <v>440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1">
        <f t="shared" si="169"/>
        <v>15</v>
      </c>
      <c r="P2723" t="s">
        <v>8309</v>
      </c>
      <c r="Q2723" t="s">
        <v>8333</v>
      </c>
      <c r="R2723" s="13">
        <f t="shared" si="172"/>
        <v>41926.542303240742</v>
      </c>
      <c r="S2723" s="13">
        <f t="shared" si="170"/>
        <v>41938.75</v>
      </c>
      <c r="T2723">
        <f t="shared" si="171"/>
        <v>2014</v>
      </c>
    </row>
    <row r="2724" spans="1:20" ht="60" x14ac:dyDescent="0.25">
      <c r="A2724">
        <v>3935</v>
      </c>
      <c r="B2724" s="9" t="s">
        <v>3932</v>
      </c>
      <c r="C2724" s="3" t="s">
        <v>8043</v>
      </c>
      <c r="D2724" s="5">
        <v>3000</v>
      </c>
      <c r="E2724" s="7">
        <v>437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1">
        <f t="shared" si="169"/>
        <v>15</v>
      </c>
      <c r="P2724" t="s">
        <v>8309</v>
      </c>
      <c r="Q2724" t="s">
        <v>8333</v>
      </c>
      <c r="R2724" s="13">
        <f t="shared" si="172"/>
        <v>42221.656782407401</v>
      </c>
      <c r="S2724" s="13">
        <f t="shared" si="170"/>
        <v>42281.656782407401</v>
      </c>
      <c r="T2724">
        <f t="shared" si="171"/>
        <v>2015</v>
      </c>
    </row>
    <row r="2725" spans="1:20" ht="60" x14ac:dyDescent="0.25">
      <c r="A2725">
        <v>3947</v>
      </c>
      <c r="B2725" s="9" t="s">
        <v>3944</v>
      </c>
      <c r="C2725" s="3" t="s">
        <v>8055</v>
      </c>
      <c r="D2725" s="5">
        <v>3000</v>
      </c>
      <c r="E2725" s="7">
        <v>435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1">
        <f t="shared" si="169"/>
        <v>15</v>
      </c>
      <c r="P2725" t="s">
        <v>8309</v>
      </c>
      <c r="Q2725" t="s">
        <v>8333</v>
      </c>
      <c r="R2725" s="13">
        <f t="shared" si="172"/>
        <v>42615.142870370371</v>
      </c>
      <c r="S2725" s="13">
        <f t="shared" si="170"/>
        <v>42645.142870370371</v>
      </c>
      <c r="T2725">
        <f t="shared" si="171"/>
        <v>2016</v>
      </c>
    </row>
    <row r="2726" spans="1:20" ht="60" x14ac:dyDescent="0.25">
      <c r="A2726">
        <v>3960</v>
      </c>
      <c r="B2726" s="9" t="s">
        <v>3957</v>
      </c>
      <c r="C2726" s="3" t="s">
        <v>8067</v>
      </c>
      <c r="D2726" s="5">
        <v>3000</v>
      </c>
      <c r="E2726" s="7">
        <v>435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1">
        <f t="shared" si="169"/>
        <v>15</v>
      </c>
      <c r="P2726" t="s">
        <v>8309</v>
      </c>
      <c r="Q2726" t="s">
        <v>8333</v>
      </c>
      <c r="R2726" s="13">
        <f t="shared" si="172"/>
        <v>42342.845555555556</v>
      </c>
      <c r="S2726" s="13">
        <f t="shared" si="170"/>
        <v>42372.845555555556</v>
      </c>
      <c r="T2726">
        <f t="shared" si="171"/>
        <v>2015</v>
      </c>
    </row>
    <row r="2727" spans="1:20" ht="60" x14ac:dyDescent="0.25">
      <c r="A2727">
        <v>3989</v>
      </c>
      <c r="B2727" s="9" t="s">
        <v>3985</v>
      </c>
      <c r="C2727" s="3" t="s">
        <v>8095</v>
      </c>
      <c r="D2727" s="5">
        <v>3000</v>
      </c>
      <c r="E2727" s="7">
        <v>435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1">
        <f t="shared" si="169"/>
        <v>14</v>
      </c>
      <c r="P2727" t="s">
        <v>8309</v>
      </c>
      <c r="Q2727" t="s">
        <v>8333</v>
      </c>
      <c r="R2727" s="13">
        <f t="shared" si="172"/>
        <v>42286.749780092592</v>
      </c>
      <c r="S2727" s="13">
        <f t="shared" si="170"/>
        <v>42316.791446759264</v>
      </c>
      <c r="T2727">
        <f t="shared" si="171"/>
        <v>2015</v>
      </c>
    </row>
    <row r="2728" spans="1:20" ht="45" x14ac:dyDescent="0.25">
      <c r="A2728">
        <v>3996</v>
      </c>
      <c r="B2728" s="9" t="s">
        <v>3992</v>
      </c>
      <c r="C2728" s="3" t="s">
        <v>8102</v>
      </c>
      <c r="D2728" s="5">
        <v>3000</v>
      </c>
      <c r="E2728" s="7">
        <v>433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1">
        <f t="shared" si="169"/>
        <v>14</v>
      </c>
      <c r="P2728" t="s">
        <v>8309</v>
      </c>
      <c r="Q2728" t="s">
        <v>8333</v>
      </c>
      <c r="R2728" s="13">
        <f t="shared" si="172"/>
        <v>41950.26694444444</v>
      </c>
      <c r="S2728" s="13">
        <f t="shared" si="170"/>
        <v>41963.669444444444</v>
      </c>
      <c r="T2728">
        <f t="shared" si="171"/>
        <v>2014</v>
      </c>
    </row>
    <row r="2729" spans="1:20" ht="60" x14ac:dyDescent="0.25">
      <c r="A2729">
        <v>3997</v>
      </c>
      <c r="B2729" s="9" t="s">
        <v>3993</v>
      </c>
      <c r="C2729" s="3" t="s">
        <v>8103</v>
      </c>
      <c r="D2729" s="5">
        <v>3000</v>
      </c>
      <c r="E2729" s="7">
        <v>430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1">
        <f t="shared" si="169"/>
        <v>14</v>
      </c>
      <c r="P2729" t="s">
        <v>8309</v>
      </c>
      <c r="Q2729" t="s">
        <v>8333</v>
      </c>
      <c r="R2729" s="13">
        <f t="shared" si="172"/>
        <v>42069.391446759255</v>
      </c>
      <c r="S2729" s="13">
        <f t="shared" si="170"/>
        <v>42099.349780092598</v>
      </c>
      <c r="T2729">
        <f t="shared" si="171"/>
        <v>2015</v>
      </c>
    </row>
    <row r="2730" spans="1:20" ht="45" x14ac:dyDescent="0.25">
      <c r="A2730">
        <v>4005</v>
      </c>
      <c r="B2730" s="9" t="s">
        <v>4001</v>
      </c>
      <c r="C2730" s="3" t="s">
        <v>8110</v>
      </c>
      <c r="D2730" s="5">
        <v>3000</v>
      </c>
      <c r="E2730" s="7">
        <v>430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1">
        <f t="shared" si="169"/>
        <v>14</v>
      </c>
      <c r="P2730" t="s">
        <v>8309</v>
      </c>
      <c r="Q2730" t="s">
        <v>8333</v>
      </c>
      <c r="R2730" s="13">
        <f t="shared" si="172"/>
        <v>41872.807696759257</v>
      </c>
      <c r="S2730" s="13">
        <f t="shared" si="170"/>
        <v>41932.807696759257</v>
      </c>
      <c r="T2730">
        <f t="shared" si="171"/>
        <v>2014</v>
      </c>
    </row>
    <row r="2731" spans="1:20" ht="60" x14ac:dyDescent="0.25">
      <c r="A2731">
        <v>4027</v>
      </c>
      <c r="B2731" s="9" t="s">
        <v>4023</v>
      </c>
      <c r="C2731" s="3" t="s">
        <v>8132</v>
      </c>
      <c r="D2731" s="5">
        <v>3000</v>
      </c>
      <c r="E2731" s="7">
        <v>430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1">
        <f t="shared" si="169"/>
        <v>14</v>
      </c>
      <c r="P2731" t="s">
        <v>8309</v>
      </c>
      <c r="Q2731" t="s">
        <v>8333</v>
      </c>
      <c r="R2731" s="13">
        <f t="shared" si="172"/>
        <v>42768.97084490741</v>
      </c>
      <c r="S2731" s="13">
        <f t="shared" si="170"/>
        <v>42789.041666666672</v>
      </c>
      <c r="T2731">
        <f t="shared" si="171"/>
        <v>2017</v>
      </c>
    </row>
    <row r="2732" spans="1:20" ht="60" x14ac:dyDescent="0.25">
      <c r="A2732">
        <v>4052</v>
      </c>
      <c r="B2732" s="9" t="s">
        <v>4048</v>
      </c>
      <c r="C2732" s="3" t="s">
        <v>8156</v>
      </c>
      <c r="D2732" s="5">
        <v>3000</v>
      </c>
      <c r="E2732" s="7">
        <v>430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1">
        <f t="shared" si="169"/>
        <v>14</v>
      </c>
      <c r="P2732" t="s">
        <v>8309</v>
      </c>
      <c r="Q2732" t="s">
        <v>8333</v>
      </c>
      <c r="R2732" s="13">
        <f t="shared" si="172"/>
        <v>41865.878657407404</v>
      </c>
      <c r="S2732" s="13">
        <f t="shared" si="170"/>
        <v>41925.878657407404</v>
      </c>
      <c r="T2732">
        <f t="shared" si="171"/>
        <v>2014</v>
      </c>
    </row>
    <row r="2733" spans="1:20" ht="60" x14ac:dyDescent="0.25">
      <c r="A2733">
        <v>4079</v>
      </c>
      <c r="B2733" s="9" t="s">
        <v>4075</v>
      </c>
      <c r="C2733" s="3" t="s">
        <v>8182</v>
      </c>
      <c r="D2733" s="5">
        <v>3000</v>
      </c>
      <c r="E2733" s="7">
        <v>430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1">
        <f t="shared" si="169"/>
        <v>14</v>
      </c>
      <c r="P2733" t="s">
        <v>8309</v>
      </c>
      <c r="Q2733" t="s">
        <v>8333</v>
      </c>
      <c r="R2733" s="13">
        <f t="shared" si="172"/>
        <v>42510.938900462963</v>
      </c>
      <c r="S2733" s="13">
        <f t="shared" si="170"/>
        <v>42540.938900462963</v>
      </c>
      <c r="T2733">
        <f t="shared" si="171"/>
        <v>2016</v>
      </c>
    </row>
    <row r="2734" spans="1:20" ht="60" x14ac:dyDescent="0.25">
      <c r="A2734">
        <v>4080</v>
      </c>
      <c r="B2734" s="9" t="s">
        <v>4076</v>
      </c>
      <c r="C2734" s="3" t="s">
        <v>8183</v>
      </c>
      <c r="D2734" s="5">
        <v>3000</v>
      </c>
      <c r="E2734" s="7">
        <v>430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1">
        <f t="shared" si="169"/>
        <v>14</v>
      </c>
      <c r="P2734" t="s">
        <v>8309</v>
      </c>
      <c r="Q2734" t="s">
        <v>8333</v>
      </c>
      <c r="R2734" s="13">
        <f t="shared" si="172"/>
        <v>42511.698101851856</v>
      </c>
      <c r="S2734" s="13">
        <f t="shared" si="170"/>
        <v>42535.787500000006</v>
      </c>
      <c r="T2734">
        <f t="shared" si="171"/>
        <v>2016</v>
      </c>
    </row>
    <row r="2735" spans="1:20" ht="60" x14ac:dyDescent="0.25">
      <c r="A2735">
        <v>4084</v>
      </c>
      <c r="B2735" s="9" t="s">
        <v>4080</v>
      </c>
      <c r="C2735" s="3" t="s">
        <v>8187</v>
      </c>
      <c r="D2735" s="5">
        <v>3000</v>
      </c>
      <c r="E2735" s="7">
        <v>427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1">
        <f t="shared" si="169"/>
        <v>14</v>
      </c>
      <c r="P2735" t="s">
        <v>8309</v>
      </c>
      <c r="Q2735" t="s">
        <v>8333</v>
      </c>
      <c r="R2735" s="13">
        <f t="shared" si="172"/>
        <v>42622.436412037037</v>
      </c>
      <c r="S2735" s="13">
        <f t="shared" si="170"/>
        <v>42652.436412037037</v>
      </c>
      <c r="T2735">
        <f t="shared" si="171"/>
        <v>2016</v>
      </c>
    </row>
    <row r="2736" spans="1:20" ht="45" x14ac:dyDescent="0.25">
      <c r="A2736">
        <v>4104</v>
      </c>
      <c r="B2736" s="9" t="s">
        <v>4100</v>
      </c>
      <c r="C2736" s="3" t="s">
        <v>8207</v>
      </c>
      <c r="D2736" s="5">
        <v>3000</v>
      </c>
      <c r="E2736" s="7">
        <v>426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1">
        <f t="shared" si="169"/>
        <v>14</v>
      </c>
      <c r="P2736" t="s">
        <v>8309</v>
      </c>
      <c r="Q2736" t="s">
        <v>8333</v>
      </c>
      <c r="R2736" s="13">
        <f t="shared" si="172"/>
        <v>42640.278171296297</v>
      </c>
      <c r="S2736" s="13">
        <f t="shared" si="170"/>
        <v>42670.278171296297</v>
      </c>
      <c r="T2736">
        <f t="shared" si="171"/>
        <v>2016</v>
      </c>
    </row>
    <row r="2737" spans="1:20" ht="45" x14ac:dyDescent="0.25">
      <c r="A2737">
        <v>4108</v>
      </c>
      <c r="B2737" s="9" t="s">
        <v>4104</v>
      </c>
      <c r="C2737" s="3" t="s">
        <v>8211</v>
      </c>
      <c r="D2737" s="5">
        <v>3000</v>
      </c>
      <c r="E2737" s="7">
        <v>426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1">
        <f t="shared" si="169"/>
        <v>14</v>
      </c>
      <c r="P2737" t="s">
        <v>8309</v>
      </c>
      <c r="Q2737" t="s">
        <v>8333</v>
      </c>
      <c r="R2737" s="13">
        <f t="shared" si="172"/>
        <v>42767.031678240746</v>
      </c>
      <c r="S2737" s="13">
        <f t="shared" si="170"/>
        <v>42797.208333333328</v>
      </c>
      <c r="T2737">
        <f t="shared" si="171"/>
        <v>2017</v>
      </c>
    </row>
    <row r="2738" spans="1:20" ht="45" x14ac:dyDescent="0.25">
      <c r="A2738">
        <v>4111</v>
      </c>
      <c r="B2738" s="9" t="s">
        <v>4107</v>
      </c>
      <c r="C2738" s="3" t="s">
        <v>8214</v>
      </c>
      <c r="D2738" s="5">
        <v>3000</v>
      </c>
      <c r="E2738" s="7">
        <v>425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1">
        <f t="shared" si="169"/>
        <v>14</v>
      </c>
      <c r="P2738" t="s">
        <v>8309</v>
      </c>
      <c r="Q2738" t="s">
        <v>8333</v>
      </c>
      <c r="R2738" s="13">
        <f t="shared" si="172"/>
        <v>42029.135879629626</v>
      </c>
      <c r="S2738" s="13">
        <f t="shared" si="170"/>
        <v>42059.135879629626</v>
      </c>
      <c r="T2738">
        <f t="shared" si="171"/>
        <v>2015</v>
      </c>
    </row>
    <row r="2739" spans="1:20" ht="45" x14ac:dyDescent="0.25">
      <c r="A2739">
        <v>157</v>
      </c>
      <c r="B2739" s="9" t="s">
        <v>159</v>
      </c>
      <c r="C2739" s="3" t="s">
        <v>4267</v>
      </c>
      <c r="D2739" s="5">
        <v>2995</v>
      </c>
      <c r="E2739" s="7">
        <v>425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">
        <f t="shared" si="169"/>
        <v>14</v>
      </c>
      <c r="P2739" t="s">
        <v>8307</v>
      </c>
      <c r="Q2739" t="s">
        <v>8308</v>
      </c>
      <c r="R2739" s="13">
        <f t="shared" si="172"/>
        <v>42396.911712962959</v>
      </c>
      <c r="S2739" s="13">
        <f t="shared" si="170"/>
        <v>42426.911712962959</v>
      </c>
      <c r="T2739">
        <f t="shared" si="171"/>
        <v>2016</v>
      </c>
    </row>
    <row r="2740" spans="1:20" ht="30" x14ac:dyDescent="0.25">
      <c r="A2740">
        <v>746</v>
      </c>
      <c r="B2740" s="9" t="s">
        <v>747</v>
      </c>
      <c r="C2740" s="3" t="s">
        <v>4856</v>
      </c>
      <c r="D2740" s="5">
        <v>2987</v>
      </c>
      <c r="E2740" s="7">
        <v>425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">
        <f t="shared" si="169"/>
        <v>15</v>
      </c>
      <c r="P2740" t="s">
        <v>8311</v>
      </c>
      <c r="Q2740" t="s">
        <v>8345</v>
      </c>
      <c r="R2740" s="13">
        <f t="shared" si="172"/>
        <v>41157.042928240742</v>
      </c>
      <c r="S2740" s="13">
        <f t="shared" si="170"/>
        <v>41175.165972222225</v>
      </c>
      <c r="T2740">
        <f t="shared" si="171"/>
        <v>2012</v>
      </c>
    </row>
    <row r="2741" spans="1:20" ht="45" x14ac:dyDescent="0.25">
      <c r="A2741">
        <v>907</v>
      </c>
      <c r="B2741" s="9" t="s">
        <v>908</v>
      </c>
      <c r="C2741" s="3" t="s">
        <v>5017</v>
      </c>
      <c r="D2741" s="5">
        <v>2900</v>
      </c>
      <c r="E2741" s="7">
        <v>425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">
        <f t="shared" si="169"/>
        <v>15</v>
      </c>
      <c r="P2741" t="s">
        <v>8323</v>
      </c>
      <c r="Q2741" t="s">
        <v>8337</v>
      </c>
      <c r="R2741" s="13">
        <f t="shared" si="172"/>
        <v>40767.192395833335</v>
      </c>
      <c r="S2741" s="13">
        <f t="shared" si="170"/>
        <v>40797.192395833335</v>
      </c>
      <c r="T2741">
        <f t="shared" si="171"/>
        <v>2011</v>
      </c>
    </row>
    <row r="2742" spans="1:20" ht="45" x14ac:dyDescent="0.25">
      <c r="A2742">
        <v>1490</v>
      </c>
      <c r="B2742" s="9" t="s">
        <v>1491</v>
      </c>
      <c r="C2742" s="3" t="s">
        <v>5600</v>
      </c>
      <c r="D2742" s="5">
        <v>2900</v>
      </c>
      <c r="E2742" s="7">
        <v>425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">
        <f t="shared" si="169"/>
        <v>15</v>
      </c>
      <c r="P2742" t="s">
        <v>8311</v>
      </c>
      <c r="Q2742" t="s">
        <v>8350</v>
      </c>
      <c r="R2742" s="13">
        <f t="shared" si="172"/>
        <v>41520.561041666668</v>
      </c>
      <c r="S2742" s="13">
        <f t="shared" si="170"/>
        <v>41549.561041666668</v>
      </c>
      <c r="T2742">
        <f t="shared" si="171"/>
        <v>2013</v>
      </c>
    </row>
    <row r="2743" spans="1:20" ht="60" x14ac:dyDescent="0.25">
      <c r="A2743">
        <v>3401</v>
      </c>
      <c r="B2743" s="9" t="s">
        <v>3400</v>
      </c>
      <c r="C2743" s="3" t="s">
        <v>7511</v>
      </c>
      <c r="D2743" s="5">
        <v>2900</v>
      </c>
      <c r="E2743" s="7">
        <v>420.99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1">
        <f t="shared" si="169"/>
        <v>15</v>
      </c>
      <c r="P2743" t="s">
        <v>8309</v>
      </c>
      <c r="Q2743" t="s">
        <v>8333</v>
      </c>
      <c r="R2743" s="13">
        <f t="shared" si="172"/>
        <v>42193.723912037036</v>
      </c>
      <c r="S2743" s="13">
        <f t="shared" si="170"/>
        <v>42223.723912037036</v>
      </c>
      <c r="T2743">
        <f t="shared" si="171"/>
        <v>2015</v>
      </c>
    </row>
    <row r="2744" spans="1:20" ht="60" x14ac:dyDescent="0.25">
      <c r="A2744">
        <v>2865</v>
      </c>
      <c r="B2744" s="9" t="s">
        <v>2865</v>
      </c>
      <c r="C2744" s="3" t="s">
        <v>6975</v>
      </c>
      <c r="D2744" s="5">
        <v>2888</v>
      </c>
      <c r="E2744" s="7">
        <v>420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">
        <f t="shared" si="169"/>
        <v>15</v>
      </c>
      <c r="P2744" t="s">
        <v>8309</v>
      </c>
      <c r="Q2744" t="s">
        <v>8333</v>
      </c>
      <c r="R2744" s="13">
        <f t="shared" si="172"/>
        <v>41950.114108796297</v>
      </c>
      <c r="S2744" s="13">
        <f t="shared" si="170"/>
        <v>42010.114108796297</v>
      </c>
      <c r="T2744">
        <f t="shared" si="171"/>
        <v>2014</v>
      </c>
    </row>
    <row r="2745" spans="1:20" ht="45" x14ac:dyDescent="0.25">
      <c r="A2745">
        <v>3937</v>
      </c>
      <c r="B2745" s="9" t="s">
        <v>3934</v>
      </c>
      <c r="C2745" s="3" t="s">
        <v>8045</v>
      </c>
      <c r="D2745" s="5">
        <v>2885</v>
      </c>
      <c r="E2745" s="7">
        <v>419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">
        <f t="shared" si="169"/>
        <v>14</v>
      </c>
      <c r="P2745" t="s">
        <v>8309</v>
      </c>
      <c r="Q2745" t="s">
        <v>8333</v>
      </c>
      <c r="R2745" s="13">
        <f t="shared" si="172"/>
        <v>42534.631481481483</v>
      </c>
      <c r="S2745" s="13">
        <f t="shared" si="170"/>
        <v>42562.631481481483</v>
      </c>
      <c r="T2745">
        <f t="shared" si="171"/>
        <v>2016</v>
      </c>
    </row>
    <row r="2746" spans="1:20" ht="45" x14ac:dyDescent="0.25">
      <c r="A2746">
        <v>1722</v>
      </c>
      <c r="B2746" s="9" t="s">
        <v>1723</v>
      </c>
      <c r="C2746" s="3" t="s">
        <v>5832</v>
      </c>
      <c r="D2746" s="5">
        <v>2880</v>
      </c>
      <c r="E2746" s="7">
        <v>417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">
        <f t="shared" si="169"/>
        <v>15</v>
      </c>
      <c r="P2746" t="s">
        <v>8323</v>
      </c>
      <c r="Q2746" t="s">
        <v>8329</v>
      </c>
      <c r="R2746" s="13">
        <f t="shared" si="172"/>
        <v>42425.960983796293</v>
      </c>
      <c r="S2746" s="13">
        <f t="shared" si="170"/>
        <v>42463.006944444445</v>
      </c>
      <c r="T2746">
        <f t="shared" si="171"/>
        <v>2016</v>
      </c>
    </row>
    <row r="2747" spans="1:20" ht="60" x14ac:dyDescent="0.25">
      <c r="A2747">
        <v>3705</v>
      </c>
      <c r="B2747" s="9" t="s">
        <v>3702</v>
      </c>
      <c r="C2747" s="3" t="s">
        <v>7815</v>
      </c>
      <c r="D2747" s="5">
        <v>2827</v>
      </c>
      <c r="E2747" s="7">
        <v>416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">
        <f t="shared" si="169"/>
        <v>15</v>
      </c>
      <c r="P2747" t="s">
        <v>8309</v>
      </c>
      <c r="Q2747" t="s">
        <v>8333</v>
      </c>
      <c r="R2747" s="13">
        <f t="shared" si="172"/>
        <v>41792.542986111112</v>
      </c>
      <c r="S2747" s="13">
        <f t="shared" si="170"/>
        <v>41813.75</v>
      </c>
      <c r="T2747">
        <f t="shared" si="171"/>
        <v>2014</v>
      </c>
    </row>
    <row r="2748" spans="1:20" ht="60" x14ac:dyDescent="0.25">
      <c r="A2748">
        <v>3969</v>
      </c>
      <c r="B2748" s="9" t="s">
        <v>3966</v>
      </c>
      <c r="C2748" s="3" t="s">
        <v>8076</v>
      </c>
      <c r="D2748" s="5">
        <v>2825</v>
      </c>
      <c r="E2748" s="7">
        <v>415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">
        <f t="shared" si="169"/>
        <v>15</v>
      </c>
      <c r="P2748" t="s">
        <v>8309</v>
      </c>
      <c r="Q2748" t="s">
        <v>8333</v>
      </c>
      <c r="R2748" s="13">
        <f t="shared" si="172"/>
        <v>42601.854699074072</v>
      </c>
      <c r="S2748" s="13">
        <f t="shared" si="170"/>
        <v>42611.163194444445</v>
      </c>
      <c r="T2748">
        <f t="shared" si="171"/>
        <v>2016</v>
      </c>
    </row>
    <row r="2749" spans="1:20" ht="45" x14ac:dyDescent="0.25">
      <c r="A2749">
        <v>405</v>
      </c>
      <c r="B2749" s="9" t="s">
        <v>406</v>
      </c>
      <c r="C2749" s="3" t="s">
        <v>4515</v>
      </c>
      <c r="D2749" s="5">
        <v>2820</v>
      </c>
      <c r="E2749" s="7">
        <v>413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">
        <f t="shared" si="169"/>
        <v>15</v>
      </c>
      <c r="P2749" t="s">
        <v>8307</v>
      </c>
      <c r="Q2749" t="s">
        <v>8336</v>
      </c>
      <c r="R2749" s="13">
        <f t="shared" si="172"/>
        <v>41674.08494212963</v>
      </c>
      <c r="S2749" s="13">
        <f t="shared" si="170"/>
        <v>41704.08494212963</v>
      </c>
      <c r="T2749">
        <f t="shared" si="171"/>
        <v>2014</v>
      </c>
    </row>
    <row r="2750" spans="1:20" ht="45" x14ac:dyDescent="0.25">
      <c r="A2750">
        <v>162</v>
      </c>
      <c r="B2750" s="9" t="s">
        <v>164</v>
      </c>
      <c r="C2750" s="3" t="s">
        <v>4272</v>
      </c>
      <c r="D2750" s="5">
        <v>2800</v>
      </c>
      <c r="E2750" s="7">
        <v>411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">
        <f t="shared" si="169"/>
        <v>15</v>
      </c>
      <c r="P2750" t="s">
        <v>8307</v>
      </c>
      <c r="Q2750" t="s">
        <v>8316</v>
      </c>
      <c r="R2750" s="13">
        <f t="shared" si="172"/>
        <v>41835.126805555556</v>
      </c>
      <c r="S2750" s="13">
        <f t="shared" si="170"/>
        <v>41867.987500000003</v>
      </c>
      <c r="T2750">
        <f t="shared" si="171"/>
        <v>2014</v>
      </c>
    </row>
    <row r="2751" spans="1:20" ht="60" x14ac:dyDescent="0.25">
      <c r="A2751">
        <v>406</v>
      </c>
      <c r="B2751" s="9" t="s">
        <v>407</v>
      </c>
      <c r="C2751" s="3" t="s">
        <v>4516</v>
      </c>
      <c r="D2751" s="5">
        <v>2800</v>
      </c>
      <c r="E2751" s="7">
        <v>410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">
        <f t="shared" si="169"/>
        <v>15</v>
      </c>
      <c r="P2751" t="s">
        <v>8307</v>
      </c>
      <c r="Q2751" t="s">
        <v>8336</v>
      </c>
      <c r="R2751" s="13">
        <f t="shared" si="172"/>
        <v>40638.162465277775</v>
      </c>
      <c r="S2751" s="13">
        <f t="shared" si="170"/>
        <v>40672.249305555553</v>
      </c>
      <c r="T2751">
        <f t="shared" si="171"/>
        <v>2011</v>
      </c>
    </row>
    <row r="2752" spans="1:20" ht="45" x14ac:dyDescent="0.25">
      <c r="A2752">
        <v>1390</v>
      </c>
      <c r="B2752" s="9" t="s">
        <v>1391</v>
      </c>
      <c r="C2752" s="3" t="s">
        <v>5500</v>
      </c>
      <c r="D2752" s="5">
        <v>2800</v>
      </c>
      <c r="E2752" s="7">
        <v>410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">
        <f t="shared" si="169"/>
        <v>15</v>
      </c>
      <c r="P2752" t="s">
        <v>8323</v>
      </c>
      <c r="Q2752" t="s">
        <v>8347</v>
      </c>
      <c r="R2752" s="13">
        <f t="shared" si="172"/>
        <v>42087.803310185183</v>
      </c>
      <c r="S2752" s="13">
        <f t="shared" si="170"/>
        <v>42121.716666666667</v>
      </c>
      <c r="T2752">
        <f t="shared" si="171"/>
        <v>2015</v>
      </c>
    </row>
    <row r="2753" spans="1:20" ht="60" x14ac:dyDescent="0.25">
      <c r="A2753">
        <v>1500</v>
      </c>
      <c r="B2753" s="9" t="s">
        <v>1501</v>
      </c>
      <c r="C2753" s="3" t="s">
        <v>5610</v>
      </c>
      <c r="D2753" s="5">
        <v>2800</v>
      </c>
      <c r="E2753" s="7">
        <v>410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">
        <f t="shared" si="169"/>
        <v>15</v>
      </c>
      <c r="P2753" t="s">
        <v>8311</v>
      </c>
      <c r="Q2753" t="s">
        <v>8350</v>
      </c>
      <c r="R2753" s="13">
        <f t="shared" si="172"/>
        <v>41365.904594907406</v>
      </c>
      <c r="S2753" s="13">
        <f t="shared" si="170"/>
        <v>41395.904594907406</v>
      </c>
      <c r="T2753">
        <f t="shared" si="171"/>
        <v>2013</v>
      </c>
    </row>
    <row r="2754" spans="1:20" ht="60" x14ac:dyDescent="0.25">
      <c r="A2754">
        <v>1604</v>
      </c>
      <c r="B2754" s="9" t="s">
        <v>1605</v>
      </c>
      <c r="C2754" s="3" t="s">
        <v>5714</v>
      </c>
      <c r="D2754" s="5">
        <v>2800</v>
      </c>
      <c r="E2754" s="7">
        <v>409.01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">
        <f t="shared" ref="O2754:O2817" si="173">ROUND(E2755/D2755*100,0)</f>
        <v>15</v>
      </c>
      <c r="P2754" t="s">
        <v>8323</v>
      </c>
      <c r="Q2754" t="s">
        <v>8347</v>
      </c>
      <c r="R2754" s="13">
        <f t="shared" si="172"/>
        <v>40945.845312500001</v>
      </c>
      <c r="S2754" s="13">
        <f t="shared" si="170"/>
        <v>40985.80364583333</v>
      </c>
      <c r="T2754">
        <f t="shared" si="171"/>
        <v>2012</v>
      </c>
    </row>
    <row r="2755" spans="1:20" ht="45" x14ac:dyDescent="0.25">
      <c r="A2755">
        <v>2236</v>
      </c>
      <c r="B2755" s="9" t="s">
        <v>2237</v>
      </c>
      <c r="C2755" s="3" t="s">
        <v>6346</v>
      </c>
      <c r="D2755" s="5">
        <v>2800</v>
      </c>
      <c r="E2755" s="7">
        <v>408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">
        <f t="shared" si="173"/>
        <v>14</v>
      </c>
      <c r="P2755" t="s">
        <v>8320</v>
      </c>
      <c r="Q2755" t="s">
        <v>8348</v>
      </c>
      <c r="R2755" s="13">
        <f t="shared" si="172"/>
        <v>42371.617164351846</v>
      </c>
      <c r="S2755" s="13">
        <f t="shared" ref="S2755:S2818" si="174">(((I2755/60)/60/24+DATE(1970,1,1)))</f>
        <v>42401.617164351846</v>
      </c>
      <c r="T2755">
        <f t="shared" ref="T2755:T2818" si="175">YEAR(R2755)</f>
        <v>2016</v>
      </c>
    </row>
    <row r="2756" spans="1:20" ht="45" x14ac:dyDescent="0.25">
      <c r="A2756">
        <v>2813</v>
      </c>
      <c r="B2756" s="9" t="s">
        <v>2813</v>
      </c>
      <c r="C2756" s="3" t="s">
        <v>6923</v>
      </c>
      <c r="D2756" s="5">
        <v>2800</v>
      </c>
      <c r="E2756" s="7">
        <v>405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1">
        <f t="shared" si="173"/>
        <v>14</v>
      </c>
      <c r="P2756" t="s">
        <v>8309</v>
      </c>
      <c r="Q2756" t="s">
        <v>8333</v>
      </c>
      <c r="R2756" s="13">
        <f t="shared" si="172"/>
        <v>42693.742604166662</v>
      </c>
      <c r="S2756" s="13">
        <f t="shared" si="174"/>
        <v>42718.742604166662</v>
      </c>
      <c r="T2756">
        <f t="shared" si="175"/>
        <v>2016</v>
      </c>
    </row>
    <row r="2757" spans="1:20" ht="60" x14ac:dyDescent="0.25">
      <c r="A2757">
        <v>3238</v>
      </c>
      <c r="B2757" s="9" t="s">
        <v>3238</v>
      </c>
      <c r="C2757" s="3" t="s">
        <v>7348</v>
      </c>
      <c r="D2757" s="5">
        <v>2800</v>
      </c>
      <c r="E2757" s="7">
        <v>403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1">
        <f t="shared" si="173"/>
        <v>14</v>
      </c>
      <c r="P2757" t="s">
        <v>8309</v>
      </c>
      <c r="Q2757" t="s">
        <v>8333</v>
      </c>
      <c r="R2757" s="13">
        <f t="shared" si="172"/>
        <v>42156.510393518518</v>
      </c>
      <c r="S2757" s="13">
        <f t="shared" si="174"/>
        <v>42186.510393518518</v>
      </c>
      <c r="T2757">
        <f t="shared" si="175"/>
        <v>2015</v>
      </c>
    </row>
    <row r="2758" spans="1:20" ht="60" x14ac:dyDescent="0.25">
      <c r="A2758">
        <v>3469</v>
      </c>
      <c r="B2758" s="9" t="s">
        <v>3468</v>
      </c>
      <c r="C2758" s="3" t="s">
        <v>7579</v>
      </c>
      <c r="D2758" s="5">
        <v>2800</v>
      </c>
      <c r="E2758" s="7">
        <v>403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1">
        <f t="shared" si="173"/>
        <v>14</v>
      </c>
      <c r="P2758" t="s">
        <v>8309</v>
      </c>
      <c r="Q2758" t="s">
        <v>8333</v>
      </c>
      <c r="R2758" s="13">
        <f t="shared" si="172"/>
        <v>42458.641724537039</v>
      </c>
      <c r="S2758" s="13">
        <f t="shared" si="174"/>
        <v>42488.641724537039</v>
      </c>
      <c r="T2758">
        <f t="shared" si="175"/>
        <v>2016</v>
      </c>
    </row>
    <row r="2759" spans="1:20" ht="60" x14ac:dyDescent="0.25">
      <c r="A2759">
        <v>3513</v>
      </c>
      <c r="B2759" s="9" t="s">
        <v>3512</v>
      </c>
      <c r="C2759" s="3" t="s">
        <v>7623</v>
      </c>
      <c r="D2759" s="5">
        <v>2800</v>
      </c>
      <c r="E2759" s="7">
        <v>403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1">
        <f t="shared" si="173"/>
        <v>15</v>
      </c>
      <c r="P2759" t="s">
        <v>8309</v>
      </c>
      <c r="Q2759" t="s">
        <v>8333</v>
      </c>
      <c r="R2759" s="13">
        <f t="shared" si="172"/>
        <v>41781.096203703702</v>
      </c>
      <c r="S2759" s="13">
        <f t="shared" si="174"/>
        <v>41794.207638888889</v>
      </c>
      <c r="T2759">
        <f t="shared" si="175"/>
        <v>2014</v>
      </c>
    </row>
    <row r="2760" spans="1:20" ht="60" x14ac:dyDescent="0.25">
      <c r="A2760">
        <v>793</v>
      </c>
      <c r="B2760" s="9" t="s">
        <v>794</v>
      </c>
      <c r="C2760" s="3" t="s">
        <v>4903</v>
      </c>
      <c r="D2760" s="5">
        <v>2750</v>
      </c>
      <c r="E2760" s="7">
        <v>402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">
        <f t="shared" si="173"/>
        <v>15</v>
      </c>
      <c r="P2760" t="s">
        <v>8323</v>
      </c>
      <c r="Q2760" t="s">
        <v>8347</v>
      </c>
      <c r="R2760" s="13">
        <f t="shared" si="172"/>
        <v>41442.741249999999</v>
      </c>
      <c r="S2760" s="13">
        <f t="shared" si="174"/>
        <v>41458.207638888889</v>
      </c>
      <c r="T2760">
        <f t="shared" si="175"/>
        <v>2013</v>
      </c>
    </row>
    <row r="2761" spans="1:20" ht="60" x14ac:dyDescent="0.25">
      <c r="A2761">
        <v>939</v>
      </c>
      <c r="B2761" s="9" t="s">
        <v>940</v>
      </c>
      <c r="C2761" s="3" t="s">
        <v>5049</v>
      </c>
      <c r="D2761" s="5">
        <v>2750</v>
      </c>
      <c r="E2761" s="7">
        <v>401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">
        <f t="shared" si="173"/>
        <v>15</v>
      </c>
      <c r="P2761" t="s">
        <v>8323</v>
      </c>
      <c r="Q2761" t="s">
        <v>8337</v>
      </c>
      <c r="R2761" s="13">
        <f t="shared" si="172"/>
        <v>41416.763171296298</v>
      </c>
      <c r="S2761" s="13">
        <f t="shared" si="174"/>
        <v>41455.831944444442</v>
      </c>
      <c r="T2761">
        <f t="shared" si="175"/>
        <v>2013</v>
      </c>
    </row>
    <row r="2762" spans="1:20" ht="60" x14ac:dyDescent="0.25">
      <c r="A2762">
        <v>1229</v>
      </c>
      <c r="B2762" s="9" t="s">
        <v>1230</v>
      </c>
      <c r="C2762" s="3" t="s">
        <v>5339</v>
      </c>
      <c r="D2762" s="5">
        <v>2750</v>
      </c>
      <c r="E2762" s="7">
        <v>401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">
        <f t="shared" si="173"/>
        <v>15</v>
      </c>
      <c r="P2762" t="s">
        <v>8323</v>
      </c>
      <c r="Q2762" t="s">
        <v>8324</v>
      </c>
      <c r="R2762" s="13">
        <f t="shared" si="172"/>
        <v>40985.459803240738</v>
      </c>
      <c r="S2762" s="13">
        <f t="shared" si="174"/>
        <v>41015.666666666664</v>
      </c>
      <c r="T2762">
        <f t="shared" si="175"/>
        <v>2012</v>
      </c>
    </row>
    <row r="2763" spans="1:20" ht="45" x14ac:dyDescent="0.25">
      <c r="A2763">
        <v>3142</v>
      </c>
      <c r="B2763" s="9" t="s">
        <v>3142</v>
      </c>
      <c r="C2763" s="3" t="s">
        <v>7252</v>
      </c>
      <c r="D2763" s="5">
        <v>2750</v>
      </c>
      <c r="E2763" s="7">
        <v>400.33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1">
        <f t="shared" si="173"/>
        <v>15</v>
      </c>
      <c r="P2763" t="s">
        <v>8309</v>
      </c>
      <c r="Q2763" t="s">
        <v>8333</v>
      </c>
      <c r="R2763" s="13">
        <f t="shared" si="172"/>
        <v>42783.513182870374</v>
      </c>
      <c r="S2763" s="13">
        <f t="shared" si="174"/>
        <v>42813.471516203703</v>
      </c>
      <c r="T2763">
        <f t="shared" si="175"/>
        <v>2017</v>
      </c>
    </row>
    <row r="2764" spans="1:20" ht="60" x14ac:dyDescent="0.25">
      <c r="A2764">
        <v>3419</v>
      </c>
      <c r="B2764" s="9" t="s">
        <v>3418</v>
      </c>
      <c r="C2764" s="3" t="s">
        <v>7529</v>
      </c>
      <c r="D2764" s="5">
        <v>2750</v>
      </c>
      <c r="E2764" s="7">
        <v>400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1">
        <f t="shared" si="173"/>
        <v>15</v>
      </c>
      <c r="P2764" t="s">
        <v>8309</v>
      </c>
      <c r="Q2764" t="s">
        <v>8333</v>
      </c>
      <c r="R2764" s="13">
        <f t="shared" si="172"/>
        <v>42448.821585648147</v>
      </c>
      <c r="S2764" s="13">
        <f t="shared" si="174"/>
        <v>42466.895833333328</v>
      </c>
      <c r="T2764">
        <f t="shared" si="175"/>
        <v>2016</v>
      </c>
    </row>
    <row r="2765" spans="1:20" ht="60" x14ac:dyDescent="0.25">
      <c r="A2765">
        <v>3530</v>
      </c>
      <c r="B2765" s="9" t="s">
        <v>3529</v>
      </c>
      <c r="C2765" s="3" t="s">
        <v>7640</v>
      </c>
      <c r="D2765" s="5">
        <v>2750</v>
      </c>
      <c r="E2765" s="7">
        <v>400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1">
        <f t="shared" si="173"/>
        <v>15</v>
      </c>
      <c r="P2765" t="s">
        <v>8309</v>
      </c>
      <c r="Q2765" t="s">
        <v>8333</v>
      </c>
      <c r="R2765" s="13">
        <f t="shared" si="172"/>
        <v>42442.623344907406</v>
      </c>
      <c r="S2765" s="13">
        <f t="shared" si="174"/>
        <v>42470.833333333328</v>
      </c>
      <c r="T2765">
        <f t="shared" si="175"/>
        <v>2016</v>
      </c>
    </row>
    <row r="2766" spans="1:20" ht="60" x14ac:dyDescent="0.25">
      <c r="A2766">
        <v>4074</v>
      </c>
      <c r="B2766" s="9" t="s">
        <v>4070</v>
      </c>
      <c r="C2766" s="3" t="s">
        <v>8177</v>
      </c>
      <c r="D2766" s="5">
        <v>2750</v>
      </c>
      <c r="E2766" s="7">
        <v>400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1">
        <f t="shared" si="173"/>
        <v>15</v>
      </c>
      <c r="P2766" t="s">
        <v>8309</v>
      </c>
      <c r="Q2766" t="s">
        <v>8333</v>
      </c>
      <c r="R2766" s="13">
        <f t="shared" si="172"/>
        <v>42283.552951388891</v>
      </c>
      <c r="S2766" s="13">
        <f t="shared" si="174"/>
        <v>42313.594618055555</v>
      </c>
      <c r="T2766">
        <f t="shared" si="175"/>
        <v>2015</v>
      </c>
    </row>
    <row r="2767" spans="1:20" ht="45" x14ac:dyDescent="0.25">
      <c r="A2767">
        <v>1439</v>
      </c>
      <c r="B2767" s="9" t="s">
        <v>1440</v>
      </c>
      <c r="C2767" s="3" t="s">
        <v>5549</v>
      </c>
      <c r="D2767" s="5">
        <v>2725</v>
      </c>
      <c r="E2767" s="7">
        <v>400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">
        <f t="shared" si="173"/>
        <v>15</v>
      </c>
      <c r="P2767" t="s">
        <v>8311</v>
      </c>
      <c r="Q2767" t="s">
        <v>8312</v>
      </c>
      <c r="R2767" s="13">
        <f t="shared" si="172"/>
        <v>42040.829872685179</v>
      </c>
      <c r="S2767" s="13">
        <f t="shared" si="174"/>
        <v>42070.829872685179</v>
      </c>
      <c r="T2767">
        <f t="shared" si="175"/>
        <v>2015</v>
      </c>
    </row>
    <row r="2768" spans="1:20" ht="60" x14ac:dyDescent="0.25">
      <c r="A2768">
        <v>977</v>
      </c>
      <c r="B2768" s="9" t="s">
        <v>978</v>
      </c>
      <c r="C2768" s="3" t="s">
        <v>5087</v>
      </c>
      <c r="D2768" s="5">
        <v>2700</v>
      </c>
      <c r="E2768" s="7">
        <v>400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">
        <f t="shared" si="173"/>
        <v>15</v>
      </c>
      <c r="P2768" t="s">
        <v>8314</v>
      </c>
      <c r="Q2768" t="s">
        <v>8322</v>
      </c>
      <c r="R2768" s="13">
        <f t="shared" si="172"/>
        <v>42391.942094907412</v>
      </c>
      <c r="S2768" s="13">
        <f t="shared" si="174"/>
        <v>42421.942094907412</v>
      </c>
      <c r="T2768">
        <f t="shared" si="175"/>
        <v>2016</v>
      </c>
    </row>
    <row r="2769" spans="1:20" ht="60" x14ac:dyDescent="0.25">
      <c r="A2769">
        <v>1191</v>
      </c>
      <c r="B2769" s="9" t="s">
        <v>1192</v>
      </c>
      <c r="C2769" s="3" t="s">
        <v>5301</v>
      </c>
      <c r="D2769" s="5">
        <v>2700</v>
      </c>
      <c r="E2769" s="7">
        <v>397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">
        <f t="shared" si="173"/>
        <v>15</v>
      </c>
      <c r="P2769" t="s">
        <v>8327</v>
      </c>
      <c r="Q2769" t="s">
        <v>8328</v>
      </c>
      <c r="R2769" s="13">
        <f t="shared" si="172"/>
        <v>42419.603703703702</v>
      </c>
      <c r="S2769" s="13">
        <f t="shared" si="174"/>
        <v>42449.562037037031</v>
      </c>
      <c r="T2769">
        <f t="shared" si="175"/>
        <v>2016</v>
      </c>
    </row>
    <row r="2770" spans="1:20" ht="45" x14ac:dyDescent="0.25">
      <c r="A2770">
        <v>2322</v>
      </c>
      <c r="B2770" s="9" t="s">
        <v>2323</v>
      </c>
      <c r="C2770" s="3" t="s">
        <v>6432</v>
      </c>
      <c r="D2770" s="5">
        <v>2700</v>
      </c>
      <c r="E2770" s="7">
        <v>396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">
        <f t="shared" si="173"/>
        <v>14</v>
      </c>
      <c r="P2770" t="s">
        <v>8331</v>
      </c>
      <c r="Q2770" t="s">
        <v>8349</v>
      </c>
      <c r="R2770" s="13">
        <f t="shared" si="172"/>
        <v>42804.895474537043</v>
      </c>
      <c r="S2770" s="13">
        <f t="shared" si="174"/>
        <v>42834.853807870371</v>
      </c>
      <c r="T2770">
        <f t="shared" si="175"/>
        <v>2017</v>
      </c>
    </row>
    <row r="2771" spans="1:20" x14ac:dyDescent="0.25">
      <c r="A2771">
        <v>2833</v>
      </c>
      <c r="B2771" s="9" t="s">
        <v>2833</v>
      </c>
      <c r="C2771" s="3" t="s">
        <v>6943</v>
      </c>
      <c r="D2771" s="5">
        <v>2700</v>
      </c>
      <c r="E2771" s="7">
        <v>391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1">
        <f t="shared" si="173"/>
        <v>14</v>
      </c>
      <c r="P2771" t="s">
        <v>8309</v>
      </c>
      <c r="Q2771" t="s">
        <v>8333</v>
      </c>
      <c r="R2771" s="13">
        <f t="shared" si="172"/>
        <v>42268.127696759257</v>
      </c>
      <c r="S2771" s="13">
        <f t="shared" si="174"/>
        <v>42288.083333333328</v>
      </c>
      <c r="T2771">
        <f t="shared" si="175"/>
        <v>2015</v>
      </c>
    </row>
    <row r="2772" spans="1:20" ht="45" x14ac:dyDescent="0.25">
      <c r="A2772">
        <v>3265</v>
      </c>
      <c r="B2772" s="9" t="s">
        <v>3265</v>
      </c>
      <c r="C2772" s="3" t="s">
        <v>7375</v>
      </c>
      <c r="D2772" s="5">
        <v>2700</v>
      </c>
      <c r="E2772" s="7">
        <v>385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1">
        <f t="shared" si="173"/>
        <v>14</v>
      </c>
      <c r="P2772" t="s">
        <v>8309</v>
      </c>
      <c r="Q2772" t="s">
        <v>8333</v>
      </c>
      <c r="R2772" s="13">
        <f t="shared" si="172"/>
        <v>42311.711979166663</v>
      </c>
      <c r="S2772" s="13">
        <f t="shared" si="174"/>
        <v>42341.708333333328</v>
      </c>
      <c r="T2772">
        <f t="shared" si="175"/>
        <v>2015</v>
      </c>
    </row>
    <row r="2773" spans="1:20" ht="60" x14ac:dyDescent="0.25">
      <c r="A2773">
        <v>1199</v>
      </c>
      <c r="B2773" s="9" t="s">
        <v>1200</v>
      </c>
      <c r="C2773" s="3" t="s">
        <v>5309</v>
      </c>
      <c r="D2773" s="5">
        <v>2658</v>
      </c>
      <c r="E2773" s="7">
        <v>385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">
        <f t="shared" si="173"/>
        <v>15</v>
      </c>
      <c r="P2773" t="s">
        <v>8327</v>
      </c>
      <c r="Q2773" t="s">
        <v>8328</v>
      </c>
      <c r="R2773" s="13">
        <f t="shared" si="172"/>
        <v>42161.770833333328</v>
      </c>
      <c r="S2773" s="13">
        <f t="shared" si="174"/>
        <v>42193.770833333328</v>
      </c>
      <c r="T2773">
        <f t="shared" si="175"/>
        <v>2015</v>
      </c>
    </row>
    <row r="2774" spans="1:20" ht="60" x14ac:dyDescent="0.25">
      <c r="A2774">
        <v>34</v>
      </c>
      <c r="B2774" s="9" t="s">
        <v>36</v>
      </c>
      <c r="C2774" s="3" t="s">
        <v>4145</v>
      </c>
      <c r="D2774" s="5">
        <v>2600</v>
      </c>
      <c r="E2774" s="7">
        <v>381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">
        <f t="shared" si="173"/>
        <v>15</v>
      </c>
      <c r="P2774" t="s">
        <v>8307</v>
      </c>
      <c r="Q2774" t="s">
        <v>8346</v>
      </c>
      <c r="R2774" s="13">
        <f t="shared" si="172"/>
        <v>41841.321770833332</v>
      </c>
      <c r="S2774" s="13">
        <f t="shared" si="174"/>
        <v>41856.321770833332</v>
      </c>
      <c r="T2774">
        <f t="shared" si="175"/>
        <v>2014</v>
      </c>
    </row>
    <row r="2775" spans="1:20" ht="60" x14ac:dyDescent="0.25">
      <c r="A2775">
        <v>1525</v>
      </c>
      <c r="B2775" s="9" t="s">
        <v>1526</v>
      </c>
      <c r="C2775" s="3" t="s">
        <v>5635</v>
      </c>
      <c r="D2775" s="5">
        <v>2600</v>
      </c>
      <c r="E2775" s="7">
        <v>381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">
        <f t="shared" si="173"/>
        <v>15</v>
      </c>
      <c r="P2775" t="s">
        <v>8327</v>
      </c>
      <c r="Q2775" t="s">
        <v>8328</v>
      </c>
      <c r="R2775" s="13">
        <f t="shared" ref="R2775:R2838" si="176">((J2775/60)/60/24+DATE(1970,1,1))</f>
        <v>42570.702986111108</v>
      </c>
      <c r="S2775" s="13">
        <f t="shared" si="174"/>
        <v>42600.702986111108</v>
      </c>
      <c r="T2775">
        <f t="shared" si="175"/>
        <v>2016</v>
      </c>
    </row>
    <row r="2776" spans="1:20" ht="60" x14ac:dyDescent="0.25">
      <c r="A2776">
        <v>3230</v>
      </c>
      <c r="B2776" s="9" t="s">
        <v>3230</v>
      </c>
      <c r="C2776" s="3" t="s">
        <v>7340</v>
      </c>
      <c r="D2776" s="5">
        <v>2600</v>
      </c>
      <c r="E2776" s="7">
        <v>380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1">
        <f t="shared" si="173"/>
        <v>15</v>
      </c>
      <c r="P2776" t="s">
        <v>8309</v>
      </c>
      <c r="Q2776" t="s">
        <v>8333</v>
      </c>
      <c r="R2776" s="13">
        <f t="shared" si="176"/>
        <v>41898.168125000004</v>
      </c>
      <c r="S2776" s="13">
        <f t="shared" si="174"/>
        <v>41913.165972222225</v>
      </c>
      <c r="T2776">
        <f t="shared" si="175"/>
        <v>2014</v>
      </c>
    </row>
    <row r="2777" spans="1:20" ht="30" x14ac:dyDescent="0.25">
      <c r="A2777">
        <v>3595</v>
      </c>
      <c r="B2777" s="9" t="s">
        <v>3594</v>
      </c>
      <c r="C2777" s="3" t="s">
        <v>7705</v>
      </c>
      <c r="D2777" s="5">
        <v>2600</v>
      </c>
      <c r="E2777" s="7">
        <v>380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1">
        <f t="shared" si="173"/>
        <v>15</v>
      </c>
      <c r="P2777" t="s">
        <v>8309</v>
      </c>
      <c r="Q2777" t="s">
        <v>8333</v>
      </c>
      <c r="R2777" s="13">
        <f t="shared" si="176"/>
        <v>42050.008368055554</v>
      </c>
      <c r="S2777" s="13">
        <f t="shared" si="174"/>
        <v>42076.290972222225</v>
      </c>
      <c r="T2777">
        <f t="shared" si="175"/>
        <v>2015</v>
      </c>
    </row>
    <row r="2778" spans="1:20" ht="30" x14ac:dyDescent="0.25">
      <c r="A2778">
        <v>2058</v>
      </c>
      <c r="B2778" s="9" t="s">
        <v>2059</v>
      </c>
      <c r="C2778" s="3" t="s">
        <v>6168</v>
      </c>
      <c r="D2778" s="5">
        <v>2560</v>
      </c>
      <c r="E2778" s="7">
        <v>380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">
        <f t="shared" si="173"/>
        <v>15</v>
      </c>
      <c r="P2778" t="s">
        <v>8314</v>
      </c>
      <c r="Q2778" t="s">
        <v>8325</v>
      </c>
      <c r="R2778" s="13">
        <f t="shared" si="176"/>
        <v>42026.370717592596</v>
      </c>
      <c r="S2778" s="13">
        <f t="shared" si="174"/>
        <v>42065.833333333328</v>
      </c>
      <c r="T2778">
        <f t="shared" si="175"/>
        <v>2015</v>
      </c>
    </row>
    <row r="2779" spans="1:20" ht="30" x14ac:dyDescent="0.25">
      <c r="A2779">
        <v>1928</v>
      </c>
      <c r="B2779" s="9" t="s">
        <v>1929</v>
      </c>
      <c r="C2779" s="3" t="s">
        <v>6038</v>
      </c>
      <c r="D2779" s="5">
        <v>2550</v>
      </c>
      <c r="E2779" s="7">
        <v>377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">
        <f t="shared" si="173"/>
        <v>15</v>
      </c>
      <c r="P2779" t="s">
        <v>8323</v>
      </c>
      <c r="Q2779" t="s">
        <v>8344</v>
      </c>
      <c r="R2779" s="13">
        <f t="shared" si="176"/>
        <v>41371.648078703707</v>
      </c>
      <c r="S2779" s="13">
        <f t="shared" si="174"/>
        <v>41401.648078703707</v>
      </c>
      <c r="T2779">
        <f t="shared" si="175"/>
        <v>2013</v>
      </c>
    </row>
    <row r="2780" spans="1:20" ht="45" x14ac:dyDescent="0.25">
      <c r="A2780">
        <v>38</v>
      </c>
      <c r="B2780" s="9" t="s">
        <v>40</v>
      </c>
      <c r="C2780" s="3" t="s">
        <v>4149</v>
      </c>
      <c r="D2780" s="5">
        <v>2500</v>
      </c>
      <c r="E2780" s="7">
        <v>376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">
        <f t="shared" si="173"/>
        <v>15</v>
      </c>
      <c r="P2780" t="s">
        <v>8307</v>
      </c>
      <c r="Q2780" t="s">
        <v>8346</v>
      </c>
      <c r="R2780" s="13">
        <f t="shared" si="176"/>
        <v>41375.057222222218</v>
      </c>
      <c r="S2780" s="13">
        <f t="shared" si="174"/>
        <v>41405.057222222218</v>
      </c>
      <c r="T2780">
        <f t="shared" si="175"/>
        <v>2013</v>
      </c>
    </row>
    <row r="2781" spans="1:20" ht="45" x14ac:dyDescent="0.25">
      <c r="A2781">
        <v>87</v>
      </c>
      <c r="B2781" s="9" t="s">
        <v>89</v>
      </c>
      <c r="C2781" s="3" t="s">
        <v>4198</v>
      </c>
      <c r="D2781" s="5">
        <v>2500</v>
      </c>
      <c r="E2781" s="7">
        <v>376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">
        <f t="shared" si="173"/>
        <v>15</v>
      </c>
      <c r="P2781" t="s">
        <v>8307</v>
      </c>
      <c r="Q2781" t="s">
        <v>8356</v>
      </c>
      <c r="R2781" s="13">
        <f t="shared" si="176"/>
        <v>40322.53938657407</v>
      </c>
      <c r="S2781" s="13">
        <f t="shared" si="174"/>
        <v>40332.070138888892</v>
      </c>
      <c r="T2781">
        <f t="shared" si="175"/>
        <v>2010</v>
      </c>
    </row>
    <row r="2782" spans="1:20" ht="60" x14ac:dyDescent="0.25">
      <c r="A2782">
        <v>169</v>
      </c>
      <c r="B2782" s="9" t="s">
        <v>171</v>
      </c>
      <c r="C2782" s="3" t="s">
        <v>4279</v>
      </c>
      <c r="D2782" s="5">
        <v>2500</v>
      </c>
      <c r="E2782" s="7">
        <v>375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">
        <f t="shared" si="173"/>
        <v>15</v>
      </c>
      <c r="P2782" t="s">
        <v>8307</v>
      </c>
      <c r="Q2782" t="s">
        <v>8316</v>
      </c>
      <c r="R2782" s="13">
        <f t="shared" si="176"/>
        <v>41900.505312499998</v>
      </c>
      <c r="S2782" s="13">
        <f t="shared" si="174"/>
        <v>41930.505312499998</v>
      </c>
      <c r="T2782">
        <f t="shared" si="175"/>
        <v>2014</v>
      </c>
    </row>
    <row r="2783" spans="1:20" ht="45" x14ac:dyDescent="0.25">
      <c r="A2783">
        <v>194</v>
      </c>
      <c r="B2783" s="9" t="s">
        <v>196</v>
      </c>
      <c r="C2783" s="3" t="s">
        <v>4304</v>
      </c>
      <c r="D2783" s="5">
        <v>2500</v>
      </c>
      <c r="E2783" s="7">
        <v>375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">
        <f t="shared" si="173"/>
        <v>15</v>
      </c>
      <c r="P2783" t="s">
        <v>8307</v>
      </c>
      <c r="Q2783" t="s">
        <v>8316</v>
      </c>
      <c r="R2783" s="13">
        <f t="shared" si="176"/>
        <v>42375.996886574074</v>
      </c>
      <c r="S2783" s="13">
        <f t="shared" si="174"/>
        <v>42435.996886574074</v>
      </c>
      <c r="T2783">
        <f t="shared" si="175"/>
        <v>2016</v>
      </c>
    </row>
    <row r="2784" spans="1:20" ht="60" x14ac:dyDescent="0.25">
      <c r="A2784">
        <v>197</v>
      </c>
      <c r="B2784" s="9" t="s">
        <v>199</v>
      </c>
      <c r="C2784" s="3" t="s">
        <v>4307</v>
      </c>
      <c r="D2784" s="5">
        <v>2500</v>
      </c>
      <c r="E2784" s="7">
        <v>375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">
        <f t="shared" si="173"/>
        <v>15</v>
      </c>
      <c r="P2784" t="s">
        <v>8307</v>
      </c>
      <c r="Q2784" t="s">
        <v>8316</v>
      </c>
      <c r="R2784" s="13">
        <f t="shared" si="176"/>
        <v>42741.848379629635</v>
      </c>
      <c r="S2784" s="13">
        <f t="shared" si="174"/>
        <v>42783.875</v>
      </c>
      <c r="T2784">
        <f t="shared" si="175"/>
        <v>2017</v>
      </c>
    </row>
    <row r="2785" spans="1:20" ht="60" x14ac:dyDescent="0.25">
      <c r="A2785">
        <v>203</v>
      </c>
      <c r="B2785" s="9" t="s">
        <v>205</v>
      </c>
      <c r="C2785" s="3" t="s">
        <v>4313</v>
      </c>
      <c r="D2785" s="5">
        <v>2500</v>
      </c>
      <c r="E2785" s="7">
        <v>375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">
        <f t="shared" si="173"/>
        <v>15</v>
      </c>
      <c r="P2785" t="s">
        <v>8307</v>
      </c>
      <c r="Q2785" t="s">
        <v>8316</v>
      </c>
      <c r="R2785" s="13">
        <f t="shared" si="176"/>
        <v>41973.847962962958</v>
      </c>
      <c r="S2785" s="13">
        <f t="shared" si="174"/>
        <v>42033.847962962958</v>
      </c>
      <c r="T2785">
        <f t="shared" si="175"/>
        <v>2014</v>
      </c>
    </row>
    <row r="2786" spans="1:20" ht="30" x14ac:dyDescent="0.25">
      <c r="A2786">
        <v>262</v>
      </c>
      <c r="B2786" s="9" t="s">
        <v>263</v>
      </c>
      <c r="C2786" s="3" t="s">
        <v>4372</v>
      </c>
      <c r="D2786" s="5">
        <v>2500</v>
      </c>
      <c r="E2786" s="7">
        <v>371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">
        <f t="shared" si="173"/>
        <v>15</v>
      </c>
      <c r="P2786" t="s">
        <v>8307</v>
      </c>
      <c r="Q2786" t="s">
        <v>8336</v>
      </c>
      <c r="R2786" s="13">
        <f t="shared" si="176"/>
        <v>40555.24800925926</v>
      </c>
      <c r="S2786" s="13">
        <f t="shared" si="174"/>
        <v>40600.24800925926</v>
      </c>
      <c r="T2786">
        <f t="shared" si="175"/>
        <v>2011</v>
      </c>
    </row>
    <row r="2787" spans="1:20" ht="60" x14ac:dyDescent="0.25">
      <c r="A2787">
        <v>412</v>
      </c>
      <c r="B2787" s="9" t="s">
        <v>413</v>
      </c>
      <c r="C2787" s="3" t="s">
        <v>4522</v>
      </c>
      <c r="D2787" s="5">
        <v>2500</v>
      </c>
      <c r="E2787" s="7">
        <v>369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">
        <f t="shared" si="173"/>
        <v>15</v>
      </c>
      <c r="P2787" t="s">
        <v>8307</v>
      </c>
      <c r="Q2787" t="s">
        <v>8336</v>
      </c>
      <c r="R2787" s="13">
        <f t="shared" si="176"/>
        <v>41099.742800925924</v>
      </c>
      <c r="S2787" s="13">
        <f t="shared" si="174"/>
        <v>41115.742800925924</v>
      </c>
      <c r="T2787">
        <f t="shared" si="175"/>
        <v>2012</v>
      </c>
    </row>
    <row r="2788" spans="1:20" ht="60" x14ac:dyDescent="0.25">
      <c r="A2788">
        <v>434</v>
      </c>
      <c r="B2788" s="9" t="s">
        <v>435</v>
      </c>
      <c r="C2788" s="3" t="s">
        <v>4544</v>
      </c>
      <c r="D2788" s="5">
        <v>2500</v>
      </c>
      <c r="E2788" s="7">
        <v>367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">
        <f t="shared" si="173"/>
        <v>14</v>
      </c>
      <c r="P2788" t="s">
        <v>8307</v>
      </c>
      <c r="Q2788" t="s">
        <v>8313</v>
      </c>
      <c r="R2788" s="13">
        <f t="shared" si="176"/>
        <v>41576.834513888891</v>
      </c>
      <c r="S2788" s="13">
        <f t="shared" si="174"/>
        <v>41609.876180555555</v>
      </c>
      <c r="T2788">
        <f t="shared" si="175"/>
        <v>2013</v>
      </c>
    </row>
    <row r="2789" spans="1:20" ht="60" x14ac:dyDescent="0.25">
      <c r="A2789">
        <v>448</v>
      </c>
      <c r="B2789" s="9" t="s">
        <v>449</v>
      </c>
      <c r="C2789" s="3" t="s">
        <v>4558</v>
      </c>
      <c r="D2789" s="5">
        <v>2500</v>
      </c>
      <c r="E2789" s="7">
        <v>362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">
        <f t="shared" si="173"/>
        <v>14</v>
      </c>
      <c r="P2789" t="s">
        <v>8307</v>
      </c>
      <c r="Q2789" t="s">
        <v>8313</v>
      </c>
      <c r="R2789" s="13">
        <f t="shared" si="176"/>
        <v>41753.758043981477</v>
      </c>
      <c r="S2789" s="13">
        <f t="shared" si="174"/>
        <v>41773.758043981477</v>
      </c>
      <c r="T2789">
        <f t="shared" si="175"/>
        <v>2014</v>
      </c>
    </row>
    <row r="2790" spans="1:20" ht="60" x14ac:dyDescent="0.25">
      <c r="A2790">
        <v>549</v>
      </c>
      <c r="B2790" s="9" t="s">
        <v>550</v>
      </c>
      <c r="C2790" s="3" t="s">
        <v>4659</v>
      </c>
      <c r="D2790" s="5">
        <v>2500</v>
      </c>
      <c r="E2790" s="7">
        <v>361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">
        <f t="shared" si="173"/>
        <v>14</v>
      </c>
      <c r="P2790" t="s">
        <v>8314</v>
      </c>
      <c r="Q2790" t="s">
        <v>8318</v>
      </c>
      <c r="R2790" s="13">
        <f t="shared" si="176"/>
        <v>42163.636828703704</v>
      </c>
      <c r="S2790" s="13">
        <f t="shared" si="174"/>
        <v>42193.636828703704</v>
      </c>
      <c r="T2790">
        <f t="shared" si="175"/>
        <v>2015</v>
      </c>
    </row>
    <row r="2791" spans="1:20" ht="45" x14ac:dyDescent="0.25">
      <c r="A2791">
        <v>569</v>
      </c>
      <c r="B2791" s="9" t="s">
        <v>570</v>
      </c>
      <c r="C2791" s="3" t="s">
        <v>4679</v>
      </c>
      <c r="D2791" s="5">
        <v>2500</v>
      </c>
      <c r="E2791" s="7">
        <v>360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">
        <f t="shared" si="173"/>
        <v>14</v>
      </c>
      <c r="P2791" t="s">
        <v>8314</v>
      </c>
      <c r="Q2791" t="s">
        <v>8318</v>
      </c>
      <c r="R2791" s="13">
        <f t="shared" si="176"/>
        <v>42340.847361111111</v>
      </c>
      <c r="S2791" s="13">
        <f t="shared" si="174"/>
        <v>42370.847361111111</v>
      </c>
      <c r="T2791">
        <f t="shared" si="175"/>
        <v>2015</v>
      </c>
    </row>
    <row r="2792" spans="1:20" ht="60" x14ac:dyDescent="0.25">
      <c r="A2792">
        <v>572</v>
      </c>
      <c r="B2792" s="9" t="s">
        <v>573</v>
      </c>
      <c r="C2792" s="3" t="s">
        <v>4682</v>
      </c>
      <c r="D2792" s="5">
        <v>2500</v>
      </c>
      <c r="E2792" s="7">
        <v>360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">
        <f t="shared" si="173"/>
        <v>14</v>
      </c>
      <c r="P2792" t="s">
        <v>8314</v>
      </c>
      <c r="Q2792" t="s">
        <v>8318</v>
      </c>
      <c r="R2792" s="13">
        <f t="shared" si="176"/>
        <v>42282.71629629629</v>
      </c>
      <c r="S2792" s="13">
        <f t="shared" si="174"/>
        <v>42312.757962962962</v>
      </c>
      <c r="T2792">
        <f t="shared" si="175"/>
        <v>2015</v>
      </c>
    </row>
    <row r="2793" spans="1:20" ht="30" x14ac:dyDescent="0.25">
      <c r="A2793">
        <v>598</v>
      </c>
      <c r="B2793" s="9" t="s">
        <v>599</v>
      </c>
      <c r="C2793" s="3" t="s">
        <v>4708</v>
      </c>
      <c r="D2793" s="5">
        <v>2500</v>
      </c>
      <c r="E2793" s="7">
        <v>360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">
        <f t="shared" si="173"/>
        <v>14</v>
      </c>
      <c r="P2793" t="s">
        <v>8314</v>
      </c>
      <c r="Q2793" t="s">
        <v>8318</v>
      </c>
      <c r="R2793" s="13">
        <f t="shared" si="176"/>
        <v>41948.00209490741</v>
      </c>
      <c r="S2793" s="13">
        <f t="shared" si="174"/>
        <v>41978.00209490741</v>
      </c>
      <c r="T2793">
        <f t="shared" si="175"/>
        <v>2014</v>
      </c>
    </row>
    <row r="2794" spans="1:20" ht="60" x14ac:dyDescent="0.25">
      <c r="A2794">
        <v>649</v>
      </c>
      <c r="B2794" s="9" t="s">
        <v>650</v>
      </c>
      <c r="C2794" s="3" t="s">
        <v>4759</v>
      </c>
      <c r="D2794" s="5">
        <v>2500</v>
      </c>
      <c r="E2794" s="7">
        <v>359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">
        <f t="shared" si="173"/>
        <v>14</v>
      </c>
      <c r="P2794" t="s">
        <v>8314</v>
      </c>
      <c r="Q2794" t="s">
        <v>8322</v>
      </c>
      <c r="R2794" s="13">
        <f t="shared" si="176"/>
        <v>41877.912187499998</v>
      </c>
      <c r="S2794" s="13">
        <f t="shared" si="174"/>
        <v>41898.912187499998</v>
      </c>
      <c r="T2794">
        <f t="shared" si="175"/>
        <v>2014</v>
      </c>
    </row>
    <row r="2795" spans="1:20" ht="60" x14ac:dyDescent="0.25">
      <c r="A2795">
        <v>681</v>
      </c>
      <c r="B2795" s="9" t="s">
        <v>682</v>
      </c>
      <c r="C2795" s="3" t="s">
        <v>4791</v>
      </c>
      <c r="D2795" s="5">
        <v>2500</v>
      </c>
      <c r="E2795" s="7">
        <v>358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">
        <f t="shared" si="173"/>
        <v>14</v>
      </c>
      <c r="P2795" t="s">
        <v>8314</v>
      </c>
      <c r="Q2795" t="s">
        <v>8322</v>
      </c>
      <c r="R2795" s="13">
        <f t="shared" si="176"/>
        <v>42639.805601851855</v>
      </c>
      <c r="S2795" s="13">
        <f t="shared" si="174"/>
        <v>42669.805601851855</v>
      </c>
      <c r="T2795">
        <f t="shared" si="175"/>
        <v>2016</v>
      </c>
    </row>
    <row r="2796" spans="1:20" ht="60" x14ac:dyDescent="0.25">
      <c r="A2796">
        <v>726</v>
      </c>
      <c r="B2796" s="9" t="s">
        <v>727</v>
      </c>
      <c r="C2796" s="3" t="s">
        <v>4836</v>
      </c>
      <c r="D2796" s="5">
        <v>2500</v>
      </c>
      <c r="E2796" s="7">
        <v>358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">
        <f t="shared" si="173"/>
        <v>14</v>
      </c>
      <c r="P2796" t="s">
        <v>8311</v>
      </c>
      <c r="Q2796" t="s">
        <v>8345</v>
      </c>
      <c r="R2796" s="13">
        <f t="shared" si="176"/>
        <v>41346.042673611111</v>
      </c>
      <c r="S2796" s="13">
        <f t="shared" si="174"/>
        <v>41376.042673611111</v>
      </c>
      <c r="T2796">
        <f t="shared" si="175"/>
        <v>2013</v>
      </c>
    </row>
    <row r="2797" spans="1:20" ht="60" x14ac:dyDescent="0.25">
      <c r="A2797">
        <v>733</v>
      </c>
      <c r="B2797" s="9" t="s">
        <v>734</v>
      </c>
      <c r="C2797" s="3" t="s">
        <v>4843</v>
      </c>
      <c r="D2797" s="5">
        <v>2500</v>
      </c>
      <c r="E2797" s="7">
        <v>355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">
        <f t="shared" si="173"/>
        <v>14</v>
      </c>
      <c r="P2797" t="s">
        <v>8311</v>
      </c>
      <c r="Q2797" t="s">
        <v>8345</v>
      </c>
      <c r="R2797" s="13">
        <f t="shared" si="176"/>
        <v>41598.420046296298</v>
      </c>
      <c r="S2797" s="13">
        <f t="shared" si="174"/>
        <v>41628.420046296298</v>
      </c>
      <c r="T2797">
        <f t="shared" si="175"/>
        <v>2013</v>
      </c>
    </row>
    <row r="2798" spans="1:20" ht="45" x14ac:dyDescent="0.25">
      <c r="A2798">
        <v>755</v>
      </c>
      <c r="B2798" s="9" t="s">
        <v>756</v>
      </c>
      <c r="C2798" s="3" t="s">
        <v>4865</v>
      </c>
      <c r="D2798" s="5">
        <v>2500</v>
      </c>
      <c r="E2798" s="7">
        <v>353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">
        <f t="shared" si="173"/>
        <v>14</v>
      </c>
      <c r="P2798" t="s">
        <v>8311</v>
      </c>
      <c r="Q2798" t="s">
        <v>8345</v>
      </c>
      <c r="R2798" s="13">
        <f t="shared" si="176"/>
        <v>41383.605057870373</v>
      </c>
      <c r="S2798" s="13">
        <f t="shared" si="174"/>
        <v>41414.02847222222</v>
      </c>
      <c r="T2798">
        <f t="shared" si="175"/>
        <v>2013</v>
      </c>
    </row>
    <row r="2799" spans="1:20" ht="45" x14ac:dyDescent="0.25">
      <c r="A2799">
        <v>758</v>
      </c>
      <c r="B2799" s="9" t="s">
        <v>759</v>
      </c>
      <c r="C2799" s="3" t="s">
        <v>4868</v>
      </c>
      <c r="D2799" s="5">
        <v>2500</v>
      </c>
      <c r="E2799" s="7">
        <v>351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">
        <f t="shared" si="173"/>
        <v>14</v>
      </c>
      <c r="P2799" t="s">
        <v>8311</v>
      </c>
      <c r="Q2799" t="s">
        <v>8345</v>
      </c>
      <c r="R2799" s="13">
        <f t="shared" si="176"/>
        <v>40429.836435185185</v>
      </c>
      <c r="S2799" s="13">
        <f t="shared" si="174"/>
        <v>40459.836435185185</v>
      </c>
      <c r="T2799">
        <f t="shared" si="175"/>
        <v>2010</v>
      </c>
    </row>
    <row r="2800" spans="1:20" ht="60" x14ac:dyDescent="0.25">
      <c r="A2800">
        <v>768</v>
      </c>
      <c r="B2800" s="9" t="s">
        <v>769</v>
      </c>
      <c r="C2800" s="3" t="s">
        <v>4878</v>
      </c>
      <c r="D2800" s="5">
        <v>2500</v>
      </c>
      <c r="E2800" s="7">
        <v>351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">
        <f t="shared" si="173"/>
        <v>14</v>
      </c>
      <c r="P2800" t="s">
        <v>8311</v>
      </c>
      <c r="Q2800" t="s">
        <v>8350</v>
      </c>
      <c r="R2800" s="13">
        <f t="shared" si="176"/>
        <v>41594.207060185188</v>
      </c>
      <c r="S2800" s="13">
        <f t="shared" si="174"/>
        <v>41624.207060185188</v>
      </c>
      <c r="T2800">
        <f t="shared" si="175"/>
        <v>2013</v>
      </c>
    </row>
    <row r="2801" spans="1:20" ht="30" x14ac:dyDescent="0.25">
      <c r="A2801">
        <v>792</v>
      </c>
      <c r="B2801" s="9" t="s">
        <v>793</v>
      </c>
      <c r="C2801" s="3" t="s">
        <v>4902</v>
      </c>
      <c r="D2801" s="5">
        <v>2500</v>
      </c>
      <c r="E2801" s="7">
        <v>350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">
        <f t="shared" si="173"/>
        <v>14</v>
      </c>
      <c r="P2801" t="s">
        <v>8323</v>
      </c>
      <c r="Q2801" t="s">
        <v>8347</v>
      </c>
      <c r="R2801" s="13">
        <f t="shared" si="176"/>
        <v>41555.873645833337</v>
      </c>
      <c r="S2801" s="13">
        <f t="shared" si="174"/>
        <v>41585.915312500001</v>
      </c>
      <c r="T2801">
        <f t="shared" si="175"/>
        <v>2013</v>
      </c>
    </row>
    <row r="2802" spans="1:20" ht="45" x14ac:dyDescent="0.25">
      <c r="A2802">
        <v>837</v>
      </c>
      <c r="B2802" s="9" t="s">
        <v>838</v>
      </c>
      <c r="C2802" s="3" t="s">
        <v>4947</v>
      </c>
      <c r="D2802" s="5">
        <v>2500</v>
      </c>
      <c r="E2802" s="7">
        <v>350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">
        <f t="shared" si="173"/>
        <v>14</v>
      </c>
      <c r="P2802" t="s">
        <v>8323</v>
      </c>
      <c r="Q2802" t="s">
        <v>8347</v>
      </c>
      <c r="R2802" s="13">
        <f t="shared" si="176"/>
        <v>41730.998402777775</v>
      </c>
      <c r="S2802" s="13">
        <f t="shared" si="174"/>
        <v>41760.998402777775</v>
      </c>
      <c r="T2802">
        <f t="shared" si="175"/>
        <v>2014</v>
      </c>
    </row>
    <row r="2803" spans="1:20" ht="45" x14ac:dyDescent="0.25">
      <c r="A2803">
        <v>842</v>
      </c>
      <c r="B2803" s="9" t="s">
        <v>843</v>
      </c>
      <c r="C2803" s="3" t="s">
        <v>4952</v>
      </c>
      <c r="D2803" s="5">
        <v>2500</v>
      </c>
      <c r="E2803" s="7">
        <v>350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">
        <f t="shared" si="173"/>
        <v>14</v>
      </c>
      <c r="P2803" t="s">
        <v>8323</v>
      </c>
      <c r="Q2803" t="s">
        <v>8352</v>
      </c>
      <c r="R2803" s="13">
        <f t="shared" si="176"/>
        <v>41526.592395833337</v>
      </c>
      <c r="S2803" s="13">
        <f t="shared" si="174"/>
        <v>41561.165972222225</v>
      </c>
      <c r="T2803">
        <f t="shared" si="175"/>
        <v>2013</v>
      </c>
    </row>
    <row r="2804" spans="1:20" ht="60" x14ac:dyDescent="0.25">
      <c r="A2804">
        <v>898</v>
      </c>
      <c r="B2804" s="9" t="s">
        <v>899</v>
      </c>
      <c r="C2804" s="3" t="s">
        <v>5008</v>
      </c>
      <c r="D2804" s="5">
        <v>2500</v>
      </c>
      <c r="E2804" s="7">
        <v>350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">
        <f t="shared" si="173"/>
        <v>14</v>
      </c>
      <c r="P2804" t="s">
        <v>8323</v>
      </c>
      <c r="Q2804" t="s">
        <v>8344</v>
      </c>
      <c r="R2804" s="13">
        <f t="shared" si="176"/>
        <v>40878.758217592593</v>
      </c>
      <c r="S2804" s="13">
        <f t="shared" si="174"/>
        <v>40923.758217592593</v>
      </c>
      <c r="T2804">
        <f t="shared" si="175"/>
        <v>2011</v>
      </c>
    </row>
    <row r="2805" spans="1:20" ht="45" x14ac:dyDescent="0.25">
      <c r="A2805">
        <v>908</v>
      </c>
      <c r="B2805" s="9" t="s">
        <v>909</v>
      </c>
      <c r="C2805" s="3" t="s">
        <v>5018</v>
      </c>
      <c r="D2805" s="5">
        <v>2500</v>
      </c>
      <c r="E2805" s="7">
        <v>346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">
        <f t="shared" si="173"/>
        <v>14</v>
      </c>
      <c r="P2805" t="s">
        <v>8323</v>
      </c>
      <c r="Q2805" t="s">
        <v>8337</v>
      </c>
      <c r="R2805" s="13">
        <f t="shared" si="176"/>
        <v>40340.801562499997</v>
      </c>
      <c r="S2805" s="13">
        <f t="shared" si="174"/>
        <v>40386.207638888889</v>
      </c>
      <c r="T2805">
        <f t="shared" si="175"/>
        <v>2010</v>
      </c>
    </row>
    <row r="2806" spans="1:20" ht="60" x14ac:dyDescent="0.25">
      <c r="A2806">
        <v>962</v>
      </c>
      <c r="B2806" s="9" t="s">
        <v>963</v>
      </c>
      <c r="C2806" s="3" t="s">
        <v>5072</v>
      </c>
      <c r="D2806" s="5">
        <v>2500</v>
      </c>
      <c r="E2806" s="7">
        <v>345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">
        <f t="shared" si="173"/>
        <v>14</v>
      </c>
      <c r="P2806" t="s">
        <v>8314</v>
      </c>
      <c r="Q2806" t="s">
        <v>8322</v>
      </c>
      <c r="R2806" s="13">
        <f t="shared" si="176"/>
        <v>42373.712418981479</v>
      </c>
      <c r="S2806" s="13">
        <f t="shared" si="174"/>
        <v>42411.712418981479</v>
      </c>
      <c r="T2806">
        <f t="shared" si="175"/>
        <v>2016</v>
      </c>
    </row>
    <row r="2807" spans="1:20" ht="30" x14ac:dyDescent="0.25">
      <c r="A2807">
        <v>1050</v>
      </c>
      <c r="B2807" s="9" t="s">
        <v>1051</v>
      </c>
      <c r="C2807" s="3" t="s">
        <v>5160</v>
      </c>
      <c r="D2807" s="5">
        <v>2500</v>
      </c>
      <c r="E2807" s="7">
        <v>345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">
        <f t="shared" si="173"/>
        <v>14</v>
      </c>
      <c r="P2807" t="s">
        <v>8338</v>
      </c>
      <c r="Q2807" t="s">
        <v>8339</v>
      </c>
      <c r="R2807" s="13">
        <f t="shared" si="176"/>
        <v>42231.7971875</v>
      </c>
      <c r="S2807" s="13">
        <f t="shared" si="174"/>
        <v>42261.7971875</v>
      </c>
      <c r="T2807">
        <f t="shared" si="175"/>
        <v>2015</v>
      </c>
    </row>
    <row r="2808" spans="1:20" ht="60" x14ac:dyDescent="0.25">
      <c r="A2808">
        <v>1054</v>
      </c>
      <c r="B2808" s="9" t="s">
        <v>1055</v>
      </c>
      <c r="C2808" s="3" t="s">
        <v>5164</v>
      </c>
      <c r="D2808" s="5">
        <v>2500</v>
      </c>
      <c r="E2808" s="7">
        <v>341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">
        <f t="shared" si="173"/>
        <v>14</v>
      </c>
      <c r="P2808" t="s">
        <v>8338</v>
      </c>
      <c r="Q2808" t="s">
        <v>8339</v>
      </c>
      <c r="R2808" s="13">
        <f t="shared" si="176"/>
        <v>41831.851840277777</v>
      </c>
      <c r="S2808" s="13">
        <f t="shared" si="174"/>
        <v>41861.916666666664</v>
      </c>
      <c r="T2808">
        <f t="shared" si="175"/>
        <v>2014</v>
      </c>
    </row>
    <row r="2809" spans="1:20" ht="60" x14ac:dyDescent="0.25">
      <c r="A2809">
        <v>1111</v>
      </c>
      <c r="B2809" s="9" t="s">
        <v>1112</v>
      </c>
      <c r="C2809" s="3" t="s">
        <v>5221</v>
      </c>
      <c r="D2809" s="5">
        <v>2500</v>
      </c>
      <c r="E2809" s="7">
        <v>340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">
        <f t="shared" si="173"/>
        <v>14</v>
      </c>
      <c r="P2809" t="s">
        <v>8320</v>
      </c>
      <c r="Q2809" t="s">
        <v>8321</v>
      </c>
      <c r="R2809" s="13">
        <f t="shared" si="176"/>
        <v>42347.203587962969</v>
      </c>
      <c r="S2809" s="13">
        <f t="shared" si="174"/>
        <v>42377.203587962969</v>
      </c>
      <c r="T2809">
        <f t="shared" si="175"/>
        <v>2015</v>
      </c>
    </row>
    <row r="2810" spans="1:20" ht="30" x14ac:dyDescent="0.25">
      <c r="A2810">
        <v>1150</v>
      </c>
      <c r="B2810" s="9" t="s">
        <v>1151</v>
      </c>
      <c r="C2810" s="3" t="s">
        <v>5260</v>
      </c>
      <c r="D2810" s="5">
        <v>2500</v>
      </c>
      <c r="E2810" s="7">
        <v>338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">
        <f t="shared" si="173"/>
        <v>13</v>
      </c>
      <c r="P2810" t="s">
        <v>8331</v>
      </c>
      <c r="Q2810" t="s">
        <v>8332</v>
      </c>
      <c r="R2810" s="13">
        <f t="shared" si="176"/>
        <v>42317.954571759255</v>
      </c>
      <c r="S2810" s="13">
        <f t="shared" si="174"/>
        <v>42377.954571759255</v>
      </c>
      <c r="T2810">
        <f t="shared" si="175"/>
        <v>2015</v>
      </c>
    </row>
    <row r="2811" spans="1:20" ht="60" x14ac:dyDescent="0.25">
      <c r="A2811">
        <v>1183</v>
      </c>
      <c r="B2811" s="9" t="s">
        <v>1184</v>
      </c>
      <c r="C2811" s="3" t="s">
        <v>5293</v>
      </c>
      <c r="D2811" s="5">
        <v>2500</v>
      </c>
      <c r="E2811" s="7">
        <v>335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">
        <f t="shared" si="173"/>
        <v>13</v>
      </c>
      <c r="P2811" t="s">
        <v>8331</v>
      </c>
      <c r="Q2811" t="s">
        <v>8332</v>
      </c>
      <c r="R2811" s="13">
        <f t="shared" si="176"/>
        <v>42656.86137731481</v>
      </c>
      <c r="S2811" s="13">
        <f t="shared" si="174"/>
        <v>42676.165972222225</v>
      </c>
      <c r="T2811">
        <f t="shared" si="175"/>
        <v>2016</v>
      </c>
    </row>
    <row r="2812" spans="1:20" ht="60" x14ac:dyDescent="0.25">
      <c r="A2812">
        <v>1212</v>
      </c>
      <c r="B2812" s="9" t="s">
        <v>1213</v>
      </c>
      <c r="C2812" s="3" t="s">
        <v>5322</v>
      </c>
      <c r="D2812" s="5">
        <v>2500</v>
      </c>
      <c r="E2812" s="7">
        <v>335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">
        <f t="shared" si="173"/>
        <v>13</v>
      </c>
      <c r="P2812" t="s">
        <v>8327</v>
      </c>
      <c r="Q2812" t="s">
        <v>8328</v>
      </c>
      <c r="R2812" s="13">
        <f t="shared" si="176"/>
        <v>42318.950173611112</v>
      </c>
      <c r="S2812" s="13">
        <f t="shared" si="174"/>
        <v>42335.041666666672</v>
      </c>
      <c r="T2812">
        <f t="shared" si="175"/>
        <v>2015</v>
      </c>
    </row>
    <row r="2813" spans="1:20" ht="30" x14ac:dyDescent="0.25">
      <c r="A2813">
        <v>1236</v>
      </c>
      <c r="B2813" s="9" t="s">
        <v>1237</v>
      </c>
      <c r="C2813" s="3" t="s">
        <v>5346</v>
      </c>
      <c r="D2813" s="5">
        <v>2500</v>
      </c>
      <c r="E2813" s="7">
        <v>335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">
        <f t="shared" si="173"/>
        <v>13</v>
      </c>
      <c r="P2813" t="s">
        <v>8323</v>
      </c>
      <c r="Q2813" t="s">
        <v>8324</v>
      </c>
      <c r="R2813" s="13">
        <f t="shared" si="176"/>
        <v>41110.680138888885</v>
      </c>
      <c r="S2813" s="13">
        <f t="shared" si="174"/>
        <v>41118.666666666664</v>
      </c>
      <c r="T2813">
        <f t="shared" si="175"/>
        <v>2012</v>
      </c>
    </row>
    <row r="2814" spans="1:20" ht="30" x14ac:dyDescent="0.25">
      <c r="A2814">
        <v>1239</v>
      </c>
      <c r="B2814" s="9" t="s">
        <v>1240</v>
      </c>
      <c r="C2814" s="3" t="s">
        <v>5349</v>
      </c>
      <c r="D2814" s="5">
        <v>2500</v>
      </c>
      <c r="E2814" s="7">
        <v>335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">
        <f t="shared" si="173"/>
        <v>13</v>
      </c>
      <c r="P2814" t="s">
        <v>8323</v>
      </c>
      <c r="Q2814" t="s">
        <v>8324</v>
      </c>
      <c r="R2814" s="13">
        <f t="shared" si="176"/>
        <v>40883.962581018517</v>
      </c>
      <c r="S2814" s="13">
        <f t="shared" si="174"/>
        <v>40913.962581018517</v>
      </c>
      <c r="T2814">
        <f t="shared" si="175"/>
        <v>2011</v>
      </c>
    </row>
    <row r="2815" spans="1:20" ht="45" x14ac:dyDescent="0.25">
      <c r="A2815">
        <v>1248</v>
      </c>
      <c r="B2815" s="9" t="s">
        <v>1249</v>
      </c>
      <c r="C2815" s="3" t="s">
        <v>5358</v>
      </c>
      <c r="D2815" s="5">
        <v>2500</v>
      </c>
      <c r="E2815" s="7">
        <v>334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">
        <f t="shared" si="173"/>
        <v>13</v>
      </c>
      <c r="P2815" t="s">
        <v>8323</v>
      </c>
      <c r="Q2815" t="s">
        <v>8347</v>
      </c>
      <c r="R2815" s="13">
        <f t="shared" si="176"/>
        <v>41767.656863425924</v>
      </c>
      <c r="S2815" s="13">
        <f t="shared" si="174"/>
        <v>41803.290972222225</v>
      </c>
      <c r="T2815">
        <f t="shared" si="175"/>
        <v>2014</v>
      </c>
    </row>
    <row r="2816" spans="1:20" ht="45" x14ac:dyDescent="0.25">
      <c r="A2816">
        <v>1259</v>
      </c>
      <c r="B2816" s="9" t="s">
        <v>1260</v>
      </c>
      <c r="C2816" s="3" t="s">
        <v>5369</v>
      </c>
      <c r="D2816" s="5">
        <v>2500</v>
      </c>
      <c r="E2816" s="7">
        <v>330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">
        <f t="shared" si="173"/>
        <v>13</v>
      </c>
      <c r="P2816" t="s">
        <v>8323</v>
      </c>
      <c r="Q2816" t="s">
        <v>8347</v>
      </c>
      <c r="R2816" s="13">
        <f t="shared" si="176"/>
        <v>41766.970648148148</v>
      </c>
      <c r="S2816" s="13">
        <f t="shared" si="174"/>
        <v>41799.165972222225</v>
      </c>
      <c r="T2816">
        <f t="shared" si="175"/>
        <v>2014</v>
      </c>
    </row>
    <row r="2817" spans="1:20" ht="60" x14ac:dyDescent="0.25">
      <c r="A2817">
        <v>1295</v>
      </c>
      <c r="B2817" s="9" t="s">
        <v>1296</v>
      </c>
      <c r="C2817" s="3" t="s">
        <v>5405</v>
      </c>
      <c r="D2817" s="5">
        <v>2500</v>
      </c>
      <c r="E2817" s="7">
        <v>327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1">
        <f t="shared" si="173"/>
        <v>13</v>
      </c>
      <c r="P2817" t="s">
        <v>8309</v>
      </c>
      <c r="Q2817" t="s">
        <v>8333</v>
      </c>
      <c r="R2817" s="13">
        <f t="shared" si="176"/>
        <v>42184.572881944448</v>
      </c>
      <c r="S2817" s="13">
        <f t="shared" si="174"/>
        <v>42214.708333333328</v>
      </c>
      <c r="T2817">
        <f t="shared" si="175"/>
        <v>2015</v>
      </c>
    </row>
    <row r="2818" spans="1:20" ht="45" x14ac:dyDescent="0.25">
      <c r="A2818">
        <v>1302</v>
      </c>
      <c r="B2818" s="9" t="s">
        <v>1303</v>
      </c>
      <c r="C2818" s="3" t="s">
        <v>5412</v>
      </c>
      <c r="D2818" s="5">
        <v>2500</v>
      </c>
      <c r="E2818" s="7">
        <v>326.33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1">
        <f t="shared" ref="O2818:O2881" si="177">ROUND(E2819/D2819*100,0)</f>
        <v>13</v>
      </c>
      <c r="P2818" t="s">
        <v>8309</v>
      </c>
      <c r="Q2818" t="s">
        <v>8333</v>
      </c>
      <c r="R2818" s="13">
        <f t="shared" si="176"/>
        <v>42675.057997685188</v>
      </c>
      <c r="S2818" s="13">
        <f t="shared" si="174"/>
        <v>42705.099664351852</v>
      </c>
      <c r="T2818">
        <f t="shared" si="175"/>
        <v>2016</v>
      </c>
    </row>
    <row r="2819" spans="1:20" ht="60" x14ac:dyDescent="0.25">
      <c r="A2819">
        <v>1333</v>
      </c>
      <c r="B2819" s="9" t="s">
        <v>1334</v>
      </c>
      <c r="C2819" s="3" t="s">
        <v>5443</v>
      </c>
      <c r="D2819" s="5">
        <v>2500</v>
      </c>
      <c r="E2819" s="7">
        <v>325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">
        <f t="shared" si="177"/>
        <v>13</v>
      </c>
      <c r="P2819" t="s">
        <v>8314</v>
      </c>
      <c r="Q2819" t="s">
        <v>8322</v>
      </c>
      <c r="R2819" s="13">
        <f t="shared" si="176"/>
        <v>41806.106770833336</v>
      </c>
      <c r="S2819" s="13">
        <f t="shared" ref="S2819:S2882" si="178">(((I2819/60)/60/24+DATE(1970,1,1)))</f>
        <v>41836.106770833336</v>
      </c>
      <c r="T2819">
        <f t="shared" ref="T2819:T2882" si="179">YEAR(R2819)</f>
        <v>2014</v>
      </c>
    </row>
    <row r="2820" spans="1:20" ht="60" x14ac:dyDescent="0.25">
      <c r="A2820">
        <v>1347</v>
      </c>
      <c r="B2820" s="9" t="s">
        <v>1348</v>
      </c>
      <c r="C2820" s="3" t="s">
        <v>5457</v>
      </c>
      <c r="D2820" s="5">
        <v>2500</v>
      </c>
      <c r="E2820" s="7">
        <v>325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">
        <f t="shared" si="177"/>
        <v>13</v>
      </c>
      <c r="P2820" t="s">
        <v>8311</v>
      </c>
      <c r="Q2820" t="s">
        <v>8345</v>
      </c>
      <c r="R2820" s="13">
        <f t="shared" si="176"/>
        <v>42040.638020833328</v>
      </c>
      <c r="S2820" s="13">
        <f t="shared" si="178"/>
        <v>42070.638020833328</v>
      </c>
      <c r="T2820">
        <f t="shared" si="179"/>
        <v>2015</v>
      </c>
    </row>
    <row r="2821" spans="1:20" ht="60" x14ac:dyDescent="0.25">
      <c r="A2821">
        <v>1355</v>
      </c>
      <c r="B2821" s="9" t="s">
        <v>1356</v>
      </c>
      <c r="C2821" s="3" t="s">
        <v>5465</v>
      </c>
      <c r="D2821" s="5">
        <v>2500</v>
      </c>
      <c r="E2821" s="7">
        <v>325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">
        <f t="shared" si="177"/>
        <v>13</v>
      </c>
      <c r="P2821" t="s">
        <v>8311</v>
      </c>
      <c r="Q2821" t="s">
        <v>8345</v>
      </c>
      <c r="R2821" s="13">
        <f t="shared" si="176"/>
        <v>41213.254687499997</v>
      </c>
      <c r="S2821" s="13">
        <f t="shared" si="178"/>
        <v>41243.416666666664</v>
      </c>
      <c r="T2821">
        <f t="shared" si="179"/>
        <v>2012</v>
      </c>
    </row>
    <row r="2822" spans="1:20" ht="45" x14ac:dyDescent="0.25">
      <c r="A2822">
        <v>1392</v>
      </c>
      <c r="B2822" s="9" t="s">
        <v>1393</v>
      </c>
      <c r="C2822" s="3" t="s">
        <v>5502</v>
      </c>
      <c r="D2822" s="5">
        <v>2500</v>
      </c>
      <c r="E2822" s="7">
        <v>325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">
        <f t="shared" si="177"/>
        <v>13</v>
      </c>
      <c r="P2822" t="s">
        <v>8323</v>
      </c>
      <c r="Q2822" t="s">
        <v>8347</v>
      </c>
      <c r="R2822" s="13">
        <f t="shared" si="176"/>
        <v>42401.154930555553</v>
      </c>
      <c r="S2822" s="13">
        <f t="shared" si="178"/>
        <v>42432.154930555553</v>
      </c>
      <c r="T2822">
        <f t="shared" si="179"/>
        <v>2016</v>
      </c>
    </row>
    <row r="2823" spans="1:20" ht="60" x14ac:dyDescent="0.25">
      <c r="A2823">
        <v>1401</v>
      </c>
      <c r="B2823" s="9" t="s">
        <v>1402</v>
      </c>
      <c r="C2823" s="3" t="s">
        <v>5511</v>
      </c>
      <c r="D2823" s="5">
        <v>2500</v>
      </c>
      <c r="E2823" s="7">
        <v>320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">
        <f t="shared" si="177"/>
        <v>13</v>
      </c>
      <c r="P2823" t="s">
        <v>8323</v>
      </c>
      <c r="Q2823" t="s">
        <v>8347</v>
      </c>
      <c r="R2823" s="13">
        <f t="shared" si="176"/>
        <v>41399.99622685185</v>
      </c>
      <c r="S2823" s="13">
        <f t="shared" si="178"/>
        <v>41420.99622685185</v>
      </c>
      <c r="T2823">
        <f t="shared" si="179"/>
        <v>2013</v>
      </c>
    </row>
    <row r="2824" spans="1:20" ht="60" x14ac:dyDescent="0.25">
      <c r="A2824">
        <v>1402</v>
      </c>
      <c r="B2824" s="9" t="s">
        <v>1403</v>
      </c>
      <c r="C2824" s="3" t="s">
        <v>5512</v>
      </c>
      <c r="D2824" s="5">
        <v>2500</v>
      </c>
      <c r="E2824" s="7">
        <v>320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">
        <f t="shared" si="177"/>
        <v>13</v>
      </c>
      <c r="P2824" t="s">
        <v>8323</v>
      </c>
      <c r="Q2824" t="s">
        <v>8347</v>
      </c>
      <c r="R2824" s="13">
        <f t="shared" si="176"/>
        <v>42065.053368055553</v>
      </c>
      <c r="S2824" s="13">
        <f t="shared" si="178"/>
        <v>42125.011701388896</v>
      </c>
      <c r="T2824">
        <f t="shared" si="179"/>
        <v>2015</v>
      </c>
    </row>
    <row r="2825" spans="1:20" ht="45" x14ac:dyDescent="0.25">
      <c r="A2825">
        <v>1557</v>
      </c>
      <c r="B2825" s="9" t="s">
        <v>1558</v>
      </c>
      <c r="C2825" s="3" t="s">
        <v>5667</v>
      </c>
      <c r="D2825" s="5">
        <v>2500</v>
      </c>
      <c r="E2825" s="7">
        <v>320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">
        <f t="shared" si="177"/>
        <v>13</v>
      </c>
      <c r="P2825" t="s">
        <v>8327</v>
      </c>
      <c r="Q2825" t="s">
        <v>8354</v>
      </c>
      <c r="R2825" s="13">
        <f t="shared" si="176"/>
        <v>41871.65315972222</v>
      </c>
      <c r="S2825" s="13">
        <f t="shared" si="178"/>
        <v>41902.65315972222</v>
      </c>
      <c r="T2825">
        <f t="shared" si="179"/>
        <v>2014</v>
      </c>
    </row>
    <row r="2826" spans="1:20" ht="60" x14ac:dyDescent="0.25">
      <c r="A2826">
        <v>1560</v>
      </c>
      <c r="B2826" s="9" t="s">
        <v>1561</v>
      </c>
      <c r="C2826" s="3" t="s">
        <v>5670</v>
      </c>
      <c r="D2826" s="5">
        <v>2500</v>
      </c>
      <c r="E2826" s="7">
        <v>317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">
        <f t="shared" si="177"/>
        <v>13</v>
      </c>
      <c r="P2826" t="s">
        <v>8327</v>
      </c>
      <c r="Q2826" t="s">
        <v>8354</v>
      </c>
      <c r="R2826" s="13">
        <f t="shared" si="176"/>
        <v>41936.020752314813</v>
      </c>
      <c r="S2826" s="13">
        <f t="shared" si="178"/>
        <v>41956.062418981484</v>
      </c>
      <c r="T2826">
        <f t="shared" si="179"/>
        <v>2014</v>
      </c>
    </row>
    <row r="2827" spans="1:20" ht="60" x14ac:dyDescent="0.25">
      <c r="A2827">
        <v>1572</v>
      </c>
      <c r="B2827" s="9" t="s">
        <v>1573</v>
      </c>
      <c r="C2827" s="3" t="s">
        <v>5682</v>
      </c>
      <c r="D2827" s="5">
        <v>2500</v>
      </c>
      <c r="E2827" s="7">
        <v>316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">
        <f t="shared" si="177"/>
        <v>12</v>
      </c>
      <c r="P2827" t="s">
        <v>8311</v>
      </c>
      <c r="Q2827" t="s">
        <v>8351</v>
      </c>
      <c r="R2827" s="13">
        <f t="shared" si="176"/>
        <v>42404.033090277779</v>
      </c>
      <c r="S2827" s="13">
        <f t="shared" si="178"/>
        <v>42428.999305555553</v>
      </c>
      <c r="T2827">
        <f t="shared" si="179"/>
        <v>2016</v>
      </c>
    </row>
    <row r="2828" spans="1:20" ht="45" x14ac:dyDescent="0.25">
      <c r="A2828">
        <v>1601</v>
      </c>
      <c r="B2828" s="9" t="s">
        <v>1602</v>
      </c>
      <c r="C2828" s="3" t="s">
        <v>5711</v>
      </c>
      <c r="D2828" s="5">
        <v>2500</v>
      </c>
      <c r="E2828" s="7">
        <v>312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">
        <f t="shared" si="177"/>
        <v>12</v>
      </c>
      <c r="P2828" t="s">
        <v>8323</v>
      </c>
      <c r="Q2828" t="s">
        <v>8347</v>
      </c>
      <c r="R2828" s="13">
        <f t="shared" si="176"/>
        <v>40638.092974537038</v>
      </c>
      <c r="S2828" s="13">
        <f t="shared" si="178"/>
        <v>40668.092974537038</v>
      </c>
      <c r="T2828">
        <f t="shared" si="179"/>
        <v>2011</v>
      </c>
    </row>
    <row r="2829" spans="1:20" ht="30" x14ac:dyDescent="0.25">
      <c r="A2829">
        <v>1641</v>
      </c>
      <c r="B2829" s="9" t="s">
        <v>1642</v>
      </c>
      <c r="C2829" s="3" t="s">
        <v>5751</v>
      </c>
      <c r="D2829" s="5">
        <v>2500</v>
      </c>
      <c r="E2829" s="7">
        <v>311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">
        <f t="shared" si="177"/>
        <v>12</v>
      </c>
      <c r="P2829" t="s">
        <v>8323</v>
      </c>
      <c r="Q2829" t="s">
        <v>8353</v>
      </c>
      <c r="R2829" s="13">
        <f t="shared" si="176"/>
        <v>41962.596574074079</v>
      </c>
      <c r="S2829" s="13">
        <f t="shared" si="178"/>
        <v>41992.596574074079</v>
      </c>
      <c r="T2829">
        <f t="shared" si="179"/>
        <v>2014</v>
      </c>
    </row>
    <row r="2830" spans="1:20" ht="45" x14ac:dyDescent="0.25">
      <c r="A2830">
        <v>1664</v>
      </c>
      <c r="B2830" s="9" t="s">
        <v>1665</v>
      </c>
      <c r="C2830" s="3" t="s">
        <v>5774</v>
      </c>
      <c r="D2830" s="5">
        <v>2500</v>
      </c>
      <c r="E2830" s="7">
        <v>310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">
        <f t="shared" si="177"/>
        <v>12</v>
      </c>
      <c r="P2830" t="s">
        <v>8323</v>
      </c>
      <c r="Q2830" t="s">
        <v>8353</v>
      </c>
      <c r="R2830" s="13">
        <f t="shared" si="176"/>
        <v>40939.761782407404</v>
      </c>
      <c r="S2830" s="13">
        <f t="shared" si="178"/>
        <v>40984.165972222225</v>
      </c>
      <c r="T2830">
        <f t="shared" si="179"/>
        <v>2012</v>
      </c>
    </row>
    <row r="2831" spans="1:20" ht="45" x14ac:dyDescent="0.25">
      <c r="A2831">
        <v>1666</v>
      </c>
      <c r="B2831" s="9" t="s">
        <v>1667</v>
      </c>
      <c r="C2831" s="3" t="s">
        <v>5776</v>
      </c>
      <c r="D2831" s="5">
        <v>2500</v>
      </c>
      <c r="E2831" s="7">
        <v>310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">
        <f t="shared" si="177"/>
        <v>12</v>
      </c>
      <c r="P2831" t="s">
        <v>8323</v>
      </c>
      <c r="Q2831" t="s">
        <v>8353</v>
      </c>
      <c r="R2831" s="13">
        <f t="shared" si="176"/>
        <v>41331.253159722226</v>
      </c>
      <c r="S2831" s="13">
        <f t="shared" si="178"/>
        <v>41361.211493055554</v>
      </c>
      <c r="T2831">
        <f t="shared" si="179"/>
        <v>2013</v>
      </c>
    </row>
    <row r="2832" spans="1:20" ht="45" x14ac:dyDescent="0.25">
      <c r="A2832">
        <v>1690</v>
      </c>
      <c r="B2832" s="9" t="s">
        <v>1691</v>
      </c>
      <c r="C2832" s="3" t="s">
        <v>5800</v>
      </c>
      <c r="D2832" s="5">
        <v>2500</v>
      </c>
      <c r="E2832" s="7">
        <v>310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">
        <f t="shared" si="177"/>
        <v>12</v>
      </c>
      <c r="P2832" t="s">
        <v>8323</v>
      </c>
      <c r="Q2832" t="s">
        <v>8329</v>
      </c>
      <c r="R2832" s="13">
        <f t="shared" si="176"/>
        <v>42801.43104166667</v>
      </c>
      <c r="S2832" s="13">
        <f t="shared" si="178"/>
        <v>42831.389374999999</v>
      </c>
      <c r="T2832">
        <f t="shared" si="179"/>
        <v>2017</v>
      </c>
    </row>
    <row r="2833" spans="1:20" ht="60" x14ac:dyDescent="0.25">
      <c r="A2833">
        <v>1774</v>
      </c>
      <c r="B2833" s="9" t="s">
        <v>1775</v>
      </c>
      <c r="C2833" s="3" t="s">
        <v>5884</v>
      </c>
      <c r="D2833" s="5">
        <v>2500</v>
      </c>
      <c r="E2833" s="7">
        <v>310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">
        <f t="shared" si="177"/>
        <v>12</v>
      </c>
      <c r="P2833" t="s">
        <v>8327</v>
      </c>
      <c r="Q2833" t="s">
        <v>8328</v>
      </c>
      <c r="R2833" s="13">
        <f t="shared" si="176"/>
        <v>41930.218657407408</v>
      </c>
      <c r="S2833" s="13">
        <f t="shared" si="178"/>
        <v>41972.624305555553</v>
      </c>
      <c r="T2833">
        <f t="shared" si="179"/>
        <v>2014</v>
      </c>
    </row>
    <row r="2834" spans="1:20" ht="45" x14ac:dyDescent="0.25">
      <c r="A2834">
        <v>1821</v>
      </c>
      <c r="B2834" s="9" t="s">
        <v>1822</v>
      </c>
      <c r="C2834" s="3" t="s">
        <v>5931</v>
      </c>
      <c r="D2834" s="5">
        <v>2500</v>
      </c>
      <c r="E2834" s="7">
        <v>305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">
        <f t="shared" si="177"/>
        <v>12</v>
      </c>
      <c r="P2834" t="s">
        <v>8323</v>
      </c>
      <c r="Q2834" t="s">
        <v>8347</v>
      </c>
      <c r="R2834" s="13">
        <f t="shared" si="176"/>
        <v>40926.319062499999</v>
      </c>
      <c r="S2834" s="13">
        <f t="shared" si="178"/>
        <v>40971.319062499999</v>
      </c>
      <c r="T2834">
        <f t="shared" si="179"/>
        <v>2012</v>
      </c>
    </row>
    <row r="2835" spans="1:20" ht="60" x14ac:dyDescent="0.25">
      <c r="A2835">
        <v>1847</v>
      </c>
      <c r="B2835" s="9" t="s">
        <v>1848</v>
      </c>
      <c r="C2835" s="3" t="s">
        <v>5957</v>
      </c>
      <c r="D2835" s="5">
        <v>2500</v>
      </c>
      <c r="E2835" s="7">
        <v>302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">
        <f t="shared" si="177"/>
        <v>12</v>
      </c>
      <c r="P2835" t="s">
        <v>8323</v>
      </c>
      <c r="Q2835" t="s">
        <v>8347</v>
      </c>
      <c r="R2835" s="13">
        <f t="shared" si="176"/>
        <v>42094.236481481479</v>
      </c>
      <c r="S2835" s="13">
        <f t="shared" si="178"/>
        <v>42115.236481481479</v>
      </c>
      <c r="T2835">
        <f t="shared" si="179"/>
        <v>2015</v>
      </c>
    </row>
    <row r="2836" spans="1:20" ht="45" x14ac:dyDescent="0.25">
      <c r="A2836">
        <v>1863</v>
      </c>
      <c r="B2836" s="9" t="s">
        <v>1864</v>
      </c>
      <c r="C2836" s="3" t="s">
        <v>5973</v>
      </c>
      <c r="D2836" s="5">
        <v>2500</v>
      </c>
      <c r="E2836" s="7">
        <v>301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">
        <f t="shared" si="177"/>
        <v>12</v>
      </c>
      <c r="P2836" t="s">
        <v>8320</v>
      </c>
      <c r="Q2836" t="s">
        <v>8330</v>
      </c>
      <c r="R2836" s="13">
        <f t="shared" si="176"/>
        <v>41772.797280092593</v>
      </c>
      <c r="S2836" s="13">
        <f t="shared" si="178"/>
        <v>41802.797280092593</v>
      </c>
      <c r="T2836">
        <f t="shared" si="179"/>
        <v>2014</v>
      </c>
    </row>
    <row r="2837" spans="1:20" ht="60" x14ac:dyDescent="0.25">
      <c r="A2837">
        <v>1888</v>
      </c>
      <c r="B2837" s="9" t="s">
        <v>1889</v>
      </c>
      <c r="C2837" s="3" t="s">
        <v>5998</v>
      </c>
      <c r="D2837" s="5">
        <v>2500</v>
      </c>
      <c r="E2837" s="7">
        <v>301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">
        <f t="shared" si="177"/>
        <v>12</v>
      </c>
      <c r="P2837" t="s">
        <v>8323</v>
      </c>
      <c r="Q2837" t="s">
        <v>8344</v>
      </c>
      <c r="R2837" s="13">
        <f t="shared" si="176"/>
        <v>40299.239953703705</v>
      </c>
      <c r="S2837" s="13">
        <f t="shared" si="178"/>
        <v>40330.207638888889</v>
      </c>
      <c r="T2837">
        <f t="shared" si="179"/>
        <v>2010</v>
      </c>
    </row>
    <row r="2838" spans="1:20" ht="45" x14ac:dyDescent="0.25">
      <c r="A2838">
        <v>1893</v>
      </c>
      <c r="B2838" s="9" t="s">
        <v>1894</v>
      </c>
      <c r="C2838" s="3" t="s">
        <v>6003</v>
      </c>
      <c r="D2838" s="5">
        <v>2500</v>
      </c>
      <c r="E2838" s="7">
        <v>301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">
        <f t="shared" si="177"/>
        <v>12</v>
      </c>
      <c r="P2838" t="s">
        <v>8323</v>
      </c>
      <c r="Q2838" t="s">
        <v>8344</v>
      </c>
      <c r="R2838" s="13">
        <f t="shared" si="176"/>
        <v>40632.94195601852</v>
      </c>
      <c r="S2838" s="13">
        <f t="shared" si="178"/>
        <v>40649.165972222225</v>
      </c>
      <c r="T2838">
        <f t="shared" si="179"/>
        <v>2011</v>
      </c>
    </row>
    <row r="2839" spans="1:20" ht="60" x14ac:dyDescent="0.25">
      <c r="A2839">
        <v>1900</v>
      </c>
      <c r="B2839" s="9" t="s">
        <v>1901</v>
      </c>
      <c r="C2839" s="3" t="s">
        <v>6010</v>
      </c>
      <c r="D2839" s="5">
        <v>2500</v>
      </c>
      <c r="E2839" s="7">
        <v>301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">
        <f t="shared" si="177"/>
        <v>12</v>
      </c>
      <c r="P2839" t="s">
        <v>8323</v>
      </c>
      <c r="Q2839" t="s">
        <v>8344</v>
      </c>
      <c r="R2839" s="13">
        <f t="shared" ref="R2839:R2902" si="180">((J2839/60)/60/24+DATE(1970,1,1))</f>
        <v>41160.871886574074</v>
      </c>
      <c r="S2839" s="13">
        <f t="shared" si="178"/>
        <v>41188.415972222225</v>
      </c>
      <c r="T2839">
        <f t="shared" si="179"/>
        <v>2012</v>
      </c>
    </row>
    <row r="2840" spans="1:20" ht="60" x14ac:dyDescent="0.25">
      <c r="A2840">
        <v>1935</v>
      </c>
      <c r="B2840" s="9" t="s">
        <v>1936</v>
      </c>
      <c r="C2840" s="3" t="s">
        <v>6045</v>
      </c>
      <c r="D2840" s="5">
        <v>2500</v>
      </c>
      <c r="E2840" s="7">
        <v>301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">
        <f t="shared" si="177"/>
        <v>12</v>
      </c>
      <c r="P2840" t="s">
        <v>8323</v>
      </c>
      <c r="Q2840" t="s">
        <v>8344</v>
      </c>
      <c r="R2840" s="13">
        <f t="shared" si="180"/>
        <v>41773.932534722226</v>
      </c>
      <c r="S2840" s="13">
        <f t="shared" si="178"/>
        <v>41811.207638888889</v>
      </c>
      <c r="T2840">
        <f t="shared" si="179"/>
        <v>2014</v>
      </c>
    </row>
    <row r="2841" spans="1:20" ht="60" x14ac:dyDescent="0.25">
      <c r="A2841">
        <v>1972</v>
      </c>
      <c r="B2841" s="9" t="s">
        <v>1973</v>
      </c>
      <c r="C2841" s="3" t="s">
        <v>6082</v>
      </c>
      <c r="D2841" s="5">
        <v>2500</v>
      </c>
      <c r="E2841" s="7">
        <v>300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">
        <f t="shared" si="177"/>
        <v>12</v>
      </c>
      <c r="P2841" t="s">
        <v>8314</v>
      </c>
      <c r="Q2841" t="s">
        <v>8325</v>
      </c>
      <c r="R2841" s="13">
        <f t="shared" si="180"/>
        <v>41201.012083333335</v>
      </c>
      <c r="S2841" s="13">
        <f t="shared" si="178"/>
        <v>41231.053749999999</v>
      </c>
      <c r="T2841">
        <f t="shared" si="179"/>
        <v>2012</v>
      </c>
    </row>
    <row r="2842" spans="1:20" ht="60" x14ac:dyDescent="0.25">
      <c r="A2842">
        <v>1998</v>
      </c>
      <c r="B2842" s="9" t="s">
        <v>1999</v>
      </c>
      <c r="C2842" s="3" t="s">
        <v>6108</v>
      </c>
      <c r="D2842" s="5">
        <v>2500</v>
      </c>
      <c r="E2842" s="7">
        <v>300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">
        <f t="shared" si="177"/>
        <v>12</v>
      </c>
      <c r="P2842" t="s">
        <v>8327</v>
      </c>
      <c r="Q2842" t="s">
        <v>8334</v>
      </c>
      <c r="R2842" s="13">
        <f t="shared" si="180"/>
        <v>41807.118495370371</v>
      </c>
      <c r="S2842" s="13">
        <f t="shared" si="178"/>
        <v>41852.118495370371</v>
      </c>
      <c r="T2842">
        <f t="shared" si="179"/>
        <v>2014</v>
      </c>
    </row>
    <row r="2843" spans="1:20" ht="45" x14ac:dyDescent="0.25">
      <c r="A2843">
        <v>2029</v>
      </c>
      <c r="B2843" s="9" t="s">
        <v>2030</v>
      </c>
      <c r="C2843" s="3" t="s">
        <v>6139</v>
      </c>
      <c r="D2843" s="5">
        <v>2500</v>
      </c>
      <c r="E2843" s="7">
        <v>300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">
        <f t="shared" si="177"/>
        <v>12</v>
      </c>
      <c r="P2843" t="s">
        <v>8314</v>
      </c>
      <c r="Q2843" t="s">
        <v>8325</v>
      </c>
      <c r="R2843" s="13">
        <f t="shared" si="180"/>
        <v>41848.021770833337</v>
      </c>
      <c r="S2843" s="13">
        <f t="shared" si="178"/>
        <v>41878.021770833337</v>
      </c>
      <c r="T2843">
        <f t="shared" si="179"/>
        <v>2014</v>
      </c>
    </row>
    <row r="2844" spans="1:20" ht="30" x14ac:dyDescent="0.25">
      <c r="A2844">
        <v>2089</v>
      </c>
      <c r="B2844" s="9" t="s">
        <v>2090</v>
      </c>
      <c r="C2844" s="3" t="s">
        <v>6199</v>
      </c>
      <c r="D2844" s="5">
        <v>2500</v>
      </c>
      <c r="E2844" s="7">
        <v>300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">
        <f t="shared" si="177"/>
        <v>12</v>
      </c>
      <c r="P2844" t="s">
        <v>8323</v>
      </c>
      <c r="Q2844" t="s">
        <v>8344</v>
      </c>
      <c r="R2844" s="13">
        <f t="shared" si="180"/>
        <v>41453.076319444444</v>
      </c>
      <c r="S2844" s="13">
        <f t="shared" si="178"/>
        <v>41488.076319444444</v>
      </c>
      <c r="T2844">
        <f t="shared" si="179"/>
        <v>2013</v>
      </c>
    </row>
    <row r="2845" spans="1:20" ht="45" x14ac:dyDescent="0.25">
      <c r="A2845">
        <v>2095</v>
      </c>
      <c r="B2845" s="9" t="s">
        <v>2096</v>
      </c>
      <c r="C2845" s="3" t="s">
        <v>6205</v>
      </c>
      <c r="D2845" s="5">
        <v>2500</v>
      </c>
      <c r="E2845" s="7">
        <v>300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">
        <f t="shared" si="177"/>
        <v>12</v>
      </c>
      <c r="P2845" t="s">
        <v>8323</v>
      </c>
      <c r="Q2845" t="s">
        <v>8344</v>
      </c>
      <c r="R2845" s="13">
        <f t="shared" si="180"/>
        <v>40758.733483796292</v>
      </c>
      <c r="S2845" s="13">
        <f t="shared" si="178"/>
        <v>40818.733483796292</v>
      </c>
      <c r="T2845">
        <f t="shared" si="179"/>
        <v>2011</v>
      </c>
    </row>
    <row r="2846" spans="1:20" ht="45" x14ac:dyDescent="0.25">
      <c r="A2846">
        <v>2163</v>
      </c>
      <c r="B2846" s="9" t="s">
        <v>2164</v>
      </c>
      <c r="C2846" s="3" t="s">
        <v>6273</v>
      </c>
      <c r="D2846" s="5">
        <v>2500</v>
      </c>
      <c r="E2846" s="7">
        <v>300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">
        <f t="shared" si="177"/>
        <v>12</v>
      </c>
      <c r="P2846" t="s">
        <v>8323</v>
      </c>
      <c r="Q2846" t="s">
        <v>8347</v>
      </c>
      <c r="R2846" s="13">
        <f t="shared" si="180"/>
        <v>42111.899537037039</v>
      </c>
      <c r="S2846" s="13">
        <f t="shared" si="178"/>
        <v>42163.159722222219</v>
      </c>
      <c r="T2846">
        <f t="shared" si="179"/>
        <v>2015</v>
      </c>
    </row>
    <row r="2847" spans="1:20" ht="60" x14ac:dyDescent="0.25">
      <c r="A2847">
        <v>2165</v>
      </c>
      <c r="B2847" s="9" t="s">
        <v>2166</v>
      </c>
      <c r="C2847" s="3" t="s">
        <v>6275</v>
      </c>
      <c r="D2847" s="5">
        <v>2500</v>
      </c>
      <c r="E2847" s="7">
        <v>300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">
        <f t="shared" si="177"/>
        <v>12</v>
      </c>
      <c r="P2847" t="s">
        <v>8323</v>
      </c>
      <c r="Q2847" t="s">
        <v>8347</v>
      </c>
      <c r="R2847" s="13">
        <f t="shared" si="180"/>
        <v>42438.667071759264</v>
      </c>
      <c r="S2847" s="13">
        <f t="shared" si="178"/>
        <v>42468.625405092593</v>
      </c>
      <c r="T2847">
        <f t="shared" si="179"/>
        <v>2016</v>
      </c>
    </row>
    <row r="2848" spans="1:20" ht="75" x14ac:dyDescent="0.25">
      <c r="A2848">
        <v>2177</v>
      </c>
      <c r="B2848" s="9" t="s">
        <v>2178</v>
      </c>
      <c r="C2848" s="3" t="s">
        <v>6287</v>
      </c>
      <c r="D2848" s="5">
        <v>2500</v>
      </c>
      <c r="E2848" s="7">
        <v>300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">
        <f t="shared" si="177"/>
        <v>12</v>
      </c>
      <c r="P2848" t="s">
        <v>8323</v>
      </c>
      <c r="Q2848" t="s">
        <v>8347</v>
      </c>
      <c r="R2848" s="13">
        <f t="shared" si="180"/>
        <v>42502.250775462962</v>
      </c>
      <c r="S2848" s="13">
        <f t="shared" si="178"/>
        <v>42527.250775462962</v>
      </c>
      <c r="T2848">
        <f t="shared" si="179"/>
        <v>2016</v>
      </c>
    </row>
    <row r="2849" spans="1:20" ht="60" x14ac:dyDescent="0.25">
      <c r="A2849">
        <v>2211</v>
      </c>
      <c r="B2849" s="9" t="s">
        <v>2212</v>
      </c>
      <c r="C2849" s="3" t="s">
        <v>6321</v>
      </c>
      <c r="D2849" s="5">
        <v>2500</v>
      </c>
      <c r="E2849" s="7">
        <v>300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">
        <f t="shared" si="177"/>
        <v>12</v>
      </c>
      <c r="P2849" t="s">
        <v>8323</v>
      </c>
      <c r="Q2849" t="s">
        <v>8342</v>
      </c>
      <c r="R2849" s="13">
        <f t="shared" si="180"/>
        <v>41716.785011574073</v>
      </c>
      <c r="S2849" s="13">
        <f t="shared" si="178"/>
        <v>41739.290972222225</v>
      </c>
      <c r="T2849">
        <f t="shared" si="179"/>
        <v>2014</v>
      </c>
    </row>
    <row r="2850" spans="1:20" ht="60" x14ac:dyDescent="0.25">
      <c r="A2850">
        <v>2231</v>
      </c>
      <c r="B2850" s="9" t="s">
        <v>2232</v>
      </c>
      <c r="C2850" s="3" t="s">
        <v>6341</v>
      </c>
      <c r="D2850" s="5">
        <v>2500</v>
      </c>
      <c r="E2850" s="7">
        <v>300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">
        <f t="shared" si="177"/>
        <v>12</v>
      </c>
      <c r="P2850" t="s">
        <v>8320</v>
      </c>
      <c r="Q2850" t="s">
        <v>8348</v>
      </c>
      <c r="R2850" s="13">
        <f t="shared" si="180"/>
        <v>41423.910891203705</v>
      </c>
      <c r="S2850" s="13">
        <f t="shared" si="178"/>
        <v>41450.208333333336</v>
      </c>
      <c r="T2850">
        <f t="shared" si="179"/>
        <v>2013</v>
      </c>
    </row>
    <row r="2851" spans="1:20" ht="45" x14ac:dyDescent="0.25">
      <c r="A2851">
        <v>2233</v>
      </c>
      <c r="B2851" s="9" t="s">
        <v>2234</v>
      </c>
      <c r="C2851" s="3" t="s">
        <v>6343</v>
      </c>
      <c r="D2851" s="5">
        <v>2500</v>
      </c>
      <c r="E2851" s="7">
        <v>300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">
        <f t="shared" si="177"/>
        <v>12</v>
      </c>
      <c r="P2851" t="s">
        <v>8320</v>
      </c>
      <c r="Q2851" t="s">
        <v>8348</v>
      </c>
      <c r="R2851" s="13">
        <f t="shared" si="180"/>
        <v>42331.378923611104</v>
      </c>
      <c r="S2851" s="13">
        <f t="shared" si="178"/>
        <v>42352</v>
      </c>
      <c r="T2851">
        <f t="shared" si="179"/>
        <v>2015</v>
      </c>
    </row>
    <row r="2852" spans="1:20" ht="60" x14ac:dyDescent="0.25">
      <c r="A2852">
        <v>2246</v>
      </c>
      <c r="B2852" s="9" t="s">
        <v>2247</v>
      </c>
      <c r="C2852" s="3" t="s">
        <v>6356</v>
      </c>
      <c r="D2852" s="5">
        <v>2500</v>
      </c>
      <c r="E2852" s="7">
        <v>298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">
        <f t="shared" si="177"/>
        <v>12</v>
      </c>
      <c r="P2852" t="s">
        <v>8320</v>
      </c>
      <c r="Q2852" t="s">
        <v>8348</v>
      </c>
      <c r="R2852" s="13">
        <f t="shared" si="180"/>
        <v>42221.79178240741</v>
      </c>
      <c r="S2852" s="13">
        <f t="shared" si="178"/>
        <v>42251.79178240741</v>
      </c>
      <c r="T2852">
        <f t="shared" si="179"/>
        <v>2015</v>
      </c>
    </row>
    <row r="2853" spans="1:20" ht="60" x14ac:dyDescent="0.25">
      <c r="A2853">
        <v>2257</v>
      </c>
      <c r="B2853" s="9" t="s">
        <v>2258</v>
      </c>
      <c r="C2853" s="3" t="s">
        <v>6367</v>
      </c>
      <c r="D2853" s="5">
        <v>2500</v>
      </c>
      <c r="E2853" s="7">
        <v>298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">
        <f t="shared" si="177"/>
        <v>12</v>
      </c>
      <c r="P2853" t="s">
        <v>8320</v>
      </c>
      <c r="Q2853" t="s">
        <v>8348</v>
      </c>
      <c r="R2853" s="13">
        <f t="shared" si="180"/>
        <v>42505.936678240745</v>
      </c>
      <c r="S2853" s="13">
        <f t="shared" si="178"/>
        <v>42540.958333333328</v>
      </c>
      <c r="T2853">
        <f t="shared" si="179"/>
        <v>2016</v>
      </c>
    </row>
    <row r="2854" spans="1:20" ht="60" x14ac:dyDescent="0.25">
      <c r="A2854">
        <v>2260</v>
      </c>
      <c r="B2854" s="9" t="s">
        <v>2261</v>
      </c>
      <c r="C2854" s="3" t="s">
        <v>6370</v>
      </c>
      <c r="D2854" s="5">
        <v>2500</v>
      </c>
      <c r="E2854" s="7">
        <v>292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">
        <f t="shared" si="177"/>
        <v>12</v>
      </c>
      <c r="P2854" t="s">
        <v>8320</v>
      </c>
      <c r="Q2854" t="s">
        <v>8348</v>
      </c>
      <c r="R2854" s="13">
        <f t="shared" si="180"/>
        <v>41695.016782407409</v>
      </c>
      <c r="S2854" s="13">
        <f t="shared" si="178"/>
        <v>41724.975115740745</v>
      </c>
      <c r="T2854">
        <f t="shared" si="179"/>
        <v>2014</v>
      </c>
    </row>
    <row r="2855" spans="1:20" ht="45" x14ac:dyDescent="0.25">
      <c r="A2855">
        <v>2269</v>
      </c>
      <c r="B2855" s="9" t="s">
        <v>2270</v>
      </c>
      <c r="C2855" s="3" t="s">
        <v>6379</v>
      </c>
      <c r="D2855" s="5">
        <v>2500</v>
      </c>
      <c r="E2855" s="7">
        <v>290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">
        <f t="shared" si="177"/>
        <v>12</v>
      </c>
      <c r="P2855" t="s">
        <v>8320</v>
      </c>
      <c r="Q2855" t="s">
        <v>8348</v>
      </c>
      <c r="R2855" s="13">
        <f t="shared" si="180"/>
        <v>42776.704432870371</v>
      </c>
      <c r="S2855" s="13">
        <f t="shared" si="178"/>
        <v>42801.208333333328</v>
      </c>
      <c r="T2855">
        <f t="shared" si="179"/>
        <v>2017</v>
      </c>
    </row>
    <row r="2856" spans="1:20" ht="60" x14ac:dyDescent="0.25">
      <c r="A2856">
        <v>2273</v>
      </c>
      <c r="B2856" s="9" t="s">
        <v>2274</v>
      </c>
      <c r="C2856" s="3" t="s">
        <v>6383</v>
      </c>
      <c r="D2856" s="5">
        <v>2500</v>
      </c>
      <c r="E2856" s="7">
        <v>289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">
        <f t="shared" si="177"/>
        <v>12</v>
      </c>
      <c r="P2856" t="s">
        <v>8320</v>
      </c>
      <c r="Q2856" t="s">
        <v>8348</v>
      </c>
      <c r="R2856" s="13">
        <f t="shared" si="180"/>
        <v>42781.549097222218</v>
      </c>
      <c r="S2856" s="13">
        <f t="shared" si="178"/>
        <v>42806.507430555561</v>
      </c>
      <c r="T2856">
        <f t="shared" si="179"/>
        <v>2017</v>
      </c>
    </row>
    <row r="2857" spans="1:20" ht="60" x14ac:dyDescent="0.25">
      <c r="A2857">
        <v>2274</v>
      </c>
      <c r="B2857" s="9" t="s">
        <v>2275</v>
      </c>
      <c r="C2857" s="3" t="s">
        <v>6384</v>
      </c>
      <c r="D2857" s="5">
        <v>2500</v>
      </c>
      <c r="E2857" s="7">
        <v>289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">
        <f t="shared" si="177"/>
        <v>12</v>
      </c>
      <c r="P2857" t="s">
        <v>8320</v>
      </c>
      <c r="Q2857" t="s">
        <v>8348</v>
      </c>
      <c r="R2857" s="13">
        <f t="shared" si="180"/>
        <v>41663.500659722224</v>
      </c>
      <c r="S2857" s="13">
        <f t="shared" si="178"/>
        <v>41693.500659722224</v>
      </c>
      <c r="T2857">
        <f t="shared" si="179"/>
        <v>2014</v>
      </c>
    </row>
    <row r="2858" spans="1:20" ht="60" x14ac:dyDescent="0.25">
      <c r="A2858">
        <v>2291</v>
      </c>
      <c r="B2858" s="9" t="s">
        <v>2292</v>
      </c>
      <c r="C2858" s="3" t="s">
        <v>6401</v>
      </c>
      <c r="D2858" s="5">
        <v>2500</v>
      </c>
      <c r="E2858" s="7">
        <v>289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">
        <f t="shared" si="177"/>
        <v>11</v>
      </c>
      <c r="P2858" t="s">
        <v>8323</v>
      </c>
      <c r="Q2858" t="s">
        <v>8347</v>
      </c>
      <c r="R2858" s="13">
        <f t="shared" si="180"/>
        <v>40987.977060185185</v>
      </c>
      <c r="S2858" s="13">
        <f t="shared" si="178"/>
        <v>41022.166666666664</v>
      </c>
      <c r="T2858">
        <f t="shared" si="179"/>
        <v>2012</v>
      </c>
    </row>
    <row r="2859" spans="1:20" ht="45" x14ac:dyDescent="0.25">
      <c r="A2859">
        <v>2315</v>
      </c>
      <c r="B2859" s="9" t="s">
        <v>2316</v>
      </c>
      <c r="C2859" s="3" t="s">
        <v>6425</v>
      </c>
      <c r="D2859" s="5">
        <v>2500</v>
      </c>
      <c r="E2859" s="7">
        <v>286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">
        <f t="shared" si="177"/>
        <v>11</v>
      </c>
      <c r="P2859" t="s">
        <v>8323</v>
      </c>
      <c r="Q2859" t="s">
        <v>8344</v>
      </c>
      <c r="R2859" s="13">
        <f t="shared" si="180"/>
        <v>41004.72619212963</v>
      </c>
      <c r="S2859" s="13">
        <f t="shared" si="178"/>
        <v>41034.72619212963</v>
      </c>
      <c r="T2859">
        <f t="shared" si="179"/>
        <v>2012</v>
      </c>
    </row>
    <row r="2860" spans="1:20" ht="45" x14ac:dyDescent="0.25">
      <c r="A2860">
        <v>2377</v>
      </c>
      <c r="B2860" s="9" t="s">
        <v>2378</v>
      </c>
      <c r="C2860" s="3" t="s">
        <v>6487</v>
      </c>
      <c r="D2860" s="5">
        <v>2500</v>
      </c>
      <c r="E2860" s="7">
        <v>285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">
        <f t="shared" si="177"/>
        <v>11</v>
      </c>
      <c r="P2860" t="s">
        <v>8314</v>
      </c>
      <c r="Q2860" t="s">
        <v>8318</v>
      </c>
      <c r="R2860" s="13">
        <f t="shared" si="180"/>
        <v>42669.870173611111</v>
      </c>
      <c r="S2860" s="13">
        <f t="shared" si="178"/>
        <v>42699.911840277782</v>
      </c>
      <c r="T2860">
        <f t="shared" si="179"/>
        <v>2016</v>
      </c>
    </row>
    <row r="2861" spans="1:20" ht="60" x14ac:dyDescent="0.25">
      <c r="A2861">
        <v>2447</v>
      </c>
      <c r="B2861" s="9" t="s">
        <v>2448</v>
      </c>
      <c r="C2861" s="3" t="s">
        <v>6557</v>
      </c>
      <c r="D2861" s="5">
        <v>2500</v>
      </c>
      <c r="E2861" s="7">
        <v>285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">
        <f t="shared" si="177"/>
        <v>11</v>
      </c>
      <c r="P2861" t="s">
        <v>8331</v>
      </c>
      <c r="Q2861" t="s">
        <v>8349</v>
      </c>
      <c r="R2861" s="13">
        <f t="shared" si="180"/>
        <v>42654.469826388886</v>
      </c>
      <c r="S2861" s="13">
        <f t="shared" si="178"/>
        <v>42686.166666666672</v>
      </c>
      <c r="T2861">
        <f t="shared" si="179"/>
        <v>2016</v>
      </c>
    </row>
    <row r="2862" spans="1:20" ht="45" x14ac:dyDescent="0.25">
      <c r="A2862">
        <v>2466</v>
      </c>
      <c r="B2862" s="9" t="s">
        <v>2467</v>
      </c>
      <c r="C2862" s="3" t="s">
        <v>6576</v>
      </c>
      <c r="D2862" s="5">
        <v>2500</v>
      </c>
      <c r="E2862" s="7">
        <v>284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">
        <f t="shared" si="177"/>
        <v>11</v>
      </c>
      <c r="P2862" t="s">
        <v>8323</v>
      </c>
      <c r="Q2862" t="s">
        <v>8344</v>
      </c>
      <c r="R2862" s="13">
        <f t="shared" si="180"/>
        <v>41373.102465277778</v>
      </c>
      <c r="S2862" s="13">
        <f t="shared" si="178"/>
        <v>41403.102465277778</v>
      </c>
      <c r="T2862">
        <f t="shared" si="179"/>
        <v>2013</v>
      </c>
    </row>
    <row r="2863" spans="1:20" ht="30" x14ac:dyDescent="0.25">
      <c r="A2863">
        <v>2475</v>
      </c>
      <c r="B2863" s="9" t="s">
        <v>2476</v>
      </c>
      <c r="C2863" s="3" t="s">
        <v>6585</v>
      </c>
      <c r="D2863" s="5">
        <v>2500</v>
      </c>
      <c r="E2863" s="7">
        <v>281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">
        <f t="shared" si="177"/>
        <v>11</v>
      </c>
      <c r="P2863" t="s">
        <v>8323</v>
      </c>
      <c r="Q2863" t="s">
        <v>8344</v>
      </c>
      <c r="R2863" s="13">
        <f t="shared" si="180"/>
        <v>40310.287673611114</v>
      </c>
      <c r="S2863" s="13">
        <f t="shared" si="178"/>
        <v>40369.916666666664</v>
      </c>
      <c r="T2863">
        <f t="shared" si="179"/>
        <v>2010</v>
      </c>
    </row>
    <row r="2864" spans="1:20" ht="60" x14ac:dyDescent="0.25">
      <c r="A2864">
        <v>2540</v>
      </c>
      <c r="B2864" s="9" t="s">
        <v>2540</v>
      </c>
      <c r="C2864" s="3" t="s">
        <v>6650</v>
      </c>
      <c r="D2864" s="5">
        <v>2500</v>
      </c>
      <c r="E2864" s="7">
        <v>280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">
        <f t="shared" si="177"/>
        <v>11</v>
      </c>
      <c r="P2864" t="s">
        <v>8323</v>
      </c>
      <c r="Q2864" t="s">
        <v>8355</v>
      </c>
      <c r="R2864" s="13">
        <f t="shared" si="180"/>
        <v>40785.675011574072</v>
      </c>
      <c r="S2864" s="13">
        <f t="shared" si="178"/>
        <v>40845.675011574072</v>
      </c>
      <c r="T2864">
        <f t="shared" si="179"/>
        <v>2011</v>
      </c>
    </row>
    <row r="2865" spans="1:20" ht="45" x14ac:dyDescent="0.25">
      <c r="A2865">
        <v>2626</v>
      </c>
      <c r="B2865" s="9" t="s">
        <v>2626</v>
      </c>
      <c r="C2865" s="3" t="s">
        <v>6736</v>
      </c>
      <c r="D2865" s="5">
        <v>2500</v>
      </c>
      <c r="E2865" s="7">
        <v>280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">
        <f t="shared" si="177"/>
        <v>11</v>
      </c>
      <c r="P2865" t="s">
        <v>8314</v>
      </c>
      <c r="Q2865" t="s">
        <v>8319</v>
      </c>
      <c r="R2865" s="13">
        <f t="shared" si="180"/>
        <v>42128.628113425926</v>
      </c>
      <c r="S2865" s="13">
        <f t="shared" si="178"/>
        <v>42158.628113425926</v>
      </c>
      <c r="T2865">
        <f t="shared" si="179"/>
        <v>2015</v>
      </c>
    </row>
    <row r="2866" spans="1:20" ht="60" x14ac:dyDescent="0.25">
      <c r="A2866">
        <v>2647</v>
      </c>
      <c r="B2866" s="9" t="s">
        <v>2647</v>
      </c>
      <c r="C2866" s="3" t="s">
        <v>6757</v>
      </c>
      <c r="D2866" s="5">
        <v>2500</v>
      </c>
      <c r="E2866" s="7">
        <v>280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">
        <f t="shared" si="177"/>
        <v>11</v>
      </c>
      <c r="P2866" t="s">
        <v>8314</v>
      </c>
      <c r="Q2866" t="s">
        <v>8319</v>
      </c>
      <c r="R2866" s="13">
        <f t="shared" si="180"/>
        <v>42200.261793981481</v>
      </c>
      <c r="S2866" s="13">
        <f t="shared" si="178"/>
        <v>42230.261793981481</v>
      </c>
      <c r="T2866">
        <f t="shared" si="179"/>
        <v>2015</v>
      </c>
    </row>
    <row r="2867" spans="1:20" ht="45" x14ac:dyDescent="0.25">
      <c r="A2867">
        <v>2742</v>
      </c>
      <c r="B2867" s="9" t="s">
        <v>2742</v>
      </c>
      <c r="C2867" s="3" t="s">
        <v>6852</v>
      </c>
      <c r="D2867" s="5">
        <v>2500</v>
      </c>
      <c r="E2867" s="7">
        <v>280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">
        <f t="shared" si="177"/>
        <v>11</v>
      </c>
      <c r="P2867" t="s">
        <v>8311</v>
      </c>
      <c r="Q2867" t="s">
        <v>8341</v>
      </c>
      <c r="R2867" s="13">
        <f t="shared" si="180"/>
        <v>41030.719756944447</v>
      </c>
      <c r="S2867" s="13">
        <f t="shared" si="178"/>
        <v>41044.719756944447</v>
      </c>
      <c r="T2867">
        <f t="shared" si="179"/>
        <v>2012</v>
      </c>
    </row>
    <row r="2868" spans="1:20" ht="45" x14ac:dyDescent="0.25">
      <c r="A2868">
        <v>2779</v>
      </c>
      <c r="B2868" s="9" t="s">
        <v>2779</v>
      </c>
      <c r="C2868" s="3" t="s">
        <v>6889</v>
      </c>
      <c r="D2868" s="5">
        <v>2500</v>
      </c>
      <c r="E2868" s="7">
        <v>280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">
        <f t="shared" si="177"/>
        <v>11</v>
      </c>
      <c r="P2868" t="s">
        <v>8311</v>
      </c>
      <c r="Q2868" t="s">
        <v>8341</v>
      </c>
      <c r="R2868" s="13">
        <f t="shared" si="180"/>
        <v>42300.585891203707</v>
      </c>
      <c r="S2868" s="13">
        <f t="shared" si="178"/>
        <v>42330.627557870372</v>
      </c>
      <c r="T2868">
        <f t="shared" si="179"/>
        <v>2015</v>
      </c>
    </row>
    <row r="2869" spans="1:20" ht="30" x14ac:dyDescent="0.25">
      <c r="A2869">
        <v>2786</v>
      </c>
      <c r="B2869" s="9" t="s">
        <v>2786</v>
      </c>
      <c r="C2869" s="3" t="s">
        <v>6896</v>
      </c>
      <c r="D2869" s="5">
        <v>2500</v>
      </c>
      <c r="E2869" s="7">
        <v>280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1">
        <f t="shared" si="177"/>
        <v>11</v>
      </c>
      <c r="P2869" t="s">
        <v>8309</v>
      </c>
      <c r="Q2869" t="s">
        <v>8333</v>
      </c>
      <c r="R2869" s="13">
        <f t="shared" si="180"/>
        <v>41815.569212962961</v>
      </c>
      <c r="S2869" s="13">
        <f t="shared" si="178"/>
        <v>41829.569212962961</v>
      </c>
      <c r="T2869">
        <f t="shared" si="179"/>
        <v>2014</v>
      </c>
    </row>
    <row r="2870" spans="1:20" ht="60" x14ac:dyDescent="0.25">
      <c r="A2870">
        <v>2809</v>
      </c>
      <c r="B2870" s="9" t="s">
        <v>2809</v>
      </c>
      <c r="C2870" s="3" t="s">
        <v>6919</v>
      </c>
      <c r="D2870" s="5">
        <v>2500</v>
      </c>
      <c r="E2870" s="7">
        <v>279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1">
        <f t="shared" si="177"/>
        <v>11</v>
      </c>
      <c r="P2870" t="s">
        <v>8309</v>
      </c>
      <c r="Q2870" t="s">
        <v>8333</v>
      </c>
      <c r="R2870" s="13">
        <f t="shared" si="180"/>
        <v>42451.496817129635</v>
      </c>
      <c r="S2870" s="13">
        <f t="shared" si="178"/>
        <v>42459.610416666663</v>
      </c>
      <c r="T2870">
        <f t="shared" si="179"/>
        <v>2016</v>
      </c>
    </row>
    <row r="2871" spans="1:20" ht="45" x14ac:dyDescent="0.25">
      <c r="A2871">
        <v>2810</v>
      </c>
      <c r="B2871" s="9" t="s">
        <v>2810</v>
      </c>
      <c r="C2871" s="3" t="s">
        <v>6920</v>
      </c>
      <c r="D2871" s="5">
        <v>2500</v>
      </c>
      <c r="E2871" s="7">
        <v>278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1">
        <f t="shared" si="177"/>
        <v>11</v>
      </c>
      <c r="P2871" t="s">
        <v>8309</v>
      </c>
      <c r="Q2871" t="s">
        <v>8333</v>
      </c>
      <c r="R2871" s="13">
        <f t="shared" si="180"/>
        <v>41759.13962962963</v>
      </c>
      <c r="S2871" s="13">
        <f t="shared" si="178"/>
        <v>41791.165972222225</v>
      </c>
      <c r="T2871">
        <f t="shared" si="179"/>
        <v>2014</v>
      </c>
    </row>
    <row r="2872" spans="1:20" ht="60" x14ac:dyDescent="0.25">
      <c r="A2872">
        <v>2829</v>
      </c>
      <c r="B2872" s="9" t="s">
        <v>2829</v>
      </c>
      <c r="C2872" s="3" t="s">
        <v>6939</v>
      </c>
      <c r="D2872" s="5">
        <v>2500</v>
      </c>
      <c r="E2872" s="7">
        <v>277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1">
        <f t="shared" si="177"/>
        <v>11</v>
      </c>
      <c r="P2872" t="s">
        <v>8309</v>
      </c>
      <c r="Q2872" t="s">
        <v>8333</v>
      </c>
      <c r="R2872" s="13">
        <f t="shared" si="180"/>
        <v>42495.434236111112</v>
      </c>
      <c r="S2872" s="13">
        <f t="shared" si="178"/>
        <v>42523.434236111112</v>
      </c>
      <c r="T2872">
        <f t="shared" si="179"/>
        <v>2016</v>
      </c>
    </row>
    <row r="2873" spans="1:20" ht="60" x14ac:dyDescent="0.25">
      <c r="A2873">
        <v>2832</v>
      </c>
      <c r="B2873" s="9" t="s">
        <v>2832</v>
      </c>
      <c r="C2873" s="3" t="s">
        <v>6942</v>
      </c>
      <c r="D2873" s="5">
        <v>2500</v>
      </c>
      <c r="E2873" s="7">
        <v>277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1">
        <f t="shared" si="177"/>
        <v>11</v>
      </c>
      <c r="P2873" t="s">
        <v>8309</v>
      </c>
      <c r="Q2873" t="s">
        <v>8333</v>
      </c>
      <c r="R2873" s="13">
        <f t="shared" si="180"/>
        <v>41938.709421296298</v>
      </c>
      <c r="S2873" s="13">
        <f t="shared" si="178"/>
        <v>41966.916666666672</v>
      </c>
      <c r="T2873">
        <f t="shared" si="179"/>
        <v>2014</v>
      </c>
    </row>
    <row r="2874" spans="1:20" ht="60" x14ac:dyDescent="0.25">
      <c r="A2874">
        <v>2840</v>
      </c>
      <c r="B2874" s="9" t="s">
        <v>2840</v>
      </c>
      <c r="C2874" s="3" t="s">
        <v>6950</v>
      </c>
      <c r="D2874" s="5">
        <v>2500</v>
      </c>
      <c r="E2874" s="7">
        <v>276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1">
        <f t="shared" si="177"/>
        <v>11</v>
      </c>
      <c r="P2874" t="s">
        <v>8309</v>
      </c>
      <c r="Q2874" t="s">
        <v>8333</v>
      </c>
      <c r="R2874" s="13">
        <f t="shared" si="180"/>
        <v>42060.035636574074</v>
      </c>
      <c r="S2874" s="13">
        <f t="shared" si="178"/>
        <v>42081.708333333328</v>
      </c>
      <c r="T2874">
        <f t="shared" si="179"/>
        <v>2015</v>
      </c>
    </row>
    <row r="2875" spans="1:20" x14ac:dyDescent="0.25">
      <c r="A2875">
        <v>2864</v>
      </c>
      <c r="B2875" s="9" t="s">
        <v>2864</v>
      </c>
      <c r="C2875" s="3" t="s">
        <v>6974</v>
      </c>
      <c r="D2875" s="5">
        <v>2500</v>
      </c>
      <c r="E2875" s="7">
        <v>273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1">
        <f t="shared" si="177"/>
        <v>11</v>
      </c>
      <c r="P2875" t="s">
        <v>8309</v>
      </c>
      <c r="Q2875" t="s">
        <v>8333</v>
      </c>
      <c r="R2875" s="13">
        <f t="shared" si="180"/>
        <v>42172.613506944443</v>
      </c>
      <c r="S2875" s="13">
        <f t="shared" si="178"/>
        <v>42202.554166666669</v>
      </c>
      <c r="T2875">
        <f t="shared" si="179"/>
        <v>2015</v>
      </c>
    </row>
    <row r="2876" spans="1:20" ht="60" x14ac:dyDescent="0.25">
      <c r="A2876">
        <v>2867</v>
      </c>
      <c r="B2876" s="9" t="s">
        <v>2867</v>
      </c>
      <c r="C2876" s="3" t="s">
        <v>6977</v>
      </c>
      <c r="D2876" s="5">
        <v>2500</v>
      </c>
      <c r="E2876" s="7">
        <v>273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1">
        <f t="shared" si="177"/>
        <v>11</v>
      </c>
      <c r="P2876" t="s">
        <v>8309</v>
      </c>
      <c r="Q2876" t="s">
        <v>8333</v>
      </c>
      <c r="R2876" s="13">
        <f t="shared" si="180"/>
        <v>42531.195277777777</v>
      </c>
      <c r="S2876" s="13">
        <f t="shared" si="178"/>
        <v>42555.166666666672</v>
      </c>
      <c r="T2876">
        <f t="shared" si="179"/>
        <v>2016</v>
      </c>
    </row>
    <row r="2877" spans="1:20" ht="60" x14ac:dyDescent="0.25">
      <c r="A2877">
        <v>2873</v>
      </c>
      <c r="B2877" s="9" t="s">
        <v>2873</v>
      </c>
      <c r="C2877" s="3" t="s">
        <v>6983</v>
      </c>
      <c r="D2877" s="5">
        <v>2500</v>
      </c>
      <c r="E2877" s="7">
        <v>273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1">
        <f t="shared" si="177"/>
        <v>11</v>
      </c>
      <c r="P2877" t="s">
        <v>8309</v>
      </c>
      <c r="Q2877" t="s">
        <v>8333</v>
      </c>
      <c r="R2877" s="13">
        <f t="shared" si="180"/>
        <v>42002.817488425921</v>
      </c>
      <c r="S2877" s="13">
        <f t="shared" si="178"/>
        <v>42032.817488425921</v>
      </c>
      <c r="T2877">
        <f t="shared" si="179"/>
        <v>2014</v>
      </c>
    </row>
    <row r="2878" spans="1:20" ht="60" x14ac:dyDescent="0.25">
      <c r="A2878">
        <v>2907</v>
      </c>
      <c r="B2878" s="9" t="s">
        <v>2907</v>
      </c>
      <c r="C2878" s="3" t="s">
        <v>7017</v>
      </c>
      <c r="D2878" s="5">
        <v>2500</v>
      </c>
      <c r="E2878" s="7">
        <v>272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1">
        <f t="shared" si="177"/>
        <v>11</v>
      </c>
      <c r="P2878" t="s">
        <v>8309</v>
      </c>
      <c r="Q2878" t="s">
        <v>8333</v>
      </c>
      <c r="R2878" s="13">
        <f t="shared" si="180"/>
        <v>42444.877743055549</v>
      </c>
      <c r="S2878" s="13">
        <f t="shared" si="178"/>
        <v>42504.877743055549</v>
      </c>
      <c r="T2878">
        <f t="shared" si="179"/>
        <v>2016</v>
      </c>
    </row>
    <row r="2879" spans="1:20" ht="60" x14ac:dyDescent="0.25">
      <c r="A2879">
        <v>2920</v>
      </c>
      <c r="B2879" s="9" t="s">
        <v>2920</v>
      </c>
      <c r="C2879" s="3" t="s">
        <v>7030</v>
      </c>
      <c r="D2879" s="5">
        <v>2500</v>
      </c>
      <c r="E2879" s="7">
        <v>271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1">
        <f t="shared" si="177"/>
        <v>11</v>
      </c>
      <c r="P2879" t="s">
        <v>8309</v>
      </c>
      <c r="Q2879" t="s">
        <v>8333</v>
      </c>
      <c r="R2879" s="13">
        <f t="shared" si="180"/>
        <v>42058.792476851857</v>
      </c>
      <c r="S2879" s="13">
        <f t="shared" si="178"/>
        <v>42088.750810185185</v>
      </c>
      <c r="T2879">
        <f t="shared" si="179"/>
        <v>2015</v>
      </c>
    </row>
    <row r="2880" spans="1:20" ht="60" x14ac:dyDescent="0.25">
      <c r="A2880">
        <v>2933</v>
      </c>
      <c r="B2880" s="9" t="s">
        <v>2933</v>
      </c>
      <c r="C2880" s="3" t="s">
        <v>7043</v>
      </c>
      <c r="D2880" s="5">
        <v>2500</v>
      </c>
      <c r="E2880" s="7">
        <v>270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">
        <f t="shared" si="177"/>
        <v>11</v>
      </c>
      <c r="P2880" t="s">
        <v>8309</v>
      </c>
      <c r="Q2880" t="s">
        <v>8317</v>
      </c>
      <c r="R2880" s="13">
        <f t="shared" si="180"/>
        <v>42495.956631944442</v>
      </c>
      <c r="S2880" s="13">
        <f t="shared" si="178"/>
        <v>42525.956631944442</v>
      </c>
      <c r="T2880">
        <f t="shared" si="179"/>
        <v>2016</v>
      </c>
    </row>
    <row r="2881" spans="1:20" ht="45" x14ac:dyDescent="0.25">
      <c r="A2881">
        <v>2934</v>
      </c>
      <c r="B2881" s="9" t="s">
        <v>2934</v>
      </c>
      <c r="C2881" s="3" t="s">
        <v>7044</v>
      </c>
      <c r="D2881" s="5">
        <v>2500</v>
      </c>
      <c r="E2881" s="7">
        <v>270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">
        <f t="shared" si="177"/>
        <v>11</v>
      </c>
      <c r="P2881" t="s">
        <v>8309</v>
      </c>
      <c r="Q2881" t="s">
        <v>8317</v>
      </c>
      <c r="R2881" s="13">
        <f t="shared" si="180"/>
        <v>41775.636157407411</v>
      </c>
      <c r="S2881" s="13">
        <f t="shared" si="178"/>
        <v>41805.636157407411</v>
      </c>
      <c r="T2881">
        <f t="shared" si="179"/>
        <v>2014</v>
      </c>
    </row>
    <row r="2882" spans="1:20" ht="45" x14ac:dyDescent="0.25">
      <c r="A2882">
        <v>2940</v>
      </c>
      <c r="B2882" s="9" t="s">
        <v>2940</v>
      </c>
      <c r="C2882" s="3" t="s">
        <v>7050</v>
      </c>
      <c r="D2882" s="5">
        <v>2500</v>
      </c>
      <c r="E2882" s="7">
        <v>270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">
        <f t="shared" ref="O2882:O2945" si="181">ROUND(E2883/D2883*100,0)</f>
        <v>11</v>
      </c>
      <c r="P2882" t="s">
        <v>8309</v>
      </c>
      <c r="Q2882" t="s">
        <v>8317</v>
      </c>
      <c r="R2882" s="13">
        <f t="shared" si="180"/>
        <v>41982.773356481484</v>
      </c>
      <c r="S2882" s="13">
        <f t="shared" si="178"/>
        <v>42022.773356481484</v>
      </c>
      <c r="T2882">
        <f t="shared" si="179"/>
        <v>2014</v>
      </c>
    </row>
    <row r="2883" spans="1:20" ht="45" x14ac:dyDescent="0.25">
      <c r="A2883">
        <v>3025</v>
      </c>
      <c r="B2883" s="9" t="s">
        <v>3025</v>
      </c>
      <c r="C2883" s="3" t="s">
        <v>7135</v>
      </c>
      <c r="D2883" s="5">
        <v>2500</v>
      </c>
      <c r="E2883" s="7">
        <v>270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">
        <f t="shared" si="181"/>
        <v>11</v>
      </c>
      <c r="P2883" t="s">
        <v>8309</v>
      </c>
      <c r="Q2883" t="s">
        <v>8310</v>
      </c>
      <c r="R2883" s="13">
        <f t="shared" si="180"/>
        <v>41761.509409722225</v>
      </c>
      <c r="S2883" s="13">
        <f t="shared" ref="S2883:S2946" si="182">(((I2883/60)/60/24+DATE(1970,1,1)))</f>
        <v>41789.666666666664</v>
      </c>
      <c r="T2883">
        <f t="shared" ref="T2883:T2946" si="183">YEAR(R2883)</f>
        <v>2014</v>
      </c>
    </row>
    <row r="2884" spans="1:20" ht="60" x14ac:dyDescent="0.25">
      <c r="A2884">
        <v>3101</v>
      </c>
      <c r="B2884" s="9" t="s">
        <v>3101</v>
      </c>
      <c r="C2884" s="3" t="s">
        <v>7211</v>
      </c>
      <c r="D2884" s="5">
        <v>2500</v>
      </c>
      <c r="E2884" s="7">
        <v>266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">
        <f t="shared" si="181"/>
        <v>11</v>
      </c>
      <c r="P2884" t="s">
        <v>8309</v>
      </c>
      <c r="Q2884" t="s">
        <v>8310</v>
      </c>
      <c r="R2884" s="13">
        <f t="shared" si="180"/>
        <v>42171.383530092593</v>
      </c>
      <c r="S2884" s="13">
        <f t="shared" si="182"/>
        <v>42201.330555555556</v>
      </c>
      <c r="T2884">
        <f t="shared" si="183"/>
        <v>2015</v>
      </c>
    </row>
    <row r="2885" spans="1:20" ht="60" x14ac:dyDescent="0.25">
      <c r="A2885">
        <v>3164</v>
      </c>
      <c r="B2885" s="9" t="s">
        <v>3164</v>
      </c>
      <c r="C2885" s="3" t="s">
        <v>7274</v>
      </c>
      <c r="D2885" s="5">
        <v>2500</v>
      </c>
      <c r="E2885" s="7">
        <v>266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1">
        <f t="shared" si="181"/>
        <v>11</v>
      </c>
      <c r="P2885" t="s">
        <v>8309</v>
      </c>
      <c r="Q2885" t="s">
        <v>8333</v>
      </c>
      <c r="R2885" s="13">
        <f t="shared" si="180"/>
        <v>41766.80572916667</v>
      </c>
      <c r="S2885" s="13">
        <f t="shared" si="182"/>
        <v>41799.80572916667</v>
      </c>
      <c r="T2885">
        <f t="shared" si="183"/>
        <v>2014</v>
      </c>
    </row>
    <row r="2886" spans="1:20" ht="45" x14ac:dyDescent="0.25">
      <c r="A2886">
        <v>3168</v>
      </c>
      <c r="B2886" s="9" t="s">
        <v>3168</v>
      </c>
      <c r="C2886" s="3" t="s">
        <v>7278</v>
      </c>
      <c r="D2886" s="5">
        <v>2500</v>
      </c>
      <c r="E2886" s="7">
        <v>264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1">
        <f t="shared" si="181"/>
        <v>10</v>
      </c>
      <c r="P2886" t="s">
        <v>8309</v>
      </c>
      <c r="Q2886" t="s">
        <v>8333</v>
      </c>
      <c r="R2886" s="13">
        <f t="shared" si="180"/>
        <v>41772.105937500004</v>
      </c>
      <c r="S2886" s="13">
        <f t="shared" si="182"/>
        <v>41803.916666666664</v>
      </c>
      <c r="T2886">
        <f t="shared" si="183"/>
        <v>2014</v>
      </c>
    </row>
    <row r="2887" spans="1:20" ht="45" x14ac:dyDescent="0.25">
      <c r="A2887">
        <v>3177</v>
      </c>
      <c r="B2887" s="9" t="s">
        <v>3177</v>
      </c>
      <c r="C2887" s="3" t="s">
        <v>7287</v>
      </c>
      <c r="D2887" s="5">
        <v>2500</v>
      </c>
      <c r="E2887" s="7">
        <v>262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1">
        <f t="shared" si="181"/>
        <v>10</v>
      </c>
      <c r="P2887" t="s">
        <v>8309</v>
      </c>
      <c r="Q2887" t="s">
        <v>8333</v>
      </c>
      <c r="R2887" s="13">
        <f t="shared" si="180"/>
        <v>41781.666770833333</v>
      </c>
      <c r="S2887" s="13">
        <f t="shared" si="182"/>
        <v>41811.666770833333</v>
      </c>
      <c r="T2887">
        <f t="shared" si="183"/>
        <v>2014</v>
      </c>
    </row>
    <row r="2888" spans="1:20" ht="45" x14ac:dyDescent="0.25">
      <c r="A2888">
        <v>3183</v>
      </c>
      <c r="B2888" s="9" t="s">
        <v>3183</v>
      </c>
      <c r="C2888" s="3" t="s">
        <v>7293</v>
      </c>
      <c r="D2888" s="5">
        <v>2500</v>
      </c>
      <c r="E2888" s="7">
        <v>261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1">
        <f t="shared" si="181"/>
        <v>10</v>
      </c>
      <c r="P2888" t="s">
        <v>8309</v>
      </c>
      <c r="Q2888" t="s">
        <v>8333</v>
      </c>
      <c r="R2888" s="13">
        <f t="shared" si="180"/>
        <v>41491.79478009259</v>
      </c>
      <c r="S2888" s="13">
        <f t="shared" si="182"/>
        <v>41509.79478009259</v>
      </c>
      <c r="T2888">
        <f t="shared" si="183"/>
        <v>2013</v>
      </c>
    </row>
    <row r="2889" spans="1:20" ht="45" x14ac:dyDescent="0.25">
      <c r="A2889">
        <v>3222</v>
      </c>
      <c r="B2889" s="9" t="s">
        <v>3222</v>
      </c>
      <c r="C2889" s="3" t="s">
        <v>7332</v>
      </c>
      <c r="D2889" s="5">
        <v>2500</v>
      </c>
      <c r="E2889" s="7">
        <v>260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1">
        <f t="shared" si="181"/>
        <v>10</v>
      </c>
      <c r="P2889" t="s">
        <v>8309</v>
      </c>
      <c r="Q2889" t="s">
        <v>8333</v>
      </c>
      <c r="R2889" s="13">
        <f t="shared" si="180"/>
        <v>42270.582141203704</v>
      </c>
      <c r="S2889" s="13">
        <f t="shared" si="182"/>
        <v>42301.895138888889</v>
      </c>
      <c r="T2889">
        <f t="shared" si="183"/>
        <v>2015</v>
      </c>
    </row>
    <row r="2890" spans="1:20" ht="60" x14ac:dyDescent="0.25">
      <c r="A2890">
        <v>3247</v>
      </c>
      <c r="B2890" s="9" t="s">
        <v>3247</v>
      </c>
      <c r="C2890" s="3" t="s">
        <v>7357</v>
      </c>
      <c r="D2890" s="5">
        <v>2500</v>
      </c>
      <c r="E2890" s="7">
        <v>260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1">
        <f t="shared" si="181"/>
        <v>10</v>
      </c>
      <c r="P2890" t="s">
        <v>8309</v>
      </c>
      <c r="Q2890" t="s">
        <v>8333</v>
      </c>
      <c r="R2890" s="13">
        <f t="shared" si="180"/>
        <v>42167.434166666666</v>
      </c>
      <c r="S2890" s="13">
        <f t="shared" si="182"/>
        <v>42197.434166666666</v>
      </c>
      <c r="T2890">
        <f t="shared" si="183"/>
        <v>2015</v>
      </c>
    </row>
    <row r="2891" spans="1:20" ht="45" x14ac:dyDescent="0.25">
      <c r="A2891">
        <v>3263</v>
      </c>
      <c r="B2891" s="9" t="s">
        <v>3263</v>
      </c>
      <c r="C2891" s="3" t="s">
        <v>7373</v>
      </c>
      <c r="D2891" s="5">
        <v>2500</v>
      </c>
      <c r="E2891" s="7">
        <v>260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1">
        <f t="shared" si="181"/>
        <v>10</v>
      </c>
      <c r="P2891" t="s">
        <v>8309</v>
      </c>
      <c r="Q2891" t="s">
        <v>8333</v>
      </c>
      <c r="R2891" s="13">
        <f t="shared" si="180"/>
        <v>42284.516064814816</v>
      </c>
      <c r="S2891" s="13">
        <f t="shared" si="182"/>
        <v>42307.875</v>
      </c>
      <c r="T2891">
        <f t="shared" si="183"/>
        <v>2015</v>
      </c>
    </row>
    <row r="2892" spans="1:20" ht="45" x14ac:dyDescent="0.25">
      <c r="A2892">
        <v>3264</v>
      </c>
      <c r="B2892" s="9" t="s">
        <v>3264</v>
      </c>
      <c r="C2892" s="3" t="s">
        <v>7374</v>
      </c>
      <c r="D2892" s="5">
        <v>2500</v>
      </c>
      <c r="E2892" s="7">
        <v>260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1">
        <f t="shared" si="181"/>
        <v>10</v>
      </c>
      <c r="P2892" t="s">
        <v>8309</v>
      </c>
      <c r="Q2892" t="s">
        <v>8333</v>
      </c>
      <c r="R2892" s="13">
        <f t="shared" si="180"/>
        <v>42016.800208333334</v>
      </c>
      <c r="S2892" s="13">
        <f t="shared" si="182"/>
        <v>42032.916666666672</v>
      </c>
      <c r="T2892">
        <f t="shared" si="183"/>
        <v>2015</v>
      </c>
    </row>
    <row r="2893" spans="1:20" ht="60" x14ac:dyDescent="0.25">
      <c r="A2893">
        <v>3278</v>
      </c>
      <c r="B2893" s="9" t="s">
        <v>3278</v>
      </c>
      <c r="C2893" s="3" t="s">
        <v>7388</v>
      </c>
      <c r="D2893" s="5">
        <v>2500</v>
      </c>
      <c r="E2893" s="7">
        <v>260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1">
        <f t="shared" si="181"/>
        <v>10</v>
      </c>
      <c r="P2893" t="s">
        <v>8309</v>
      </c>
      <c r="Q2893" t="s">
        <v>8333</v>
      </c>
      <c r="R2893" s="13">
        <f t="shared" si="180"/>
        <v>42124.848414351851</v>
      </c>
      <c r="S2893" s="13">
        <f t="shared" si="182"/>
        <v>42154.848414351851</v>
      </c>
      <c r="T2893">
        <f t="shared" si="183"/>
        <v>2015</v>
      </c>
    </row>
    <row r="2894" spans="1:20" ht="30" x14ac:dyDescent="0.25">
      <c r="A2894">
        <v>3287</v>
      </c>
      <c r="B2894" s="9" t="s">
        <v>3287</v>
      </c>
      <c r="C2894" s="3" t="s">
        <v>7397</v>
      </c>
      <c r="D2894" s="5">
        <v>2500</v>
      </c>
      <c r="E2894" s="7">
        <v>260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1">
        <f t="shared" si="181"/>
        <v>10</v>
      </c>
      <c r="P2894" t="s">
        <v>8309</v>
      </c>
      <c r="Q2894" t="s">
        <v>8333</v>
      </c>
      <c r="R2894" s="13">
        <f t="shared" si="180"/>
        <v>42311.750324074077</v>
      </c>
      <c r="S2894" s="13">
        <f t="shared" si="182"/>
        <v>42336.750324074077</v>
      </c>
      <c r="T2894">
        <f t="shared" si="183"/>
        <v>2015</v>
      </c>
    </row>
    <row r="2895" spans="1:20" ht="45" x14ac:dyDescent="0.25">
      <c r="A2895">
        <v>3311</v>
      </c>
      <c r="B2895" s="9" t="s">
        <v>3311</v>
      </c>
      <c r="C2895" s="3" t="s">
        <v>7421</v>
      </c>
      <c r="D2895" s="5">
        <v>2500</v>
      </c>
      <c r="E2895" s="7">
        <v>260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1">
        <f t="shared" si="181"/>
        <v>10</v>
      </c>
      <c r="P2895" t="s">
        <v>8309</v>
      </c>
      <c r="Q2895" t="s">
        <v>8333</v>
      </c>
      <c r="R2895" s="13">
        <f t="shared" si="180"/>
        <v>42264.29178240741</v>
      </c>
      <c r="S2895" s="13">
        <f t="shared" si="182"/>
        <v>42294.29178240741</v>
      </c>
      <c r="T2895">
        <f t="shared" si="183"/>
        <v>2015</v>
      </c>
    </row>
    <row r="2896" spans="1:20" ht="60" x14ac:dyDescent="0.25">
      <c r="A2896">
        <v>3312</v>
      </c>
      <c r="B2896" s="9" t="s">
        <v>3312</v>
      </c>
      <c r="C2896" s="3" t="s">
        <v>7422</v>
      </c>
      <c r="D2896" s="5">
        <v>2500</v>
      </c>
      <c r="E2896" s="7">
        <v>259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1">
        <f t="shared" si="181"/>
        <v>10</v>
      </c>
      <c r="P2896" t="s">
        <v>8309</v>
      </c>
      <c r="Q2896" t="s">
        <v>8333</v>
      </c>
      <c r="R2896" s="13">
        <f t="shared" si="180"/>
        <v>42664.809560185182</v>
      </c>
      <c r="S2896" s="13">
        <f t="shared" si="182"/>
        <v>42685.916666666672</v>
      </c>
      <c r="T2896">
        <f t="shared" si="183"/>
        <v>2016</v>
      </c>
    </row>
    <row r="2897" spans="1:20" ht="45" x14ac:dyDescent="0.25">
      <c r="A2897">
        <v>3320</v>
      </c>
      <c r="B2897" s="9" t="s">
        <v>3320</v>
      </c>
      <c r="C2897" s="3" t="s">
        <v>7430</v>
      </c>
      <c r="D2897" s="5">
        <v>2500</v>
      </c>
      <c r="E2897" s="7">
        <v>258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1">
        <f t="shared" si="181"/>
        <v>10</v>
      </c>
      <c r="P2897" t="s">
        <v>8309</v>
      </c>
      <c r="Q2897" t="s">
        <v>8333</v>
      </c>
      <c r="R2897" s="13">
        <f t="shared" si="180"/>
        <v>42513.045798611114</v>
      </c>
      <c r="S2897" s="13">
        <f t="shared" si="182"/>
        <v>42543.045798611114</v>
      </c>
      <c r="T2897">
        <f t="shared" si="183"/>
        <v>2016</v>
      </c>
    </row>
    <row r="2898" spans="1:20" ht="45" x14ac:dyDescent="0.25">
      <c r="A2898">
        <v>3337</v>
      </c>
      <c r="B2898" s="9" t="s">
        <v>3337</v>
      </c>
      <c r="C2898" s="3" t="s">
        <v>7447</v>
      </c>
      <c r="D2898" s="5">
        <v>2500</v>
      </c>
      <c r="E2898" s="7">
        <v>255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1">
        <f t="shared" si="181"/>
        <v>10</v>
      </c>
      <c r="P2898" t="s">
        <v>8309</v>
      </c>
      <c r="Q2898" t="s">
        <v>8333</v>
      </c>
      <c r="R2898" s="13">
        <f t="shared" si="180"/>
        <v>41901.282025462962</v>
      </c>
      <c r="S2898" s="13">
        <f t="shared" si="182"/>
        <v>41922.875</v>
      </c>
      <c r="T2898">
        <f t="shared" si="183"/>
        <v>2014</v>
      </c>
    </row>
    <row r="2899" spans="1:20" ht="60" x14ac:dyDescent="0.25">
      <c r="A2899">
        <v>3365</v>
      </c>
      <c r="B2899" s="9" t="s">
        <v>3364</v>
      </c>
      <c r="C2899" s="3" t="s">
        <v>7475</v>
      </c>
      <c r="D2899" s="5">
        <v>2500</v>
      </c>
      <c r="E2899" s="7">
        <v>252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1">
        <f t="shared" si="181"/>
        <v>10</v>
      </c>
      <c r="P2899" t="s">
        <v>8309</v>
      </c>
      <c r="Q2899" t="s">
        <v>8333</v>
      </c>
      <c r="R2899" s="13">
        <f t="shared" si="180"/>
        <v>42321.101759259262</v>
      </c>
      <c r="S2899" s="13">
        <f t="shared" si="182"/>
        <v>42351.101759259262</v>
      </c>
      <c r="T2899">
        <f t="shared" si="183"/>
        <v>2015</v>
      </c>
    </row>
    <row r="2900" spans="1:20" ht="60" x14ac:dyDescent="0.25">
      <c r="A2900">
        <v>3438</v>
      </c>
      <c r="B2900" s="9" t="s">
        <v>3437</v>
      </c>
      <c r="C2900" s="3" t="s">
        <v>7548</v>
      </c>
      <c r="D2900" s="5">
        <v>2500</v>
      </c>
      <c r="E2900" s="7">
        <v>252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1">
        <f t="shared" si="181"/>
        <v>10</v>
      </c>
      <c r="P2900" t="s">
        <v>8309</v>
      </c>
      <c r="Q2900" t="s">
        <v>8333</v>
      </c>
      <c r="R2900" s="13">
        <f t="shared" si="180"/>
        <v>42100.927858796291</v>
      </c>
      <c r="S2900" s="13">
        <f t="shared" si="182"/>
        <v>42126.875</v>
      </c>
      <c r="T2900">
        <f t="shared" si="183"/>
        <v>2015</v>
      </c>
    </row>
    <row r="2901" spans="1:20" ht="60" x14ac:dyDescent="0.25">
      <c r="A2901">
        <v>3441</v>
      </c>
      <c r="B2901" s="9" t="s">
        <v>3440</v>
      </c>
      <c r="C2901" s="3" t="s">
        <v>7551</v>
      </c>
      <c r="D2901" s="5">
        <v>2500</v>
      </c>
      <c r="E2901" s="7">
        <v>251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1">
        <f t="shared" si="181"/>
        <v>10</v>
      </c>
      <c r="P2901" t="s">
        <v>8309</v>
      </c>
      <c r="Q2901" t="s">
        <v>8333</v>
      </c>
      <c r="R2901" s="13">
        <f t="shared" si="180"/>
        <v>42294.429641203707</v>
      </c>
      <c r="S2901" s="13">
        <f t="shared" si="182"/>
        <v>42321.845138888893</v>
      </c>
      <c r="T2901">
        <f t="shared" si="183"/>
        <v>2015</v>
      </c>
    </row>
    <row r="2902" spans="1:20" ht="60" x14ac:dyDescent="0.25">
      <c r="A2902">
        <v>3484</v>
      </c>
      <c r="B2902" s="9" t="s">
        <v>3483</v>
      </c>
      <c r="C2902" s="3" t="s">
        <v>7594</v>
      </c>
      <c r="D2902" s="5">
        <v>2500</v>
      </c>
      <c r="E2902" s="7">
        <v>251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1">
        <f t="shared" si="181"/>
        <v>10</v>
      </c>
      <c r="P2902" t="s">
        <v>8309</v>
      </c>
      <c r="Q2902" t="s">
        <v>8333</v>
      </c>
      <c r="R2902" s="13">
        <f t="shared" si="180"/>
        <v>42506.760405092587</v>
      </c>
      <c r="S2902" s="13">
        <f t="shared" si="182"/>
        <v>42536.760405092587</v>
      </c>
      <c r="T2902">
        <f t="shared" si="183"/>
        <v>2016</v>
      </c>
    </row>
    <row r="2903" spans="1:20" ht="45" x14ac:dyDescent="0.25">
      <c r="A2903">
        <v>3503</v>
      </c>
      <c r="B2903" s="9" t="s">
        <v>3502</v>
      </c>
      <c r="C2903" s="3" t="s">
        <v>7613</v>
      </c>
      <c r="D2903" s="5">
        <v>2500</v>
      </c>
      <c r="E2903" s="7">
        <v>250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1">
        <f t="shared" si="181"/>
        <v>10</v>
      </c>
      <c r="P2903" t="s">
        <v>8309</v>
      </c>
      <c r="Q2903" t="s">
        <v>8333</v>
      </c>
      <c r="R2903" s="13">
        <f t="shared" ref="R2903:R2966" si="184">((J2903/60)/60/24+DATE(1970,1,1))</f>
        <v>42545.478333333333</v>
      </c>
      <c r="S2903" s="13">
        <f t="shared" si="182"/>
        <v>42575.478333333333</v>
      </c>
      <c r="T2903">
        <f t="shared" si="183"/>
        <v>2016</v>
      </c>
    </row>
    <row r="2904" spans="1:20" ht="90" x14ac:dyDescent="0.25">
      <c r="A2904">
        <v>3505</v>
      </c>
      <c r="B2904" s="9" t="s">
        <v>3504</v>
      </c>
      <c r="C2904" s="3" t="s">
        <v>7615</v>
      </c>
      <c r="D2904" s="5">
        <v>2500</v>
      </c>
      <c r="E2904" s="7">
        <v>250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1">
        <f t="shared" si="181"/>
        <v>10</v>
      </c>
      <c r="P2904" t="s">
        <v>8309</v>
      </c>
      <c r="Q2904" t="s">
        <v>8333</v>
      </c>
      <c r="R2904" s="13">
        <f t="shared" si="184"/>
        <v>41760.935706018521</v>
      </c>
      <c r="S2904" s="13">
        <f t="shared" si="182"/>
        <v>41772.166666666664</v>
      </c>
      <c r="T2904">
        <f t="shared" si="183"/>
        <v>2014</v>
      </c>
    </row>
    <row r="2905" spans="1:20" ht="60" x14ac:dyDescent="0.25">
      <c r="A2905">
        <v>3516</v>
      </c>
      <c r="B2905" s="9" t="s">
        <v>3515</v>
      </c>
      <c r="C2905" s="3" t="s">
        <v>7626</v>
      </c>
      <c r="D2905" s="5">
        <v>2500</v>
      </c>
      <c r="E2905" s="7">
        <v>250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1">
        <f t="shared" si="181"/>
        <v>10</v>
      </c>
      <c r="P2905" t="s">
        <v>8309</v>
      </c>
      <c r="Q2905" t="s">
        <v>8333</v>
      </c>
      <c r="R2905" s="13">
        <f t="shared" si="184"/>
        <v>41856.010069444441</v>
      </c>
      <c r="S2905" s="13">
        <f t="shared" si="182"/>
        <v>41890.125</v>
      </c>
      <c r="T2905">
        <f t="shared" si="183"/>
        <v>2014</v>
      </c>
    </row>
    <row r="2906" spans="1:20" ht="45" x14ac:dyDescent="0.25">
      <c r="A2906">
        <v>3544</v>
      </c>
      <c r="B2906" s="9" t="s">
        <v>3543</v>
      </c>
      <c r="C2906" s="3" t="s">
        <v>7654</v>
      </c>
      <c r="D2906" s="5">
        <v>2500</v>
      </c>
      <c r="E2906" s="7">
        <v>250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1">
        <f t="shared" si="181"/>
        <v>10</v>
      </c>
      <c r="P2906" t="s">
        <v>8309</v>
      </c>
      <c r="Q2906" t="s">
        <v>8333</v>
      </c>
      <c r="R2906" s="13">
        <f t="shared" si="184"/>
        <v>42040.831678240742</v>
      </c>
      <c r="S2906" s="13">
        <f t="shared" si="182"/>
        <v>42070.831678240742</v>
      </c>
      <c r="T2906">
        <f t="shared" si="183"/>
        <v>2015</v>
      </c>
    </row>
    <row r="2907" spans="1:20" ht="60" x14ac:dyDescent="0.25">
      <c r="A2907">
        <v>3550</v>
      </c>
      <c r="B2907" s="9" t="s">
        <v>3549</v>
      </c>
      <c r="C2907" s="3" t="s">
        <v>7660</v>
      </c>
      <c r="D2907" s="5">
        <v>2500</v>
      </c>
      <c r="E2907" s="7">
        <v>250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1">
        <f t="shared" si="181"/>
        <v>10</v>
      </c>
      <c r="P2907" t="s">
        <v>8309</v>
      </c>
      <c r="Q2907" t="s">
        <v>8333</v>
      </c>
      <c r="R2907" s="13">
        <f t="shared" si="184"/>
        <v>42462.893495370372</v>
      </c>
      <c r="S2907" s="13">
        <f t="shared" si="182"/>
        <v>42492.893495370372</v>
      </c>
      <c r="T2907">
        <f t="shared" si="183"/>
        <v>2016</v>
      </c>
    </row>
    <row r="2908" spans="1:20" ht="120" x14ac:dyDescent="0.25">
      <c r="A2908">
        <v>3561</v>
      </c>
      <c r="B2908" s="9" t="s">
        <v>3560</v>
      </c>
      <c r="C2908" s="3" t="s">
        <v>7671</v>
      </c>
      <c r="D2908" s="5">
        <v>2500</v>
      </c>
      <c r="E2908" s="7">
        <v>250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1">
        <f t="shared" si="181"/>
        <v>10</v>
      </c>
      <c r="P2908" t="s">
        <v>8309</v>
      </c>
      <c r="Q2908" t="s">
        <v>8333</v>
      </c>
      <c r="R2908" s="13">
        <f t="shared" si="184"/>
        <v>42203.680300925931</v>
      </c>
      <c r="S2908" s="13">
        <f t="shared" si="182"/>
        <v>42221.774999999994</v>
      </c>
      <c r="T2908">
        <f t="shared" si="183"/>
        <v>2015</v>
      </c>
    </row>
    <row r="2909" spans="1:20" ht="30" x14ac:dyDescent="0.25">
      <c r="A2909">
        <v>3597</v>
      </c>
      <c r="B2909" s="9" t="s">
        <v>3596</v>
      </c>
      <c r="C2909" s="3" t="s">
        <v>7707</v>
      </c>
      <c r="D2909" s="5">
        <v>2500</v>
      </c>
      <c r="E2909" s="7">
        <v>250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1">
        <f t="shared" si="181"/>
        <v>10</v>
      </c>
      <c r="P2909" t="s">
        <v>8309</v>
      </c>
      <c r="Q2909" t="s">
        <v>8333</v>
      </c>
      <c r="R2909" s="13">
        <f t="shared" si="184"/>
        <v>42417.585532407407</v>
      </c>
      <c r="S2909" s="13">
        <f t="shared" si="182"/>
        <v>42432.249305555553</v>
      </c>
      <c r="T2909">
        <f t="shared" si="183"/>
        <v>2016</v>
      </c>
    </row>
    <row r="2910" spans="1:20" ht="60" x14ac:dyDescent="0.25">
      <c r="A2910">
        <v>3611</v>
      </c>
      <c r="B2910" s="9" t="s">
        <v>3610</v>
      </c>
      <c r="C2910" s="3" t="s">
        <v>7721</v>
      </c>
      <c r="D2910" s="5">
        <v>2500</v>
      </c>
      <c r="E2910" s="7">
        <v>250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1">
        <f t="shared" si="181"/>
        <v>10</v>
      </c>
      <c r="P2910" t="s">
        <v>8309</v>
      </c>
      <c r="Q2910" t="s">
        <v>8333</v>
      </c>
      <c r="R2910" s="13">
        <f t="shared" si="184"/>
        <v>42072.370381944449</v>
      </c>
      <c r="S2910" s="13">
        <f t="shared" si="182"/>
        <v>42102.370381944449</v>
      </c>
      <c r="T2910">
        <f t="shared" si="183"/>
        <v>2015</v>
      </c>
    </row>
    <row r="2911" spans="1:20" ht="45" x14ac:dyDescent="0.25">
      <c r="A2911">
        <v>3614</v>
      </c>
      <c r="B2911" s="9" t="s">
        <v>3439</v>
      </c>
      <c r="C2911" s="3" t="s">
        <v>7724</v>
      </c>
      <c r="D2911" s="5">
        <v>2500</v>
      </c>
      <c r="E2911" s="7">
        <v>250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1">
        <f t="shared" si="181"/>
        <v>10</v>
      </c>
      <c r="P2911" t="s">
        <v>8309</v>
      </c>
      <c r="Q2911" t="s">
        <v>8333</v>
      </c>
      <c r="R2911" s="13">
        <f t="shared" si="184"/>
        <v>42144.041851851856</v>
      </c>
      <c r="S2911" s="13">
        <f t="shared" si="182"/>
        <v>42174.041851851856</v>
      </c>
      <c r="T2911">
        <f t="shared" si="183"/>
        <v>2015</v>
      </c>
    </row>
    <row r="2912" spans="1:20" ht="60" x14ac:dyDescent="0.25">
      <c r="A2912">
        <v>3615</v>
      </c>
      <c r="B2912" s="9" t="s">
        <v>3613</v>
      </c>
      <c r="C2912" s="3" t="s">
        <v>7725</v>
      </c>
      <c r="D2912" s="5">
        <v>2500</v>
      </c>
      <c r="E2912" s="7">
        <v>250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1">
        <f t="shared" si="181"/>
        <v>10</v>
      </c>
      <c r="P2912" t="s">
        <v>8309</v>
      </c>
      <c r="Q2912" t="s">
        <v>8333</v>
      </c>
      <c r="R2912" s="13">
        <f t="shared" si="184"/>
        <v>42318.593703703707</v>
      </c>
      <c r="S2912" s="13">
        <f t="shared" si="182"/>
        <v>42348.593703703707</v>
      </c>
      <c r="T2912">
        <f t="shared" si="183"/>
        <v>2015</v>
      </c>
    </row>
    <row r="2913" spans="1:20" ht="60" x14ac:dyDescent="0.25">
      <c r="A2913">
        <v>3616</v>
      </c>
      <c r="B2913" s="9" t="s">
        <v>3614</v>
      </c>
      <c r="C2913" s="3" t="s">
        <v>7726</v>
      </c>
      <c r="D2913" s="5">
        <v>2500</v>
      </c>
      <c r="E2913" s="7">
        <v>250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1">
        <f t="shared" si="181"/>
        <v>10</v>
      </c>
      <c r="P2913" t="s">
        <v>8309</v>
      </c>
      <c r="Q2913" t="s">
        <v>8333</v>
      </c>
      <c r="R2913" s="13">
        <f t="shared" si="184"/>
        <v>42052.949814814812</v>
      </c>
      <c r="S2913" s="13">
        <f t="shared" si="182"/>
        <v>42082.908148148148</v>
      </c>
      <c r="T2913">
        <f t="shared" si="183"/>
        <v>2015</v>
      </c>
    </row>
    <row r="2914" spans="1:20" ht="45" x14ac:dyDescent="0.25">
      <c r="A2914">
        <v>3623</v>
      </c>
      <c r="B2914" s="9" t="s">
        <v>3621</v>
      </c>
      <c r="C2914" s="3" t="s">
        <v>7733</v>
      </c>
      <c r="D2914" s="5">
        <v>2500</v>
      </c>
      <c r="E2914" s="7">
        <v>250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1">
        <f t="shared" si="181"/>
        <v>10</v>
      </c>
      <c r="P2914" t="s">
        <v>8309</v>
      </c>
      <c r="Q2914" t="s">
        <v>8333</v>
      </c>
      <c r="R2914" s="13">
        <f t="shared" si="184"/>
        <v>41828.736921296295</v>
      </c>
      <c r="S2914" s="13">
        <f t="shared" si="182"/>
        <v>41846.291666666664</v>
      </c>
      <c r="T2914">
        <f t="shared" si="183"/>
        <v>2014</v>
      </c>
    </row>
    <row r="2915" spans="1:20" ht="60" x14ac:dyDescent="0.25">
      <c r="A2915">
        <v>3699</v>
      </c>
      <c r="B2915" s="9" t="s">
        <v>3696</v>
      </c>
      <c r="C2915" s="3" t="s">
        <v>7809</v>
      </c>
      <c r="D2915" s="5">
        <v>2500</v>
      </c>
      <c r="E2915" s="7">
        <v>250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1">
        <f t="shared" si="181"/>
        <v>10</v>
      </c>
      <c r="P2915" t="s">
        <v>8309</v>
      </c>
      <c r="Q2915" t="s">
        <v>8333</v>
      </c>
      <c r="R2915" s="13">
        <f t="shared" si="184"/>
        <v>41897.602037037039</v>
      </c>
      <c r="S2915" s="13">
        <f t="shared" si="182"/>
        <v>41927.602037037039</v>
      </c>
      <c r="T2915">
        <f t="shared" si="183"/>
        <v>2014</v>
      </c>
    </row>
    <row r="2916" spans="1:20" ht="30" x14ac:dyDescent="0.25">
      <c r="A2916">
        <v>3747</v>
      </c>
      <c r="B2916" s="9" t="s">
        <v>3744</v>
      </c>
      <c r="C2916" s="3" t="s">
        <v>7857</v>
      </c>
      <c r="D2916" s="5">
        <v>2500</v>
      </c>
      <c r="E2916" s="7">
        <v>250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">
        <f t="shared" si="181"/>
        <v>10</v>
      </c>
      <c r="P2916" t="s">
        <v>8309</v>
      </c>
      <c r="Q2916" t="s">
        <v>8333</v>
      </c>
      <c r="R2916" s="13">
        <f t="shared" si="184"/>
        <v>42164.299722222218</v>
      </c>
      <c r="S2916" s="13">
        <f t="shared" si="182"/>
        <v>42190.957638888889</v>
      </c>
      <c r="T2916">
        <f t="shared" si="183"/>
        <v>2015</v>
      </c>
    </row>
    <row r="2917" spans="1:20" ht="45" x14ac:dyDescent="0.25">
      <c r="A2917">
        <v>3754</v>
      </c>
      <c r="B2917" s="9" t="s">
        <v>3751</v>
      </c>
      <c r="C2917" s="3" t="s">
        <v>7864</v>
      </c>
      <c r="D2917" s="5">
        <v>2500</v>
      </c>
      <c r="E2917" s="7">
        <v>245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">
        <f t="shared" si="181"/>
        <v>10</v>
      </c>
      <c r="P2917" t="s">
        <v>8309</v>
      </c>
      <c r="Q2917" t="s">
        <v>8317</v>
      </c>
      <c r="R2917" s="13">
        <f t="shared" si="184"/>
        <v>41808.881215277775</v>
      </c>
      <c r="S2917" s="13">
        <f t="shared" si="182"/>
        <v>41846.207638888889</v>
      </c>
      <c r="T2917">
        <f t="shared" si="183"/>
        <v>2014</v>
      </c>
    </row>
    <row r="2918" spans="1:20" ht="60" x14ac:dyDescent="0.25">
      <c r="A2918">
        <v>3774</v>
      </c>
      <c r="B2918" s="9" t="s">
        <v>3771</v>
      </c>
      <c r="C2918" s="3" t="s">
        <v>7884</v>
      </c>
      <c r="D2918" s="5">
        <v>2500</v>
      </c>
      <c r="E2918" s="7">
        <v>243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">
        <f t="shared" si="181"/>
        <v>10</v>
      </c>
      <c r="P2918" t="s">
        <v>8309</v>
      </c>
      <c r="Q2918" t="s">
        <v>8317</v>
      </c>
      <c r="R2918" s="13">
        <f t="shared" si="184"/>
        <v>42087.792303240742</v>
      </c>
      <c r="S2918" s="13">
        <f t="shared" si="182"/>
        <v>42103.792303240742</v>
      </c>
      <c r="T2918">
        <f t="shared" si="183"/>
        <v>2015</v>
      </c>
    </row>
    <row r="2919" spans="1:20" ht="45" x14ac:dyDescent="0.25">
      <c r="A2919">
        <v>3780</v>
      </c>
      <c r="B2919" s="9" t="s">
        <v>3777</v>
      </c>
      <c r="C2919" s="3" t="s">
        <v>7890</v>
      </c>
      <c r="D2919" s="5">
        <v>2500</v>
      </c>
      <c r="E2919" s="7">
        <v>241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">
        <f t="shared" si="181"/>
        <v>10</v>
      </c>
      <c r="P2919" t="s">
        <v>8309</v>
      </c>
      <c r="Q2919" t="s">
        <v>8317</v>
      </c>
      <c r="R2919" s="13">
        <f t="shared" si="184"/>
        <v>42166.219733796301</v>
      </c>
      <c r="S2919" s="13">
        <f t="shared" si="182"/>
        <v>42198.837499999994</v>
      </c>
      <c r="T2919">
        <f t="shared" si="183"/>
        <v>2015</v>
      </c>
    </row>
    <row r="2920" spans="1:20" ht="60" x14ac:dyDescent="0.25">
      <c r="A2920">
        <v>3823</v>
      </c>
      <c r="B2920" s="9" t="s">
        <v>3820</v>
      </c>
      <c r="C2920" s="3" t="s">
        <v>7932</v>
      </c>
      <c r="D2920" s="5">
        <v>2500</v>
      </c>
      <c r="E2920" s="7">
        <v>241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1">
        <f t="shared" si="181"/>
        <v>10</v>
      </c>
      <c r="P2920" t="s">
        <v>8309</v>
      </c>
      <c r="Q2920" t="s">
        <v>8333</v>
      </c>
      <c r="R2920" s="13">
        <f t="shared" si="184"/>
        <v>42170.910231481481</v>
      </c>
      <c r="S2920" s="13">
        <f t="shared" si="182"/>
        <v>42205.165972222225</v>
      </c>
      <c r="T2920">
        <f t="shared" si="183"/>
        <v>2015</v>
      </c>
    </row>
    <row r="2921" spans="1:20" ht="45" x14ac:dyDescent="0.25">
      <c r="A2921">
        <v>3851</v>
      </c>
      <c r="B2921" s="9" t="s">
        <v>3848</v>
      </c>
      <c r="C2921" s="3" t="s">
        <v>7960</v>
      </c>
      <c r="D2921" s="5">
        <v>2500</v>
      </c>
      <c r="E2921" s="7">
        <v>241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1">
        <f t="shared" si="181"/>
        <v>10</v>
      </c>
      <c r="P2921" t="s">
        <v>8309</v>
      </c>
      <c r="Q2921" t="s">
        <v>8333</v>
      </c>
      <c r="R2921" s="13">
        <f t="shared" si="184"/>
        <v>42172.439571759256</v>
      </c>
      <c r="S2921" s="13">
        <f t="shared" si="182"/>
        <v>42202.439571759256</v>
      </c>
      <c r="T2921">
        <f t="shared" si="183"/>
        <v>2015</v>
      </c>
    </row>
    <row r="2922" spans="1:20" ht="45" x14ac:dyDescent="0.25">
      <c r="A2922">
        <v>3859</v>
      </c>
      <c r="B2922" s="9" t="s">
        <v>3856</v>
      </c>
      <c r="C2922" s="3" t="s">
        <v>7968</v>
      </c>
      <c r="D2922" s="5">
        <v>2500</v>
      </c>
      <c r="E2922" s="7">
        <v>240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1">
        <f t="shared" si="181"/>
        <v>10</v>
      </c>
      <c r="P2922" t="s">
        <v>8309</v>
      </c>
      <c r="Q2922" t="s">
        <v>8333</v>
      </c>
      <c r="R2922" s="13">
        <f t="shared" si="184"/>
        <v>41789.893599537041</v>
      </c>
      <c r="S2922" s="13">
        <f t="shared" si="182"/>
        <v>41815.875</v>
      </c>
      <c r="T2922">
        <f t="shared" si="183"/>
        <v>2014</v>
      </c>
    </row>
    <row r="2923" spans="1:20" ht="60" x14ac:dyDescent="0.25">
      <c r="A2923">
        <v>3897</v>
      </c>
      <c r="B2923" s="9" t="s">
        <v>3894</v>
      </c>
      <c r="C2923" s="3" t="s">
        <v>8005</v>
      </c>
      <c r="D2923" s="5">
        <v>2500</v>
      </c>
      <c r="E2923" s="7">
        <v>240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1">
        <f t="shared" si="181"/>
        <v>9</v>
      </c>
      <c r="P2923" t="s">
        <v>8309</v>
      </c>
      <c r="Q2923" t="s">
        <v>8333</v>
      </c>
      <c r="R2923" s="13">
        <f t="shared" si="184"/>
        <v>41982.87364583333</v>
      </c>
      <c r="S2923" s="13">
        <f t="shared" si="182"/>
        <v>42012.87364583333</v>
      </c>
      <c r="T2923">
        <f t="shared" si="183"/>
        <v>2014</v>
      </c>
    </row>
    <row r="2924" spans="1:20" ht="60" x14ac:dyDescent="0.25">
      <c r="A2924">
        <v>3898</v>
      </c>
      <c r="B2924" s="9" t="s">
        <v>3895</v>
      </c>
      <c r="C2924" s="3" t="s">
        <v>8006</v>
      </c>
      <c r="D2924" s="5">
        <v>2500</v>
      </c>
      <c r="E2924" s="7">
        <v>237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1">
        <f t="shared" si="181"/>
        <v>9</v>
      </c>
      <c r="P2924" t="s">
        <v>8309</v>
      </c>
      <c r="Q2924" t="s">
        <v>8333</v>
      </c>
      <c r="R2924" s="13">
        <f t="shared" si="184"/>
        <v>42193.482291666667</v>
      </c>
      <c r="S2924" s="13">
        <f t="shared" si="182"/>
        <v>42233.666666666672</v>
      </c>
      <c r="T2924">
        <f t="shared" si="183"/>
        <v>2015</v>
      </c>
    </row>
    <row r="2925" spans="1:20" ht="45" x14ac:dyDescent="0.25">
      <c r="A2925">
        <v>3900</v>
      </c>
      <c r="B2925" s="9" t="s">
        <v>3897</v>
      </c>
      <c r="C2925" s="3" t="s">
        <v>8008</v>
      </c>
      <c r="D2925" s="5">
        <v>2500</v>
      </c>
      <c r="E2925" s="7">
        <v>236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1">
        <f t="shared" si="181"/>
        <v>9</v>
      </c>
      <c r="P2925" t="s">
        <v>8309</v>
      </c>
      <c r="Q2925" t="s">
        <v>8333</v>
      </c>
      <c r="R2925" s="13">
        <f t="shared" si="184"/>
        <v>42136.092488425929</v>
      </c>
      <c r="S2925" s="13">
        <f t="shared" si="182"/>
        <v>42166.092488425929</v>
      </c>
      <c r="T2925">
        <f t="shared" si="183"/>
        <v>2015</v>
      </c>
    </row>
    <row r="2926" spans="1:20" ht="60" x14ac:dyDescent="0.25">
      <c r="A2926">
        <v>3914</v>
      </c>
      <c r="B2926" s="9" t="s">
        <v>3911</v>
      </c>
      <c r="C2926" s="3" t="s">
        <v>8022</v>
      </c>
      <c r="D2926" s="5">
        <v>2500</v>
      </c>
      <c r="E2926" s="7">
        <v>236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1">
        <f t="shared" si="181"/>
        <v>9</v>
      </c>
      <c r="P2926" t="s">
        <v>8309</v>
      </c>
      <c r="Q2926" t="s">
        <v>8333</v>
      </c>
      <c r="R2926" s="13">
        <f t="shared" si="184"/>
        <v>42114.818935185183</v>
      </c>
      <c r="S2926" s="13">
        <f t="shared" si="182"/>
        <v>42134.957638888889</v>
      </c>
      <c r="T2926">
        <f t="shared" si="183"/>
        <v>2015</v>
      </c>
    </row>
    <row r="2927" spans="1:20" ht="60" x14ac:dyDescent="0.25">
      <c r="A2927">
        <v>3920</v>
      </c>
      <c r="B2927" s="9" t="s">
        <v>3917</v>
      </c>
      <c r="C2927" s="3" t="s">
        <v>8028</v>
      </c>
      <c r="D2927" s="5">
        <v>2500</v>
      </c>
      <c r="E2927" s="7">
        <v>235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1">
        <f t="shared" si="181"/>
        <v>9</v>
      </c>
      <c r="P2927" t="s">
        <v>8309</v>
      </c>
      <c r="Q2927" t="s">
        <v>8333</v>
      </c>
      <c r="R2927" s="13">
        <f t="shared" si="184"/>
        <v>42657.38726851852</v>
      </c>
      <c r="S2927" s="13">
        <f t="shared" si="182"/>
        <v>42687.428935185191</v>
      </c>
      <c r="T2927">
        <f t="shared" si="183"/>
        <v>2016</v>
      </c>
    </row>
    <row r="2928" spans="1:20" ht="60" x14ac:dyDescent="0.25">
      <c r="A2928">
        <v>3927</v>
      </c>
      <c r="B2928" s="9" t="s">
        <v>3924</v>
      </c>
      <c r="C2928" s="3" t="s">
        <v>8035</v>
      </c>
      <c r="D2928" s="5">
        <v>2500</v>
      </c>
      <c r="E2928" s="7">
        <v>234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1">
        <f t="shared" si="181"/>
        <v>9</v>
      </c>
      <c r="P2928" t="s">
        <v>8309</v>
      </c>
      <c r="Q2928" t="s">
        <v>8333</v>
      </c>
      <c r="R2928" s="13">
        <f t="shared" si="184"/>
        <v>41830.267407407409</v>
      </c>
      <c r="S2928" s="13">
        <f t="shared" si="182"/>
        <v>41860.267407407409</v>
      </c>
      <c r="T2928">
        <f t="shared" si="183"/>
        <v>2014</v>
      </c>
    </row>
    <row r="2929" spans="1:20" ht="60" x14ac:dyDescent="0.25">
      <c r="A2929">
        <v>3980</v>
      </c>
      <c r="B2929" s="9" t="s">
        <v>3977</v>
      </c>
      <c r="C2929" s="3" t="s">
        <v>8087</v>
      </c>
      <c r="D2929" s="5">
        <v>2500</v>
      </c>
      <c r="E2929" s="7">
        <v>234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1">
        <f t="shared" si="181"/>
        <v>9</v>
      </c>
      <c r="P2929" t="s">
        <v>8309</v>
      </c>
      <c r="Q2929" t="s">
        <v>8333</v>
      </c>
      <c r="R2929" s="13">
        <f t="shared" si="184"/>
        <v>41795.598923611113</v>
      </c>
      <c r="S2929" s="13">
        <f t="shared" si="182"/>
        <v>41825.598923611113</v>
      </c>
      <c r="T2929">
        <f t="shared" si="183"/>
        <v>2014</v>
      </c>
    </row>
    <row r="2930" spans="1:20" ht="60" x14ac:dyDescent="0.25">
      <c r="A2930">
        <v>4030</v>
      </c>
      <c r="B2930" s="9" t="s">
        <v>4026</v>
      </c>
      <c r="C2930" s="3" t="s">
        <v>8135</v>
      </c>
      <c r="D2930" s="5">
        <v>2500</v>
      </c>
      <c r="E2930" s="7">
        <v>234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1">
        <f t="shared" si="181"/>
        <v>9</v>
      </c>
      <c r="P2930" t="s">
        <v>8309</v>
      </c>
      <c r="Q2930" t="s">
        <v>8333</v>
      </c>
      <c r="R2930" s="13">
        <f t="shared" si="184"/>
        <v>42374.655081018514</v>
      </c>
      <c r="S2930" s="13">
        <f t="shared" si="182"/>
        <v>42403.784027777772</v>
      </c>
      <c r="T2930">
        <f t="shared" si="183"/>
        <v>2016</v>
      </c>
    </row>
    <row r="2931" spans="1:20" ht="45" x14ac:dyDescent="0.25">
      <c r="A2931">
        <v>4038</v>
      </c>
      <c r="B2931" s="9" t="s">
        <v>4034</v>
      </c>
      <c r="C2931" s="3" t="s">
        <v>8142</v>
      </c>
      <c r="D2931" s="5">
        <v>2500</v>
      </c>
      <c r="E2931" s="7">
        <v>233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1">
        <f t="shared" si="181"/>
        <v>9</v>
      </c>
      <c r="P2931" t="s">
        <v>8309</v>
      </c>
      <c r="Q2931" t="s">
        <v>8333</v>
      </c>
      <c r="R2931" s="13">
        <f t="shared" si="184"/>
        <v>41869.798726851855</v>
      </c>
      <c r="S2931" s="13">
        <f t="shared" si="182"/>
        <v>41929.798726851855</v>
      </c>
      <c r="T2931">
        <f t="shared" si="183"/>
        <v>2014</v>
      </c>
    </row>
    <row r="2932" spans="1:20" ht="60" x14ac:dyDescent="0.25">
      <c r="A2932">
        <v>4093</v>
      </c>
      <c r="B2932" s="9" t="s">
        <v>4089</v>
      </c>
      <c r="C2932" s="3" t="s">
        <v>8196</v>
      </c>
      <c r="D2932" s="5">
        <v>2500</v>
      </c>
      <c r="E2932" s="7">
        <v>233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1">
        <f t="shared" si="181"/>
        <v>9</v>
      </c>
      <c r="P2932" t="s">
        <v>8309</v>
      </c>
      <c r="Q2932" t="s">
        <v>8333</v>
      </c>
      <c r="R2932" s="13">
        <f t="shared" si="184"/>
        <v>42178.815891203703</v>
      </c>
      <c r="S2932" s="13">
        <f t="shared" si="182"/>
        <v>42238.815891203703</v>
      </c>
      <c r="T2932">
        <f t="shared" si="183"/>
        <v>2015</v>
      </c>
    </row>
    <row r="2933" spans="1:20" ht="60" x14ac:dyDescent="0.25">
      <c r="A2933">
        <v>4112</v>
      </c>
      <c r="B2933" s="9" t="s">
        <v>4108</v>
      </c>
      <c r="C2933" s="3" t="s">
        <v>6961</v>
      </c>
      <c r="D2933" s="5">
        <v>2500</v>
      </c>
      <c r="E2933" s="7">
        <v>230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">
        <f t="shared" si="181"/>
        <v>9</v>
      </c>
      <c r="P2933" t="s">
        <v>8309</v>
      </c>
      <c r="Q2933" t="s">
        <v>8333</v>
      </c>
      <c r="R2933" s="13">
        <f t="shared" si="184"/>
        <v>42400.946597222224</v>
      </c>
      <c r="S2933" s="13">
        <f t="shared" si="182"/>
        <v>42428</v>
      </c>
      <c r="T2933">
        <f t="shared" si="183"/>
        <v>2016</v>
      </c>
    </row>
    <row r="2934" spans="1:20" ht="60" x14ac:dyDescent="0.25">
      <c r="A2934">
        <v>2724</v>
      </c>
      <c r="B2934" s="9" t="s">
        <v>2724</v>
      </c>
      <c r="C2934" s="3" t="s">
        <v>6834</v>
      </c>
      <c r="D2934" s="5">
        <v>2468</v>
      </c>
      <c r="E2934" s="7">
        <v>230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">
        <f t="shared" si="181"/>
        <v>9</v>
      </c>
      <c r="P2934" t="s">
        <v>8314</v>
      </c>
      <c r="Q2934" t="s">
        <v>8325</v>
      </c>
      <c r="R2934" s="13">
        <f t="shared" si="184"/>
        <v>42199.32707175926</v>
      </c>
      <c r="S2934" s="13">
        <f t="shared" si="182"/>
        <v>42231.32707175926</v>
      </c>
      <c r="T2934">
        <f t="shared" si="183"/>
        <v>2015</v>
      </c>
    </row>
    <row r="2935" spans="1:20" ht="60" x14ac:dyDescent="0.25">
      <c r="A2935">
        <v>376</v>
      </c>
      <c r="B2935" s="9" t="s">
        <v>377</v>
      </c>
      <c r="C2935" s="3" t="s">
        <v>4486</v>
      </c>
      <c r="D2935" s="5">
        <v>2450</v>
      </c>
      <c r="E2935" s="7">
        <v>226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">
        <f t="shared" si="181"/>
        <v>9</v>
      </c>
      <c r="P2935" t="s">
        <v>8307</v>
      </c>
      <c r="Q2935" t="s">
        <v>8336</v>
      </c>
      <c r="R2935" s="13">
        <f t="shared" si="184"/>
        <v>42576.452731481477</v>
      </c>
      <c r="S2935" s="13">
        <f t="shared" si="182"/>
        <v>42607.452731481477</v>
      </c>
      <c r="T2935">
        <f t="shared" si="183"/>
        <v>2016</v>
      </c>
    </row>
    <row r="2936" spans="1:20" ht="45" x14ac:dyDescent="0.25">
      <c r="A2936">
        <v>3865</v>
      </c>
      <c r="B2936" s="9" t="s">
        <v>3862</v>
      </c>
      <c r="C2936" s="3" t="s">
        <v>7974</v>
      </c>
      <c r="D2936" s="5">
        <v>2413</v>
      </c>
      <c r="E2936" s="7">
        <v>225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">
        <f t="shared" si="181"/>
        <v>9</v>
      </c>
      <c r="P2936" t="s">
        <v>8309</v>
      </c>
      <c r="Q2936" t="s">
        <v>8333</v>
      </c>
      <c r="R2936" s="13">
        <f t="shared" si="184"/>
        <v>41841.651597222226</v>
      </c>
      <c r="S2936" s="13">
        <f t="shared" si="182"/>
        <v>41881.229166666664</v>
      </c>
      <c r="T2936">
        <f t="shared" si="183"/>
        <v>2014</v>
      </c>
    </row>
    <row r="2937" spans="1:20" ht="45" x14ac:dyDescent="0.25">
      <c r="A2937">
        <v>1493</v>
      </c>
      <c r="B2937" s="9" t="s">
        <v>1494</v>
      </c>
      <c r="C2937" s="3" t="s">
        <v>5603</v>
      </c>
      <c r="D2937" s="5">
        <v>2400</v>
      </c>
      <c r="E2937" s="7">
        <v>225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">
        <f t="shared" si="181"/>
        <v>9</v>
      </c>
      <c r="P2937" t="s">
        <v>8311</v>
      </c>
      <c r="Q2937" t="s">
        <v>8350</v>
      </c>
      <c r="R2937" s="13">
        <f t="shared" si="184"/>
        <v>41411.866608796299</v>
      </c>
      <c r="S2937" s="13">
        <f t="shared" si="182"/>
        <v>41441.866608796299</v>
      </c>
      <c r="T2937">
        <f t="shared" si="183"/>
        <v>2013</v>
      </c>
    </row>
    <row r="2938" spans="1:20" ht="30" x14ac:dyDescent="0.25">
      <c r="A2938">
        <v>1689</v>
      </c>
      <c r="B2938" s="9" t="s">
        <v>1690</v>
      </c>
      <c r="C2938" s="3" t="s">
        <v>5799</v>
      </c>
      <c r="D2938" s="5">
        <v>2400</v>
      </c>
      <c r="E2938" s="7">
        <v>225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">
        <f t="shared" si="181"/>
        <v>9</v>
      </c>
      <c r="P2938" t="s">
        <v>8323</v>
      </c>
      <c r="Q2938" t="s">
        <v>8329</v>
      </c>
      <c r="R2938" s="13">
        <f t="shared" si="184"/>
        <v>42780.942476851851</v>
      </c>
      <c r="S2938" s="13">
        <f t="shared" si="182"/>
        <v>42810.900810185187</v>
      </c>
      <c r="T2938">
        <f t="shared" si="183"/>
        <v>2017</v>
      </c>
    </row>
    <row r="2939" spans="1:20" ht="45" x14ac:dyDescent="0.25">
      <c r="A2939">
        <v>2986</v>
      </c>
      <c r="B2939" s="9" t="s">
        <v>2986</v>
      </c>
      <c r="C2939" s="3" t="s">
        <v>7096</v>
      </c>
      <c r="D2939" s="5">
        <v>2400</v>
      </c>
      <c r="E2939" s="7">
        <v>225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">
        <f t="shared" si="181"/>
        <v>9</v>
      </c>
      <c r="P2939" t="s">
        <v>8309</v>
      </c>
      <c r="Q2939" t="s">
        <v>8310</v>
      </c>
      <c r="R2939" s="13">
        <f t="shared" si="184"/>
        <v>42431.500069444446</v>
      </c>
      <c r="S2939" s="13">
        <f t="shared" si="182"/>
        <v>42491.458402777775</v>
      </c>
      <c r="T2939">
        <f t="shared" si="183"/>
        <v>2016</v>
      </c>
    </row>
    <row r="2940" spans="1:20" ht="60" x14ac:dyDescent="0.25">
      <c r="A2940">
        <v>3555</v>
      </c>
      <c r="B2940" s="9" t="s">
        <v>3554</v>
      </c>
      <c r="C2940" s="3" t="s">
        <v>7665</v>
      </c>
      <c r="D2940" s="5">
        <v>2400</v>
      </c>
      <c r="E2940" s="7">
        <v>225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">
        <f t="shared" si="181"/>
        <v>9</v>
      </c>
      <c r="P2940" t="s">
        <v>8309</v>
      </c>
      <c r="Q2940" t="s">
        <v>8333</v>
      </c>
      <c r="R2940" s="13">
        <f t="shared" si="184"/>
        <v>42661.442060185189</v>
      </c>
      <c r="S2940" s="13">
        <f t="shared" si="182"/>
        <v>42691.483726851846</v>
      </c>
      <c r="T2940">
        <f t="shared" si="183"/>
        <v>2016</v>
      </c>
    </row>
    <row r="2941" spans="1:20" ht="30" x14ac:dyDescent="0.25">
      <c r="A2941">
        <v>3778</v>
      </c>
      <c r="B2941" s="9" t="s">
        <v>3775</v>
      </c>
      <c r="C2941" s="3" t="s">
        <v>7888</v>
      </c>
      <c r="D2941" s="5">
        <v>2400</v>
      </c>
      <c r="E2941" s="7">
        <v>223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">
        <f t="shared" si="181"/>
        <v>9</v>
      </c>
      <c r="P2941" t="s">
        <v>8309</v>
      </c>
      <c r="Q2941" t="s">
        <v>8317</v>
      </c>
      <c r="R2941" s="13">
        <f t="shared" si="184"/>
        <v>41989.819212962961</v>
      </c>
      <c r="S2941" s="13">
        <f t="shared" si="182"/>
        <v>42049.819212962961</v>
      </c>
      <c r="T2941">
        <f t="shared" si="183"/>
        <v>2014</v>
      </c>
    </row>
    <row r="2942" spans="1:20" ht="60" x14ac:dyDescent="0.25">
      <c r="A2942">
        <v>1531</v>
      </c>
      <c r="B2942" s="9" t="s">
        <v>1532</v>
      </c>
      <c r="C2942" s="3" t="s">
        <v>5641</v>
      </c>
      <c r="D2942" s="5">
        <v>2350</v>
      </c>
      <c r="E2942" s="7">
        <v>223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">
        <f t="shared" si="181"/>
        <v>10</v>
      </c>
      <c r="P2942" t="s">
        <v>8327</v>
      </c>
      <c r="Q2942" t="s">
        <v>8328</v>
      </c>
      <c r="R2942" s="13">
        <f t="shared" si="184"/>
        <v>41941.802384259259</v>
      </c>
      <c r="S2942" s="13">
        <f t="shared" si="182"/>
        <v>41974.125</v>
      </c>
      <c r="T2942">
        <f t="shared" si="183"/>
        <v>2014</v>
      </c>
    </row>
    <row r="2943" spans="1:20" ht="45" x14ac:dyDescent="0.25">
      <c r="A2943">
        <v>270</v>
      </c>
      <c r="B2943" s="9" t="s">
        <v>271</v>
      </c>
      <c r="C2943" s="3" t="s">
        <v>4380</v>
      </c>
      <c r="D2943" s="5">
        <v>2300</v>
      </c>
      <c r="E2943" s="7">
        <v>220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">
        <f t="shared" si="181"/>
        <v>9</v>
      </c>
      <c r="P2943" t="s">
        <v>8307</v>
      </c>
      <c r="Q2943" t="s">
        <v>8336</v>
      </c>
      <c r="R2943" s="13">
        <f t="shared" si="184"/>
        <v>40637.866550925923</v>
      </c>
      <c r="S2943" s="13">
        <f t="shared" si="182"/>
        <v>40688.166666666664</v>
      </c>
      <c r="T2943">
        <f t="shared" si="183"/>
        <v>2011</v>
      </c>
    </row>
    <row r="2944" spans="1:20" ht="60" x14ac:dyDescent="0.25">
      <c r="A2944">
        <v>803</v>
      </c>
      <c r="B2944" s="9" t="s">
        <v>804</v>
      </c>
      <c r="C2944" s="3" t="s">
        <v>4913</v>
      </c>
      <c r="D2944" s="5">
        <v>2300</v>
      </c>
      <c r="E2944" s="7">
        <v>216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">
        <f t="shared" si="181"/>
        <v>9</v>
      </c>
      <c r="P2944" t="s">
        <v>8323</v>
      </c>
      <c r="Q2944" t="s">
        <v>8347</v>
      </c>
      <c r="R2944" s="13">
        <f t="shared" si="184"/>
        <v>40665.949976851851</v>
      </c>
      <c r="S2944" s="13">
        <f t="shared" si="182"/>
        <v>40692.041666666664</v>
      </c>
      <c r="T2944">
        <f t="shared" si="183"/>
        <v>2011</v>
      </c>
    </row>
    <row r="2945" spans="1:20" ht="45" x14ac:dyDescent="0.25">
      <c r="A2945">
        <v>1648</v>
      </c>
      <c r="B2945" s="9" t="s">
        <v>1649</v>
      </c>
      <c r="C2945" s="3" t="s">
        <v>5758</v>
      </c>
      <c r="D2945" s="5">
        <v>2300</v>
      </c>
      <c r="E2945" s="7">
        <v>216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">
        <f t="shared" si="181"/>
        <v>9</v>
      </c>
      <c r="P2945" t="s">
        <v>8323</v>
      </c>
      <c r="Q2945" t="s">
        <v>8353</v>
      </c>
      <c r="R2945" s="13">
        <f t="shared" si="184"/>
        <v>40592.704652777778</v>
      </c>
      <c r="S2945" s="13">
        <f t="shared" si="182"/>
        <v>40622.662986111114</v>
      </c>
      <c r="T2945">
        <f t="shared" si="183"/>
        <v>2011</v>
      </c>
    </row>
    <row r="2946" spans="1:20" ht="45" x14ac:dyDescent="0.25">
      <c r="A2946">
        <v>2302</v>
      </c>
      <c r="B2946" s="9" t="s">
        <v>2303</v>
      </c>
      <c r="C2946" s="3" t="s">
        <v>6412</v>
      </c>
      <c r="D2946" s="5">
        <v>2300</v>
      </c>
      <c r="E2946" s="7">
        <v>216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">
        <f t="shared" ref="O2946:O3009" si="185">ROUND(E2947/D2947*100,0)</f>
        <v>10</v>
      </c>
      <c r="P2946" t="s">
        <v>8323</v>
      </c>
      <c r="Q2946" t="s">
        <v>8344</v>
      </c>
      <c r="R2946" s="13">
        <f t="shared" si="184"/>
        <v>41605.868449074071</v>
      </c>
      <c r="S2946" s="13">
        <f t="shared" si="182"/>
        <v>41639.291666666664</v>
      </c>
      <c r="T2946">
        <f t="shared" si="183"/>
        <v>2013</v>
      </c>
    </row>
    <row r="2947" spans="1:20" ht="45" x14ac:dyDescent="0.25">
      <c r="A2947">
        <v>1543</v>
      </c>
      <c r="B2947" s="9" t="s">
        <v>1544</v>
      </c>
      <c r="C2947" s="3" t="s">
        <v>5653</v>
      </c>
      <c r="D2947" s="5">
        <v>2250</v>
      </c>
      <c r="E2947" s="7">
        <v>215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">
        <f t="shared" si="185"/>
        <v>10</v>
      </c>
      <c r="P2947" t="s">
        <v>8327</v>
      </c>
      <c r="Q2947" t="s">
        <v>8354</v>
      </c>
      <c r="R2947" s="13">
        <f t="shared" si="184"/>
        <v>41935.509652777779</v>
      </c>
      <c r="S2947" s="13">
        <f t="shared" ref="S2947:S3010" si="186">(((I2947/60)/60/24+DATE(1970,1,1)))</f>
        <v>41965.551319444443</v>
      </c>
      <c r="T2947">
        <f t="shared" ref="T2947:T3010" si="187">YEAR(R2947)</f>
        <v>2014</v>
      </c>
    </row>
    <row r="2948" spans="1:20" ht="45" x14ac:dyDescent="0.25">
      <c r="A2948">
        <v>3252</v>
      </c>
      <c r="B2948" s="9" t="s">
        <v>3252</v>
      </c>
      <c r="C2948" s="3" t="s">
        <v>7362</v>
      </c>
      <c r="D2948" s="5">
        <v>2250</v>
      </c>
      <c r="E2948" s="7">
        <v>215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1">
        <f t="shared" si="185"/>
        <v>10</v>
      </c>
      <c r="P2948" t="s">
        <v>8309</v>
      </c>
      <c r="Q2948" t="s">
        <v>8333</v>
      </c>
      <c r="R2948" s="13">
        <f t="shared" si="184"/>
        <v>42590.472685185188</v>
      </c>
      <c r="S2948" s="13">
        <f t="shared" si="186"/>
        <v>42620.472685185188</v>
      </c>
      <c r="T2948">
        <f t="shared" si="187"/>
        <v>2016</v>
      </c>
    </row>
    <row r="2949" spans="1:20" ht="45" x14ac:dyDescent="0.25">
      <c r="A2949">
        <v>4081</v>
      </c>
      <c r="B2949" s="9" t="s">
        <v>4077</v>
      </c>
      <c r="C2949" s="3" t="s">
        <v>8184</v>
      </c>
      <c r="D2949" s="5">
        <v>2224</v>
      </c>
      <c r="E2949" s="7">
        <v>215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">
        <f t="shared" si="185"/>
        <v>10</v>
      </c>
      <c r="P2949" t="s">
        <v>8309</v>
      </c>
      <c r="Q2949" t="s">
        <v>8333</v>
      </c>
      <c r="R2949" s="13">
        <f t="shared" si="184"/>
        <v>42041.581307870365</v>
      </c>
      <c r="S2949" s="13">
        <f t="shared" si="186"/>
        <v>42071.539641203708</v>
      </c>
      <c r="T2949">
        <f t="shared" si="187"/>
        <v>2015</v>
      </c>
    </row>
    <row r="2950" spans="1:20" ht="60" x14ac:dyDescent="0.25">
      <c r="A2950">
        <v>745</v>
      </c>
      <c r="B2950" s="9" t="s">
        <v>746</v>
      </c>
      <c r="C2950" s="3" t="s">
        <v>4855</v>
      </c>
      <c r="D2950" s="5">
        <v>2220</v>
      </c>
      <c r="E2950" s="7">
        <v>214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">
        <f t="shared" si="185"/>
        <v>10</v>
      </c>
      <c r="P2950" t="s">
        <v>8311</v>
      </c>
      <c r="Q2950" t="s">
        <v>8345</v>
      </c>
      <c r="R2950" s="13">
        <f t="shared" si="184"/>
        <v>41367.572280092594</v>
      </c>
      <c r="S2950" s="13">
        <f t="shared" si="186"/>
        <v>41397.572280092594</v>
      </c>
      <c r="T2950">
        <f t="shared" si="187"/>
        <v>2013</v>
      </c>
    </row>
    <row r="2951" spans="1:20" ht="60" x14ac:dyDescent="0.25">
      <c r="A2951">
        <v>72</v>
      </c>
      <c r="B2951" s="9" t="s">
        <v>74</v>
      </c>
      <c r="C2951" s="3" t="s">
        <v>4183</v>
      </c>
      <c r="D2951" s="5">
        <v>2200</v>
      </c>
      <c r="E2951" s="7">
        <v>212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">
        <f t="shared" si="185"/>
        <v>10</v>
      </c>
      <c r="P2951" t="s">
        <v>8307</v>
      </c>
      <c r="Q2951" t="s">
        <v>8356</v>
      </c>
      <c r="R2951" s="13">
        <f t="shared" si="184"/>
        <v>41208.010196759256</v>
      </c>
      <c r="S2951" s="13">
        <f t="shared" si="186"/>
        <v>41228</v>
      </c>
      <c r="T2951">
        <f t="shared" si="187"/>
        <v>2012</v>
      </c>
    </row>
    <row r="2952" spans="1:20" ht="45" x14ac:dyDescent="0.25">
      <c r="A2952">
        <v>105</v>
      </c>
      <c r="B2952" s="9" t="s">
        <v>107</v>
      </c>
      <c r="C2952" s="3" t="s">
        <v>4216</v>
      </c>
      <c r="D2952" s="5">
        <v>2200</v>
      </c>
      <c r="E2952" s="7">
        <v>212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">
        <f t="shared" si="185"/>
        <v>10</v>
      </c>
      <c r="P2952" t="s">
        <v>8307</v>
      </c>
      <c r="Q2952" t="s">
        <v>8356</v>
      </c>
      <c r="R2952" s="13">
        <f t="shared" si="184"/>
        <v>42485.724768518514</v>
      </c>
      <c r="S2952" s="13">
        <f t="shared" si="186"/>
        <v>42504</v>
      </c>
      <c r="T2952">
        <f t="shared" si="187"/>
        <v>2016</v>
      </c>
    </row>
    <row r="2953" spans="1:20" ht="60" x14ac:dyDescent="0.25">
      <c r="A2953">
        <v>760</v>
      </c>
      <c r="B2953" s="9" t="s">
        <v>761</v>
      </c>
      <c r="C2953" s="3" t="s">
        <v>4870</v>
      </c>
      <c r="D2953" s="5">
        <v>2200</v>
      </c>
      <c r="E2953" s="7">
        <v>212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">
        <f t="shared" si="185"/>
        <v>10</v>
      </c>
      <c r="P2953" t="s">
        <v>8311</v>
      </c>
      <c r="Q2953" t="s">
        <v>8350</v>
      </c>
      <c r="R2953" s="13">
        <f t="shared" si="184"/>
        <v>42670.764039351852</v>
      </c>
      <c r="S2953" s="13">
        <f t="shared" si="186"/>
        <v>42700.805706018517</v>
      </c>
      <c r="T2953">
        <f t="shared" si="187"/>
        <v>2016</v>
      </c>
    </row>
    <row r="2954" spans="1:20" ht="60" x14ac:dyDescent="0.25">
      <c r="A2954">
        <v>865</v>
      </c>
      <c r="B2954" s="9" t="s">
        <v>866</v>
      </c>
      <c r="C2954" s="3" t="s">
        <v>4975</v>
      </c>
      <c r="D2954" s="5">
        <v>2200</v>
      </c>
      <c r="E2954" s="7">
        <v>211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">
        <f t="shared" si="185"/>
        <v>10</v>
      </c>
      <c r="P2954" t="s">
        <v>8323</v>
      </c>
      <c r="Q2954" t="s">
        <v>8337</v>
      </c>
      <c r="R2954" s="13">
        <f t="shared" si="184"/>
        <v>41230.77311342593</v>
      </c>
      <c r="S2954" s="13">
        <f t="shared" si="186"/>
        <v>41290.77311342593</v>
      </c>
      <c r="T2954">
        <f t="shared" si="187"/>
        <v>2012</v>
      </c>
    </row>
    <row r="2955" spans="1:20" ht="45" x14ac:dyDescent="0.25">
      <c r="A2955">
        <v>1069</v>
      </c>
      <c r="B2955" s="9" t="s">
        <v>1070</v>
      </c>
      <c r="C2955" s="3" t="s">
        <v>5179</v>
      </c>
      <c r="D2955" s="5">
        <v>2200</v>
      </c>
      <c r="E2955" s="7">
        <v>211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">
        <f t="shared" si="185"/>
        <v>10</v>
      </c>
      <c r="P2955" t="s">
        <v>8320</v>
      </c>
      <c r="Q2955" t="s">
        <v>8321</v>
      </c>
      <c r="R2955" s="13">
        <f t="shared" si="184"/>
        <v>41572.229849537034</v>
      </c>
      <c r="S2955" s="13">
        <f t="shared" si="186"/>
        <v>41604.271516203706</v>
      </c>
      <c r="T2955">
        <f t="shared" si="187"/>
        <v>2013</v>
      </c>
    </row>
    <row r="2956" spans="1:20" ht="60" x14ac:dyDescent="0.25">
      <c r="A2956">
        <v>1221</v>
      </c>
      <c r="B2956" s="9" t="s">
        <v>1222</v>
      </c>
      <c r="C2956" s="3" t="s">
        <v>5331</v>
      </c>
      <c r="D2956" s="5">
        <v>2200</v>
      </c>
      <c r="E2956" s="7">
        <v>210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">
        <f t="shared" si="185"/>
        <v>10</v>
      </c>
      <c r="P2956" t="s">
        <v>8327</v>
      </c>
      <c r="Q2956" t="s">
        <v>8328</v>
      </c>
      <c r="R2956" s="13">
        <f t="shared" si="184"/>
        <v>42680.47555555556</v>
      </c>
      <c r="S2956" s="13">
        <f t="shared" si="186"/>
        <v>42708</v>
      </c>
      <c r="T2956">
        <f t="shared" si="187"/>
        <v>2016</v>
      </c>
    </row>
    <row r="2957" spans="1:20" ht="60" x14ac:dyDescent="0.25">
      <c r="A2957">
        <v>1383</v>
      </c>
      <c r="B2957" s="9" t="s">
        <v>1384</v>
      </c>
      <c r="C2957" s="3" t="s">
        <v>5493</v>
      </c>
      <c r="D2957" s="5">
        <v>2200</v>
      </c>
      <c r="E2957" s="7">
        <v>210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">
        <f t="shared" si="185"/>
        <v>9</v>
      </c>
      <c r="P2957" t="s">
        <v>8323</v>
      </c>
      <c r="Q2957" t="s">
        <v>8347</v>
      </c>
      <c r="R2957" s="13">
        <f t="shared" si="184"/>
        <v>42707.074976851851</v>
      </c>
      <c r="S2957" s="13">
        <f t="shared" si="186"/>
        <v>42727.074976851851</v>
      </c>
      <c r="T2957">
        <f t="shared" si="187"/>
        <v>2016</v>
      </c>
    </row>
    <row r="2958" spans="1:20" ht="60" x14ac:dyDescent="0.25">
      <c r="A2958">
        <v>2106</v>
      </c>
      <c r="B2958" s="9" t="s">
        <v>2107</v>
      </c>
      <c r="C2958" s="3" t="s">
        <v>6216</v>
      </c>
      <c r="D2958" s="5">
        <v>2200</v>
      </c>
      <c r="E2958" s="7">
        <v>205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">
        <f t="shared" si="185"/>
        <v>9</v>
      </c>
      <c r="P2958" t="s">
        <v>8323</v>
      </c>
      <c r="Q2958" t="s">
        <v>8344</v>
      </c>
      <c r="R2958" s="13">
        <f t="shared" si="184"/>
        <v>41270.21497685185</v>
      </c>
      <c r="S2958" s="13">
        <f t="shared" si="186"/>
        <v>41300.21497685185</v>
      </c>
      <c r="T2958">
        <f t="shared" si="187"/>
        <v>2012</v>
      </c>
    </row>
    <row r="2959" spans="1:20" ht="30" x14ac:dyDescent="0.25">
      <c r="A2959">
        <v>2258</v>
      </c>
      <c r="B2959" s="9" t="s">
        <v>2259</v>
      </c>
      <c r="C2959" s="3" t="s">
        <v>6368</v>
      </c>
      <c r="D2959" s="5">
        <v>2200</v>
      </c>
      <c r="E2959" s="7">
        <v>205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">
        <f t="shared" si="185"/>
        <v>9</v>
      </c>
      <c r="P2959" t="s">
        <v>8320</v>
      </c>
      <c r="Q2959" t="s">
        <v>8348</v>
      </c>
      <c r="R2959" s="13">
        <f t="shared" si="184"/>
        <v>42136.75100694444</v>
      </c>
      <c r="S2959" s="13">
        <f t="shared" si="186"/>
        <v>42166.75100694444</v>
      </c>
      <c r="T2959">
        <f t="shared" si="187"/>
        <v>2015</v>
      </c>
    </row>
    <row r="2960" spans="1:20" ht="45" x14ac:dyDescent="0.25">
      <c r="A2960">
        <v>3152</v>
      </c>
      <c r="B2960" s="9" t="s">
        <v>3152</v>
      </c>
      <c r="C2960" s="3" t="s">
        <v>7262</v>
      </c>
      <c r="D2960" s="5">
        <v>2200</v>
      </c>
      <c r="E2960" s="7">
        <v>205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1">
        <f t="shared" si="185"/>
        <v>9</v>
      </c>
      <c r="P2960" t="s">
        <v>8309</v>
      </c>
      <c r="Q2960" t="s">
        <v>8333</v>
      </c>
      <c r="R2960" s="13">
        <f t="shared" si="184"/>
        <v>41550.867673611108</v>
      </c>
      <c r="S2960" s="13">
        <f t="shared" si="186"/>
        <v>41580.867673611108</v>
      </c>
      <c r="T2960">
        <f t="shared" si="187"/>
        <v>2013</v>
      </c>
    </row>
    <row r="2961" spans="1:20" ht="60" x14ac:dyDescent="0.25">
      <c r="A2961">
        <v>3556</v>
      </c>
      <c r="B2961" s="9" t="s">
        <v>3555</v>
      </c>
      <c r="C2961" s="3" t="s">
        <v>7666</v>
      </c>
      <c r="D2961" s="5">
        <v>2200</v>
      </c>
      <c r="E2961" s="7">
        <v>205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1">
        <f t="shared" si="185"/>
        <v>9</v>
      </c>
      <c r="P2961" t="s">
        <v>8309</v>
      </c>
      <c r="Q2961" t="s">
        <v>8333</v>
      </c>
      <c r="R2961" s="13">
        <f t="shared" si="184"/>
        <v>41808.649583333332</v>
      </c>
      <c r="S2961" s="13">
        <f t="shared" si="186"/>
        <v>41868.649583333332</v>
      </c>
      <c r="T2961">
        <f t="shared" si="187"/>
        <v>2014</v>
      </c>
    </row>
    <row r="2962" spans="1:20" ht="45" x14ac:dyDescent="0.25">
      <c r="A2962">
        <v>3743</v>
      </c>
      <c r="B2962" s="9" t="s">
        <v>3740</v>
      </c>
      <c r="C2962" s="3" t="s">
        <v>7853</v>
      </c>
      <c r="D2962" s="5">
        <v>2200</v>
      </c>
      <c r="E2962" s="7">
        <v>205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">
        <f t="shared" si="185"/>
        <v>10</v>
      </c>
      <c r="P2962" t="s">
        <v>8309</v>
      </c>
      <c r="Q2962" t="s">
        <v>8333</v>
      </c>
      <c r="R2962" s="13">
        <f t="shared" si="184"/>
        <v>41793.710231481484</v>
      </c>
      <c r="S2962" s="13">
        <f t="shared" si="186"/>
        <v>41823.710231481484</v>
      </c>
      <c r="T2962">
        <f t="shared" si="187"/>
        <v>2014</v>
      </c>
    </row>
    <row r="2963" spans="1:20" ht="60" x14ac:dyDescent="0.25">
      <c r="A2963">
        <v>879</v>
      </c>
      <c r="B2963" s="9" t="s">
        <v>880</v>
      </c>
      <c r="C2963" s="3" t="s">
        <v>4989</v>
      </c>
      <c r="D2963" s="5">
        <v>2100</v>
      </c>
      <c r="E2963" s="7">
        <v>205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">
        <f t="shared" si="185"/>
        <v>10</v>
      </c>
      <c r="P2963" t="s">
        <v>8323</v>
      </c>
      <c r="Q2963" t="s">
        <v>8337</v>
      </c>
      <c r="R2963" s="13">
        <f t="shared" si="184"/>
        <v>41037.829918981479</v>
      </c>
      <c r="S2963" s="13">
        <f t="shared" si="186"/>
        <v>41058.829918981479</v>
      </c>
      <c r="T2963">
        <f t="shared" si="187"/>
        <v>2012</v>
      </c>
    </row>
    <row r="2964" spans="1:20" ht="60" x14ac:dyDescent="0.25">
      <c r="A2964">
        <v>1119</v>
      </c>
      <c r="B2964" s="9" t="s">
        <v>1120</v>
      </c>
      <c r="C2964" s="3" t="s">
        <v>5229</v>
      </c>
      <c r="D2964" s="5">
        <v>2100</v>
      </c>
      <c r="E2964" s="7">
        <v>204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">
        <f t="shared" si="185"/>
        <v>10</v>
      </c>
      <c r="P2964" t="s">
        <v>8320</v>
      </c>
      <c r="Q2964" t="s">
        <v>8321</v>
      </c>
      <c r="R2964" s="13">
        <f t="shared" si="184"/>
        <v>41722.792407407411</v>
      </c>
      <c r="S2964" s="13">
        <f t="shared" si="186"/>
        <v>41735.792407407411</v>
      </c>
      <c r="T2964">
        <f t="shared" si="187"/>
        <v>2014</v>
      </c>
    </row>
    <row r="2965" spans="1:20" ht="45" x14ac:dyDescent="0.25">
      <c r="A2965">
        <v>1673</v>
      </c>
      <c r="B2965" s="9" t="s">
        <v>1674</v>
      </c>
      <c r="C2965" s="3" t="s">
        <v>5783</v>
      </c>
      <c r="D2965" s="5">
        <v>2100</v>
      </c>
      <c r="E2965" s="7">
        <v>203.9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">
        <f t="shared" si="185"/>
        <v>10</v>
      </c>
      <c r="P2965" t="s">
        <v>8323</v>
      </c>
      <c r="Q2965" t="s">
        <v>8353</v>
      </c>
      <c r="R2965" s="13">
        <f t="shared" si="184"/>
        <v>42039.878379629634</v>
      </c>
      <c r="S2965" s="13">
        <f t="shared" si="186"/>
        <v>42069.878379629634</v>
      </c>
      <c r="T2965">
        <f t="shared" si="187"/>
        <v>2015</v>
      </c>
    </row>
    <row r="2966" spans="1:20" ht="60" x14ac:dyDescent="0.25">
      <c r="A2966">
        <v>2676</v>
      </c>
      <c r="B2966" s="9" t="s">
        <v>2676</v>
      </c>
      <c r="C2966" s="3" t="s">
        <v>6786</v>
      </c>
      <c r="D2966" s="5">
        <v>2100</v>
      </c>
      <c r="E2966" s="7">
        <v>202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">
        <f t="shared" si="185"/>
        <v>10</v>
      </c>
      <c r="P2966" t="s">
        <v>8314</v>
      </c>
      <c r="Q2966" t="s">
        <v>8315</v>
      </c>
      <c r="R2966" s="13">
        <f t="shared" si="184"/>
        <v>42482.624699074076</v>
      </c>
      <c r="S2966" s="13">
        <f t="shared" si="186"/>
        <v>42512.624699074076</v>
      </c>
      <c r="T2966">
        <f t="shared" si="187"/>
        <v>2016</v>
      </c>
    </row>
    <row r="2967" spans="1:20" ht="45" x14ac:dyDescent="0.25">
      <c r="A2967">
        <v>3448</v>
      </c>
      <c r="B2967" s="9" t="s">
        <v>3447</v>
      </c>
      <c r="C2967" s="3" t="s">
        <v>7558</v>
      </c>
      <c r="D2967" s="5">
        <v>2100</v>
      </c>
      <c r="E2967" s="7">
        <v>202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1">
        <f t="shared" si="185"/>
        <v>10</v>
      </c>
      <c r="P2967" t="s">
        <v>8309</v>
      </c>
      <c r="Q2967" t="s">
        <v>8333</v>
      </c>
      <c r="R2967" s="13">
        <f t="shared" ref="R2967:R3030" si="188">((J2967/60)/60/24+DATE(1970,1,1))</f>
        <v>41960.119085648148</v>
      </c>
      <c r="S2967" s="13">
        <f t="shared" si="186"/>
        <v>41990.119085648148</v>
      </c>
      <c r="T2967">
        <f t="shared" si="187"/>
        <v>2014</v>
      </c>
    </row>
    <row r="2968" spans="1:20" ht="45" x14ac:dyDescent="0.25">
      <c r="A2968">
        <v>3548</v>
      </c>
      <c r="B2968" s="9" t="s">
        <v>3547</v>
      </c>
      <c r="C2968" s="3" t="s">
        <v>7658</v>
      </c>
      <c r="D2968" s="5">
        <v>2100</v>
      </c>
      <c r="E2968" s="7">
        <v>201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1">
        <f t="shared" si="185"/>
        <v>10</v>
      </c>
      <c r="P2968" t="s">
        <v>8309</v>
      </c>
      <c r="Q2968" t="s">
        <v>8333</v>
      </c>
      <c r="R2968" s="13">
        <f t="shared" si="188"/>
        <v>42411.942291666666</v>
      </c>
      <c r="S2968" s="13">
        <f t="shared" si="186"/>
        <v>42434.041666666672</v>
      </c>
      <c r="T2968">
        <f t="shared" si="187"/>
        <v>2016</v>
      </c>
    </row>
    <row r="2969" spans="1:20" ht="60" x14ac:dyDescent="0.25">
      <c r="A2969">
        <v>3813</v>
      </c>
      <c r="B2969" s="9" t="s">
        <v>3810</v>
      </c>
      <c r="C2969" s="3" t="s">
        <v>7923</v>
      </c>
      <c r="D2969" s="5">
        <v>2100</v>
      </c>
      <c r="E2969" s="7">
        <v>201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1">
        <f t="shared" si="185"/>
        <v>10</v>
      </c>
      <c r="P2969" t="s">
        <v>8309</v>
      </c>
      <c r="Q2969" t="s">
        <v>8333</v>
      </c>
      <c r="R2969" s="13">
        <f t="shared" si="188"/>
        <v>42497.275706018518</v>
      </c>
      <c r="S2969" s="13">
        <f t="shared" si="186"/>
        <v>42535.904861111107</v>
      </c>
      <c r="T2969">
        <f t="shared" si="187"/>
        <v>2016</v>
      </c>
    </row>
    <row r="2970" spans="1:20" ht="60" x14ac:dyDescent="0.25">
      <c r="A2970">
        <v>2615</v>
      </c>
      <c r="B2970" s="9" t="s">
        <v>2615</v>
      </c>
      <c r="C2970" s="3" t="s">
        <v>6725</v>
      </c>
      <c r="D2970" s="5">
        <v>2001</v>
      </c>
      <c r="E2970" s="7">
        <v>201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">
        <f t="shared" si="185"/>
        <v>10</v>
      </c>
      <c r="P2970" t="s">
        <v>8314</v>
      </c>
      <c r="Q2970" t="s">
        <v>8319</v>
      </c>
      <c r="R2970" s="13">
        <f t="shared" si="188"/>
        <v>42453.49726851852</v>
      </c>
      <c r="S2970" s="13">
        <f t="shared" si="186"/>
        <v>42490.5</v>
      </c>
      <c r="T2970">
        <f t="shared" si="187"/>
        <v>2016</v>
      </c>
    </row>
    <row r="2971" spans="1:20" ht="45" x14ac:dyDescent="0.25">
      <c r="A2971">
        <v>15</v>
      </c>
      <c r="B2971" s="9" t="s">
        <v>17</v>
      </c>
      <c r="C2971" s="3" t="s">
        <v>4126</v>
      </c>
      <c r="D2971" s="5">
        <v>2000</v>
      </c>
      <c r="E2971" s="7">
        <v>200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">
        <f t="shared" si="185"/>
        <v>10</v>
      </c>
      <c r="P2971" t="s">
        <v>8307</v>
      </c>
      <c r="Q2971" t="s">
        <v>8346</v>
      </c>
      <c r="R2971" s="13">
        <f t="shared" si="188"/>
        <v>42256.391875000001</v>
      </c>
      <c r="S2971" s="13">
        <f t="shared" si="186"/>
        <v>42274.843055555553</v>
      </c>
      <c r="T2971">
        <f t="shared" si="187"/>
        <v>2015</v>
      </c>
    </row>
    <row r="2972" spans="1:20" ht="45" x14ac:dyDescent="0.25">
      <c r="A2972">
        <v>20</v>
      </c>
      <c r="B2972" s="9" t="s">
        <v>22</v>
      </c>
      <c r="C2972" s="3" t="s">
        <v>4131</v>
      </c>
      <c r="D2972" s="5">
        <v>2000</v>
      </c>
      <c r="E2972" s="7">
        <v>200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">
        <f t="shared" si="185"/>
        <v>10</v>
      </c>
      <c r="P2972" t="s">
        <v>8307</v>
      </c>
      <c r="Q2972" t="s">
        <v>8346</v>
      </c>
      <c r="R2972" s="13">
        <f t="shared" si="188"/>
        <v>42200.758240740746</v>
      </c>
      <c r="S2972" s="13">
        <f t="shared" si="186"/>
        <v>42260.758240740746</v>
      </c>
      <c r="T2972">
        <f t="shared" si="187"/>
        <v>2015</v>
      </c>
    </row>
    <row r="2973" spans="1:20" ht="45" x14ac:dyDescent="0.25">
      <c r="A2973">
        <v>23</v>
      </c>
      <c r="B2973" s="9" t="s">
        <v>25</v>
      </c>
      <c r="C2973" s="3" t="s">
        <v>4134</v>
      </c>
      <c r="D2973" s="5">
        <v>2000</v>
      </c>
      <c r="E2973" s="7">
        <v>200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">
        <f t="shared" si="185"/>
        <v>10</v>
      </c>
      <c r="P2973" t="s">
        <v>8307</v>
      </c>
      <c r="Q2973" t="s">
        <v>8346</v>
      </c>
      <c r="R2973" s="13">
        <f t="shared" si="188"/>
        <v>42097.778946759259</v>
      </c>
      <c r="S2973" s="13">
        <f t="shared" si="186"/>
        <v>42124.638888888891</v>
      </c>
      <c r="T2973">
        <f t="shared" si="187"/>
        <v>2015</v>
      </c>
    </row>
    <row r="2974" spans="1:20" ht="60" x14ac:dyDescent="0.25">
      <c r="A2974">
        <v>40</v>
      </c>
      <c r="B2974" s="9" t="s">
        <v>42</v>
      </c>
      <c r="C2974" s="3" t="s">
        <v>4151</v>
      </c>
      <c r="D2974" s="5">
        <v>2000</v>
      </c>
      <c r="E2974" s="7">
        <v>200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">
        <f t="shared" si="185"/>
        <v>10</v>
      </c>
      <c r="P2974" t="s">
        <v>8307</v>
      </c>
      <c r="Q2974" t="s">
        <v>8346</v>
      </c>
      <c r="R2974" s="13">
        <f t="shared" si="188"/>
        <v>41789.21398148148</v>
      </c>
      <c r="S2974" s="13">
        <f t="shared" si="186"/>
        <v>41809.166666666664</v>
      </c>
      <c r="T2974">
        <f t="shared" si="187"/>
        <v>2014</v>
      </c>
    </row>
    <row r="2975" spans="1:20" ht="60" x14ac:dyDescent="0.25">
      <c r="A2975">
        <v>41</v>
      </c>
      <c r="B2975" s="9" t="s">
        <v>43</v>
      </c>
      <c r="C2975" s="3" t="s">
        <v>4152</v>
      </c>
      <c r="D2975" s="5">
        <v>2000</v>
      </c>
      <c r="E2975" s="7">
        <v>200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">
        <f t="shared" si="185"/>
        <v>10</v>
      </c>
      <c r="P2975" t="s">
        <v>8307</v>
      </c>
      <c r="Q2975" t="s">
        <v>8346</v>
      </c>
      <c r="R2975" s="13">
        <f t="shared" si="188"/>
        <v>41887.568912037037</v>
      </c>
      <c r="S2975" s="13">
        <f t="shared" si="186"/>
        <v>41917.568912037037</v>
      </c>
      <c r="T2975">
        <f t="shared" si="187"/>
        <v>2014</v>
      </c>
    </row>
    <row r="2976" spans="1:20" ht="60" x14ac:dyDescent="0.25">
      <c r="A2976">
        <v>44</v>
      </c>
      <c r="B2976" s="9" t="s">
        <v>46</v>
      </c>
      <c r="C2976" s="3" t="s">
        <v>4155</v>
      </c>
      <c r="D2976" s="5">
        <v>2000</v>
      </c>
      <c r="E2976" s="7">
        <v>200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">
        <f t="shared" si="185"/>
        <v>10</v>
      </c>
      <c r="P2976" t="s">
        <v>8307</v>
      </c>
      <c r="Q2976" t="s">
        <v>8346</v>
      </c>
      <c r="R2976" s="13">
        <f t="shared" si="188"/>
        <v>41874.098807870374</v>
      </c>
      <c r="S2976" s="13">
        <f t="shared" si="186"/>
        <v>41919.098807870374</v>
      </c>
      <c r="T2976">
        <f t="shared" si="187"/>
        <v>2014</v>
      </c>
    </row>
    <row r="2977" spans="1:20" ht="60" x14ac:dyDescent="0.25">
      <c r="A2977">
        <v>48</v>
      </c>
      <c r="B2977" s="9" t="s">
        <v>50</v>
      </c>
      <c r="C2977" s="3" t="s">
        <v>4159</v>
      </c>
      <c r="D2977" s="5">
        <v>2000</v>
      </c>
      <c r="E2977" s="7">
        <v>200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">
        <f t="shared" si="185"/>
        <v>10</v>
      </c>
      <c r="P2977" t="s">
        <v>8307</v>
      </c>
      <c r="Q2977" t="s">
        <v>8346</v>
      </c>
      <c r="R2977" s="13">
        <f t="shared" si="188"/>
        <v>42033.516898148147</v>
      </c>
      <c r="S2977" s="13">
        <f t="shared" si="186"/>
        <v>42064.5</v>
      </c>
      <c r="T2977">
        <f t="shared" si="187"/>
        <v>2015</v>
      </c>
    </row>
    <row r="2978" spans="1:20" ht="45" x14ac:dyDescent="0.25">
      <c r="A2978">
        <v>63</v>
      </c>
      <c r="B2978" s="9" t="s">
        <v>65</v>
      </c>
      <c r="C2978" s="3" t="s">
        <v>4174</v>
      </c>
      <c r="D2978" s="5">
        <v>2000</v>
      </c>
      <c r="E2978" s="7">
        <v>200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">
        <f t="shared" si="185"/>
        <v>10</v>
      </c>
      <c r="P2978" t="s">
        <v>8307</v>
      </c>
      <c r="Q2978" t="s">
        <v>8356</v>
      </c>
      <c r="R2978" s="13">
        <f t="shared" si="188"/>
        <v>41612.912187499998</v>
      </c>
      <c r="S2978" s="13">
        <f t="shared" si="186"/>
        <v>41636.207638888889</v>
      </c>
      <c r="T2978">
        <f t="shared" si="187"/>
        <v>2013</v>
      </c>
    </row>
    <row r="2979" spans="1:20" ht="30" x14ac:dyDescent="0.25">
      <c r="A2979">
        <v>66</v>
      </c>
      <c r="B2979" s="9" t="s">
        <v>68</v>
      </c>
      <c r="C2979" s="3" t="s">
        <v>4177</v>
      </c>
      <c r="D2979" s="5">
        <v>2000</v>
      </c>
      <c r="E2979" s="7">
        <v>199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">
        <f t="shared" si="185"/>
        <v>10</v>
      </c>
      <c r="P2979" t="s">
        <v>8307</v>
      </c>
      <c r="Q2979" t="s">
        <v>8356</v>
      </c>
      <c r="R2979" s="13">
        <f t="shared" si="188"/>
        <v>42539.849768518514</v>
      </c>
      <c r="S2979" s="13">
        <f t="shared" si="186"/>
        <v>42569.849768518514</v>
      </c>
      <c r="T2979">
        <f t="shared" si="187"/>
        <v>2016</v>
      </c>
    </row>
    <row r="2980" spans="1:20" ht="45" x14ac:dyDescent="0.25">
      <c r="A2980">
        <v>67</v>
      </c>
      <c r="B2980" s="9" t="s">
        <v>69</v>
      </c>
      <c r="C2980" s="3" t="s">
        <v>4178</v>
      </c>
      <c r="D2980" s="5">
        <v>2000</v>
      </c>
      <c r="E2980" s="7">
        <v>196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">
        <f t="shared" si="185"/>
        <v>10</v>
      </c>
      <c r="P2980" t="s">
        <v>8307</v>
      </c>
      <c r="Q2980" t="s">
        <v>8356</v>
      </c>
      <c r="R2980" s="13">
        <f t="shared" si="188"/>
        <v>41075.583379629628</v>
      </c>
      <c r="S2980" s="13">
        <f t="shared" si="186"/>
        <v>41105.583379629628</v>
      </c>
      <c r="T2980">
        <f t="shared" si="187"/>
        <v>2012</v>
      </c>
    </row>
    <row r="2981" spans="1:20" ht="60" x14ac:dyDescent="0.25">
      <c r="A2981">
        <v>402</v>
      </c>
      <c r="B2981" s="9" t="s">
        <v>403</v>
      </c>
      <c r="C2981" s="3" t="s">
        <v>4512</v>
      </c>
      <c r="D2981" s="5">
        <v>2000</v>
      </c>
      <c r="E2981" s="7">
        <v>196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">
        <f t="shared" si="185"/>
        <v>10</v>
      </c>
      <c r="P2981" t="s">
        <v>8307</v>
      </c>
      <c r="Q2981" t="s">
        <v>8336</v>
      </c>
      <c r="R2981" s="13">
        <f t="shared" si="188"/>
        <v>42292.539548611108</v>
      </c>
      <c r="S2981" s="13">
        <f t="shared" si="186"/>
        <v>42313.58121527778</v>
      </c>
      <c r="T2981">
        <f t="shared" si="187"/>
        <v>2015</v>
      </c>
    </row>
    <row r="2982" spans="1:20" ht="45" x14ac:dyDescent="0.25">
      <c r="A2982">
        <v>407</v>
      </c>
      <c r="B2982" s="9" t="s">
        <v>408</v>
      </c>
      <c r="C2982" s="3" t="s">
        <v>4517</v>
      </c>
      <c r="D2982" s="5">
        <v>2000</v>
      </c>
      <c r="E2982" s="7">
        <v>195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">
        <f t="shared" si="185"/>
        <v>10</v>
      </c>
      <c r="P2982" t="s">
        <v>8307</v>
      </c>
      <c r="Q2982" t="s">
        <v>8336</v>
      </c>
      <c r="R2982" s="13">
        <f t="shared" si="188"/>
        <v>40806.870949074073</v>
      </c>
      <c r="S2982" s="13">
        <f t="shared" si="186"/>
        <v>40866.912615740745</v>
      </c>
      <c r="T2982">
        <f t="shared" si="187"/>
        <v>2011</v>
      </c>
    </row>
    <row r="2983" spans="1:20" ht="60" x14ac:dyDescent="0.25">
      <c r="A2983">
        <v>449</v>
      </c>
      <c r="B2983" s="9" t="s">
        <v>450</v>
      </c>
      <c r="C2983" s="3" t="s">
        <v>4559</v>
      </c>
      <c r="D2983" s="5">
        <v>2000</v>
      </c>
      <c r="E2983" s="7">
        <v>195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">
        <f t="shared" si="185"/>
        <v>10</v>
      </c>
      <c r="P2983" t="s">
        <v>8307</v>
      </c>
      <c r="Q2983" t="s">
        <v>8313</v>
      </c>
      <c r="R2983" s="13">
        <f t="shared" si="188"/>
        <v>41534.568113425928</v>
      </c>
      <c r="S2983" s="13">
        <f t="shared" si="186"/>
        <v>41564.568113425928</v>
      </c>
      <c r="T2983">
        <f t="shared" si="187"/>
        <v>2013</v>
      </c>
    </row>
    <row r="2984" spans="1:20" ht="60" x14ac:dyDescent="0.25">
      <c r="A2984">
        <v>475</v>
      </c>
      <c r="B2984" s="9" t="s">
        <v>476</v>
      </c>
      <c r="C2984" s="3" t="s">
        <v>4585</v>
      </c>
      <c r="D2984" s="5">
        <v>2000</v>
      </c>
      <c r="E2984" s="7">
        <v>195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">
        <f t="shared" si="185"/>
        <v>10</v>
      </c>
      <c r="P2984" t="s">
        <v>8307</v>
      </c>
      <c r="Q2984" t="s">
        <v>8313</v>
      </c>
      <c r="R2984" s="13">
        <f t="shared" si="188"/>
        <v>42100.086145833338</v>
      </c>
      <c r="S2984" s="13">
        <f t="shared" si="186"/>
        <v>42130.086145833338</v>
      </c>
      <c r="T2984">
        <f t="shared" si="187"/>
        <v>2015</v>
      </c>
    </row>
    <row r="2985" spans="1:20" ht="60" x14ac:dyDescent="0.25">
      <c r="A2985">
        <v>533</v>
      </c>
      <c r="B2985" s="9" t="s">
        <v>534</v>
      </c>
      <c r="C2985" s="3" t="s">
        <v>4643</v>
      </c>
      <c r="D2985" s="5">
        <v>2000</v>
      </c>
      <c r="E2985" s="7">
        <v>194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1">
        <f t="shared" si="185"/>
        <v>10</v>
      </c>
      <c r="P2985" t="s">
        <v>8309</v>
      </c>
      <c r="Q2985" t="s">
        <v>8333</v>
      </c>
      <c r="R2985" s="13">
        <f t="shared" si="188"/>
        <v>42482.43478009259</v>
      </c>
      <c r="S2985" s="13">
        <f t="shared" si="186"/>
        <v>42506.43478009259</v>
      </c>
      <c r="T2985">
        <f t="shared" si="187"/>
        <v>2016</v>
      </c>
    </row>
    <row r="2986" spans="1:20" ht="45" x14ac:dyDescent="0.25">
      <c r="A2986">
        <v>535</v>
      </c>
      <c r="B2986" s="9" t="s">
        <v>536</v>
      </c>
      <c r="C2986" s="3" t="s">
        <v>4645</v>
      </c>
      <c r="D2986" s="5">
        <v>2000</v>
      </c>
      <c r="E2986" s="7">
        <v>190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1">
        <f t="shared" si="185"/>
        <v>10</v>
      </c>
      <c r="P2986" t="s">
        <v>8309</v>
      </c>
      <c r="Q2986" t="s">
        <v>8333</v>
      </c>
      <c r="R2986" s="13">
        <f t="shared" si="188"/>
        <v>42711.545196759253</v>
      </c>
      <c r="S2986" s="13">
        <f t="shared" si="186"/>
        <v>42741.545196759253</v>
      </c>
      <c r="T2986">
        <f t="shared" si="187"/>
        <v>2016</v>
      </c>
    </row>
    <row r="2987" spans="1:20" ht="60" x14ac:dyDescent="0.25">
      <c r="A2987">
        <v>537</v>
      </c>
      <c r="B2987" s="9" t="s">
        <v>538</v>
      </c>
      <c r="C2987" s="3" t="s">
        <v>4647</v>
      </c>
      <c r="D2987" s="5">
        <v>2000</v>
      </c>
      <c r="E2987" s="7">
        <v>190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1">
        <f t="shared" si="185"/>
        <v>9</v>
      </c>
      <c r="P2987" t="s">
        <v>8309</v>
      </c>
      <c r="Q2987" t="s">
        <v>8333</v>
      </c>
      <c r="R2987" s="13">
        <f t="shared" si="188"/>
        <v>42282.768414351856</v>
      </c>
      <c r="S2987" s="13">
        <f t="shared" si="186"/>
        <v>42312.810081018513</v>
      </c>
      <c r="T2987">
        <f t="shared" si="187"/>
        <v>2015</v>
      </c>
    </row>
    <row r="2988" spans="1:20" ht="60" x14ac:dyDescent="0.25">
      <c r="A2988">
        <v>617</v>
      </c>
      <c r="B2988" s="9" t="s">
        <v>618</v>
      </c>
      <c r="C2988" s="3" t="s">
        <v>4727</v>
      </c>
      <c r="D2988" s="5">
        <v>2000</v>
      </c>
      <c r="E2988" s="7">
        <v>189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">
        <f t="shared" si="185"/>
        <v>9</v>
      </c>
      <c r="P2988" t="s">
        <v>8314</v>
      </c>
      <c r="Q2988" t="s">
        <v>8318</v>
      </c>
      <c r="R2988" s="13">
        <f t="shared" si="188"/>
        <v>42087.343090277776</v>
      </c>
      <c r="S2988" s="13">
        <f t="shared" si="186"/>
        <v>42132.343090277776</v>
      </c>
      <c r="T2988">
        <f t="shared" si="187"/>
        <v>2015</v>
      </c>
    </row>
    <row r="2989" spans="1:20" ht="45" x14ac:dyDescent="0.25">
      <c r="A2989">
        <v>636</v>
      </c>
      <c r="B2989" s="9" t="s">
        <v>637</v>
      </c>
      <c r="C2989" s="3" t="s">
        <v>4746</v>
      </c>
      <c r="D2989" s="5">
        <v>2000</v>
      </c>
      <c r="E2989" s="7">
        <v>188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">
        <f t="shared" si="185"/>
        <v>9</v>
      </c>
      <c r="P2989" t="s">
        <v>8314</v>
      </c>
      <c r="Q2989" t="s">
        <v>8318</v>
      </c>
      <c r="R2989" s="13">
        <f t="shared" si="188"/>
        <v>42131.455439814818</v>
      </c>
      <c r="S2989" s="13">
        <f t="shared" si="186"/>
        <v>42161.44930555555</v>
      </c>
      <c r="T2989">
        <f t="shared" si="187"/>
        <v>2015</v>
      </c>
    </row>
    <row r="2990" spans="1:20" ht="30" x14ac:dyDescent="0.25">
      <c r="A2990">
        <v>645</v>
      </c>
      <c r="B2990" s="9" t="s">
        <v>646</v>
      </c>
      <c r="C2990" s="3" t="s">
        <v>4755</v>
      </c>
      <c r="D2990" s="5">
        <v>2000</v>
      </c>
      <c r="E2990" s="7">
        <v>187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">
        <f t="shared" si="185"/>
        <v>9</v>
      </c>
      <c r="P2990" t="s">
        <v>8314</v>
      </c>
      <c r="Q2990" t="s">
        <v>8322</v>
      </c>
      <c r="R2990" s="13">
        <f t="shared" si="188"/>
        <v>42564.026319444441</v>
      </c>
      <c r="S2990" s="13">
        <f t="shared" si="186"/>
        <v>42594.026319444441</v>
      </c>
      <c r="T2990">
        <f t="shared" si="187"/>
        <v>2016</v>
      </c>
    </row>
    <row r="2991" spans="1:20" ht="60" x14ac:dyDescent="0.25">
      <c r="A2991">
        <v>647</v>
      </c>
      <c r="B2991" s="9" t="s">
        <v>648</v>
      </c>
      <c r="C2991" s="3" t="s">
        <v>4757</v>
      </c>
      <c r="D2991" s="5">
        <v>2000</v>
      </c>
      <c r="E2991" s="7">
        <v>186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">
        <f t="shared" si="185"/>
        <v>9</v>
      </c>
      <c r="P2991" t="s">
        <v>8314</v>
      </c>
      <c r="Q2991" t="s">
        <v>8322</v>
      </c>
      <c r="R2991" s="13">
        <f t="shared" si="188"/>
        <v>42416.767928240741</v>
      </c>
      <c r="S2991" s="13">
        <f t="shared" si="186"/>
        <v>42446.726261574076</v>
      </c>
      <c r="T2991">
        <f t="shared" si="187"/>
        <v>2016</v>
      </c>
    </row>
    <row r="2992" spans="1:20" ht="60" x14ac:dyDescent="0.25">
      <c r="A2992">
        <v>685</v>
      </c>
      <c r="B2992" s="9" t="s">
        <v>686</v>
      </c>
      <c r="C2992" s="3" t="s">
        <v>4795</v>
      </c>
      <c r="D2992" s="5">
        <v>2000</v>
      </c>
      <c r="E2992" s="7">
        <v>185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">
        <f t="shared" si="185"/>
        <v>9</v>
      </c>
      <c r="P2992" t="s">
        <v>8314</v>
      </c>
      <c r="Q2992" t="s">
        <v>8322</v>
      </c>
      <c r="R2992" s="13">
        <f t="shared" si="188"/>
        <v>41971.866574074069</v>
      </c>
      <c r="S2992" s="13">
        <f t="shared" si="186"/>
        <v>42016.866574074069</v>
      </c>
      <c r="T2992">
        <f t="shared" si="187"/>
        <v>2014</v>
      </c>
    </row>
    <row r="2993" spans="1:20" ht="45" x14ac:dyDescent="0.25">
      <c r="A2993">
        <v>748</v>
      </c>
      <c r="B2993" s="9" t="s">
        <v>749</v>
      </c>
      <c r="C2993" s="3" t="s">
        <v>4858</v>
      </c>
      <c r="D2993" s="5">
        <v>2000</v>
      </c>
      <c r="E2993" s="7">
        <v>185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">
        <f t="shared" si="185"/>
        <v>9</v>
      </c>
      <c r="P2993" t="s">
        <v>8311</v>
      </c>
      <c r="Q2993" t="s">
        <v>8345</v>
      </c>
      <c r="R2993" s="13">
        <f t="shared" si="188"/>
        <v>41831.846828703703</v>
      </c>
      <c r="S2993" s="13">
        <f t="shared" si="186"/>
        <v>41861.846828703703</v>
      </c>
      <c r="T2993">
        <f t="shared" si="187"/>
        <v>2014</v>
      </c>
    </row>
    <row r="2994" spans="1:20" ht="60" x14ac:dyDescent="0.25">
      <c r="A2994">
        <v>754</v>
      </c>
      <c r="B2994" s="9" t="s">
        <v>755</v>
      </c>
      <c r="C2994" s="3" t="s">
        <v>4864</v>
      </c>
      <c r="D2994" s="5">
        <v>2000</v>
      </c>
      <c r="E2994" s="7">
        <v>180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">
        <f t="shared" si="185"/>
        <v>9</v>
      </c>
      <c r="P2994" t="s">
        <v>8311</v>
      </c>
      <c r="Q2994" t="s">
        <v>8345</v>
      </c>
      <c r="R2994" s="13">
        <f t="shared" si="188"/>
        <v>41249.749085648145</v>
      </c>
      <c r="S2994" s="13">
        <f t="shared" si="186"/>
        <v>41279.749085648145</v>
      </c>
      <c r="T2994">
        <f t="shared" si="187"/>
        <v>2012</v>
      </c>
    </row>
    <row r="2995" spans="1:20" ht="45" x14ac:dyDescent="0.25">
      <c r="A2995">
        <v>801</v>
      </c>
      <c r="B2995" s="9" t="s">
        <v>802</v>
      </c>
      <c r="C2995" s="3" t="s">
        <v>4911</v>
      </c>
      <c r="D2995" s="5">
        <v>2000</v>
      </c>
      <c r="E2995" s="7">
        <v>180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">
        <f t="shared" si="185"/>
        <v>9</v>
      </c>
      <c r="P2995" t="s">
        <v>8323</v>
      </c>
      <c r="Q2995" t="s">
        <v>8347</v>
      </c>
      <c r="R2995" s="13">
        <f t="shared" si="188"/>
        <v>40695.795370370368</v>
      </c>
      <c r="S2995" s="13">
        <f t="shared" si="186"/>
        <v>40725.795370370368</v>
      </c>
      <c r="T2995">
        <f t="shared" si="187"/>
        <v>2011</v>
      </c>
    </row>
    <row r="2996" spans="1:20" ht="45" x14ac:dyDescent="0.25">
      <c r="A2996">
        <v>820</v>
      </c>
      <c r="B2996" s="9" t="s">
        <v>821</v>
      </c>
      <c r="C2996" s="3" t="s">
        <v>4930</v>
      </c>
      <c r="D2996" s="5">
        <v>2000</v>
      </c>
      <c r="E2996" s="7">
        <v>180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">
        <f t="shared" si="185"/>
        <v>9</v>
      </c>
      <c r="P2996" t="s">
        <v>8323</v>
      </c>
      <c r="Q2996" t="s">
        <v>8347</v>
      </c>
      <c r="R2996" s="13">
        <f t="shared" si="188"/>
        <v>41768.841921296298</v>
      </c>
      <c r="S2996" s="13">
        <f t="shared" si="186"/>
        <v>41799.208333333336</v>
      </c>
      <c r="T2996">
        <f t="shared" si="187"/>
        <v>2014</v>
      </c>
    </row>
    <row r="2997" spans="1:20" ht="60" x14ac:dyDescent="0.25">
      <c r="A2997">
        <v>835</v>
      </c>
      <c r="B2997" s="9" t="s">
        <v>836</v>
      </c>
      <c r="C2997" s="3" t="s">
        <v>4945</v>
      </c>
      <c r="D2997" s="5">
        <v>2000</v>
      </c>
      <c r="E2997" s="7">
        <v>180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">
        <f t="shared" si="185"/>
        <v>9</v>
      </c>
      <c r="P2997" t="s">
        <v>8323</v>
      </c>
      <c r="Q2997" t="s">
        <v>8347</v>
      </c>
      <c r="R2997" s="13">
        <f t="shared" si="188"/>
        <v>41005.45784722222</v>
      </c>
      <c r="S2997" s="13">
        <f t="shared" si="186"/>
        <v>41048.125</v>
      </c>
      <c r="T2997">
        <f t="shared" si="187"/>
        <v>2012</v>
      </c>
    </row>
    <row r="2998" spans="1:20" ht="60" x14ac:dyDescent="0.25">
      <c r="A2998">
        <v>838</v>
      </c>
      <c r="B2998" s="9" t="s">
        <v>839</v>
      </c>
      <c r="C2998" s="3" t="s">
        <v>4948</v>
      </c>
      <c r="D2998" s="5">
        <v>2000</v>
      </c>
      <c r="E2998" s="7">
        <v>180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">
        <f t="shared" si="185"/>
        <v>9</v>
      </c>
      <c r="P2998" t="s">
        <v>8323</v>
      </c>
      <c r="Q2998" t="s">
        <v>8347</v>
      </c>
      <c r="R2998" s="13">
        <f t="shared" si="188"/>
        <v>40895.897974537038</v>
      </c>
      <c r="S2998" s="13">
        <f t="shared" si="186"/>
        <v>40925.897974537038</v>
      </c>
      <c r="T2998">
        <f t="shared" si="187"/>
        <v>2011</v>
      </c>
    </row>
    <row r="2999" spans="1:20" ht="45" x14ac:dyDescent="0.25">
      <c r="A2999">
        <v>851</v>
      </c>
      <c r="B2999" s="9" t="s">
        <v>852</v>
      </c>
      <c r="C2999" s="3" t="s">
        <v>4961</v>
      </c>
      <c r="D2999" s="5">
        <v>2000</v>
      </c>
      <c r="E2999" s="7">
        <v>178.52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">
        <f t="shared" si="185"/>
        <v>9</v>
      </c>
      <c r="P2999" t="s">
        <v>8323</v>
      </c>
      <c r="Q2999" t="s">
        <v>8352</v>
      </c>
      <c r="R2999" s="13">
        <f t="shared" si="188"/>
        <v>42522.880243055552</v>
      </c>
      <c r="S2999" s="13">
        <f t="shared" si="186"/>
        <v>42582.822916666672</v>
      </c>
      <c r="T2999">
        <f t="shared" si="187"/>
        <v>2016</v>
      </c>
    </row>
    <row r="3000" spans="1:20" ht="45" x14ac:dyDescent="0.25">
      <c r="A3000">
        <v>863</v>
      </c>
      <c r="B3000" s="9" t="s">
        <v>864</v>
      </c>
      <c r="C3000" s="3" t="s">
        <v>4973</v>
      </c>
      <c r="D3000" s="5">
        <v>2000</v>
      </c>
      <c r="E3000" s="7">
        <v>178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">
        <f t="shared" si="185"/>
        <v>9</v>
      </c>
      <c r="P3000" t="s">
        <v>8323</v>
      </c>
      <c r="Q3000" t="s">
        <v>8337</v>
      </c>
      <c r="R3000" s="13">
        <f t="shared" si="188"/>
        <v>40921.117662037039</v>
      </c>
      <c r="S3000" s="13">
        <f t="shared" si="186"/>
        <v>40951.117662037039</v>
      </c>
      <c r="T3000">
        <f t="shared" si="187"/>
        <v>2012</v>
      </c>
    </row>
    <row r="3001" spans="1:20" ht="60" x14ac:dyDescent="0.25">
      <c r="A3001">
        <v>877</v>
      </c>
      <c r="B3001" s="9" t="s">
        <v>878</v>
      </c>
      <c r="C3001" s="3" t="s">
        <v>4987</v>
      </c>
      <c r="D3001" s="5">
        <v>2000</v>
      </c>
      <c r="E3001" s="7">
        <v>177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">
        <f t="shared" si="185"/>
        <v>9</v>
      </c>
      <c r="P3001" t="s">
        <v>8323</v>
      </c>
      <c r="Q3001" t="s">
        <v>8337</v>
      </c>
      <c r="R3001" s="13">
        <f t="shared" si="188"/>
        <v>41597.788888888892</v>
      </c>
      <c r="S3001" s="13">
        <f t="shared" si="186"/>
        <v>41627.788888888892</v>
      </c>
      <c r="T3001">
        <f t="shared" si="187"/>
        <v>2013</v>
      </c>
    </row>
    <row r="3002" spans="1:20" ht="45" x14ac:dyDescent="0.25">
      <c r="A3002">
        <v>884</v>
      </c>
      <c r="B3002" s="9" t="s">
        <v>885</v>
      </c>
      <c r="C3002" s="3" t="s">
        <v>4994</v>
      </c>
      <c r="D3002" s="5">
        <v>2000</v>
      </c>
      <c r="E3002" s="7">
        <v>177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">
        <f t="shared" si="185"/>
        <v>9</v>
      </c>
      <c r="P3002" t="s">
        <v>8323</v>
      </c>
      <c r="Q3002" t="s">
        <v>8344</v>
      </c>
      <c r="R3002" s="13">
        <f t="shared" si="188"/>
        <v>40981.802615740737</v>
      </c>
      <c r="S3002" s="13">
        <f t="shared" si="186"/>
        <v>41041.104861111111</v>
      </c>
      <c r="T3002">
        <f t="shared" si="187"/>
        <v>2012</v>
      </c>
    </row>
    <row r="3003" spans="1:20" ht="45" x14ac:dyDescent="0.25">
      <c r="A3003">
        <v>893</v>
      </c>
      <c r="B3003" s="9" t="s">
        <v>894</v>
      </c>
      <c r="C3003" s="3" t="s">
        <v>5003</v>
      </c>
      <c r="D3003" s="5">
        <v>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">
        <f t="shared" si="185"/>
        <v>9</v>
      </c>
      <c r="P3003" t="s">
        <v>8323</v>
      </c>
      <c r="Q3003" t="s">
        <v>8344</v>
      </c>
      <c r="R3003" s="13">
        <f t="shared" si="188"/>
        <v>42065.897719907407</v>
      </c>
      <c r="S3003" s="13">
        <f t="shared" si="186"/>
        <v>42095.856053240743</v>
      </c>
      <c r="T3003">
        <f t="shared" si="187"/>
        <v>2015</v>
      </c>
    </row>
    <row r="3004" spans="1:20" ht="45" x14ac:dyDescent="0.25">
      <c r="A3004">
        <v>931</v>
      </c>
      <c r="B3004" s="9" t="s">
        <v>932</v>
      </c>
      <c r="C3004" s="3" t="s">
        <v>5041</v>
      </c>
      <c r="D3004" s="5">
        <v>2000</v>
      </c>
      <c r="E3004" s="7">
        <v>175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">
        <f t="shared" si="185"/>
        <v>9</v>
      </c>
      <c r="P3004" t="s">
        <v>8323</v>
      </c>
      <c r="Q3004" t="s">
        <v>8337</v>
      </c>
      <c r="R3004" s="13">
        <f t="shared" si="188"/>
        <v>41680.359976851854</v>
      </c>
      <c r="S3004" s="13">
        <f t="shared" si="186"/>
        <v>41714.916666666664</v>
      </c>
      <c r="T3004">
        <f t="shared" si="187"/>
        <v>2014</v>
      </c>
    </row>
    <row r="3005" spans="1:20" ht="60" x14ac:dyDescent="0.25">
      <c r="A3005">
        <v>933</v>
      </c>
      <c r="B3005" s="9" t="s">
        <v>934</v>
      </c>
      <c r="C3005" s="3" t="s">
        <v>5043</v>
      </c>
      <c r="D3005" s="5">
        <v>2000</v>
      </c>
      <c r="E3005" s="7">
        <v>173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">
        <f t="shared" si="185"/>
        <v>9</v>
      </c>
      <c r="P3005" t="s">
        <v>8323</v>
      </c>
      <c r="Q3005" t="s">
        <v>8337</v>
      </c>
      <c r="R3005" s="13">
        <f t="shared" si="188"/>
        <v>41711.169085648151</v>
      </c>
      <c r="S3005" s="13">
        <f t="shared" si="186"/>
        <v>41771.169085648151</v>
      </c>
      <c r="T3005">
        <f t="shared" si="187"/>
        <v>2014</v>
      </c>
    </row>
    <row r="3006" spans="1:20" ht="30" x14ac:dyDescent="0.25">
      <c r="A3006">
        <v>1022</v>
      </c>
      <c r="B3006" s="9" t="s">
        <v>1023</v>
      </c>
      <c r="C3006" s="3" t="s">
        <v>5132</v>
      </c>
      <c r="D3006" s="5">
        <v>2000</v>
      </c>
      <c r="E3006" s="7">
        <v>170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">
        <f t="shared" si="185"/>
        <v>9</v>
      </c>
      <c r="P3006" t="s">
        <v>8323</v>
      </c>
      <c r="Q3006" t="s">
        <v>8342</v>
      </c>
      <c r="R3006" s="13">
        <f t="shared" si="188"/>
        <v>42111.646724537044</v>
      </c>
      <c r="S3006" s="13">
        <f t="shared" si="186"/>
        <v>42141.646724537044</v>
      </c>
      <c r="T3006">
        <f t="shared" si="187"/>
        <v>2015</v>
      </c>
    </row>
    <row r="3007" spans="1:20" ht="45" x14ac:dyDescent="0.25">
      <c r="A3007">
        <v>1023</v>
      </c>
      <c r="B3007" s="9" t="s">
        <v>1024</v>
      </c>
      <c r="C3007" s="3" t="s">
        <v>5133</v>
      </c>
      <c r="D3007" s="5">
        <v>2000</v>
      </c>
      <c r="E3007" s="7">
        <v>170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">
        <f t="shared" si="185"/>
        <v>9</v>
      </c>
      <c r="P3007" t="s">
        <v>8323</v>
      </c>
      <c r="Q3007" t="s">
        <v>8342</v>
      </c>
      <c r="R3007" s="13">
        <f t="shared" si="188"/>
        <v>42145.919687500005</v>
      </c>
      <c r="S3007" s="13">
        <f t="shared" si="186"/>
        <v>42175.919687500005</v>
      </c>
      <c r="T3007">
        <f t="shared" si="187"/>
        <v>2015</v>
      </c>
    </row>
    <row r="3008" spans="1:20" ht="30" x14ac:dyDescent="0.25">
      <c r="A3008">
        <v>1030</v>
      </c>
      <c r="B3008" s="9" t="s">
        <v>1031</v>
      </c>
      <c r="C3008" s="3" t="s">
        <v>5140</v>
      </c>
      <c r="D3008" s="5">
        <v>2000</v>
      </c>
      <c r="E3008" s="7">
        <v>170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">
        <f t="shared" si="185"/>
        <v>9</v>
      </c>
      <c r="P3008" t="s">
        <v>8323</v>
      </c>
      <c r="Q3008" t="s">
        <v>8342</v>
      </c>
      <c r="R3008" s="13">
        <f t="shared" si="188"/>
        <v>42611.483206018514</v>
      </c>
      <c r="S3008" s="13">
        <f t="shared" si="186"/>
        <v>42625.483206018514</v>
      </c>
      <c r="T3008">
        <f t="shared" si="187"/>
        <v>2016</v>
      </c>
    </row>
    <row r="3009" spans="1:20" ht="45" x14ac:dyDescent="0.25">
      <c r="A3009">
        <v>1047</v>
      </c>
      <c r="B3009" s="9" t="s">
        <v>1048</v>
      </c>
      <c r="C3009" s="3" t="s">
        <v>5157</v>
      </c>
      <c r="D3009" s="5">
        <v>2000</v>
      </c>
      <c r="E3009" s="7">
        <v>170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">
        <f t="shared" si="185"/>
        <v>9</v>
      </c>
      <c r="P3009" t="s">
        <v>8338</v>
      </c>
      <c r="Q3009" t="s">
        <v>8339</v>
      </c>
      <c r="R3009" s="13">
        <f t="shared" si="188"/>
        <v>41918.818460648145</v>
      </c>
      <c r="S3009" s="13">
        <f t="shared" si="186"/>
        <v>41948.860127314816</v>
      </c>
      <c r="T3009">
        <f t="shared" si="187"/>
        <v>2014</v>
      </c>
    </row>
    <row r="3010" spans="1:20" ht="60" x14ac:dyDescent="0.25">
      <c r="A3010">
        <v>1092</v>
      </c>
      <c r="B3010" s="9" t="s">
        <v>1093</v>
      </c>
      <c r="C3010" s="3" t="s">
        <v>5202</v>
      </c>
      <c r="D3010" s="5">
        <v>2000</v>
      </c>
      <c r="E3010" s="7">
        <v>170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">
        <f t="shared" ref="O3010:O3073" si="189">ROUND(E3011/D3011*100,0)</f>
        <v>8</v>
      </c>
      <c r="P3010" t="s">
        <v>8320</v>
      </c>
      <c r="Q3010" t="s">
        <v>8321</v>
      </c>
      <c r="R3010" s="13">
        <f t="shared" si="188"/>
        <v>41250.025902777779</v>
      </c>
      <c r="S3010" s="13">
        <f t="shared" si="186"/>
        <v>41280.025902777779</v>
      </c>
      <c r="T3010">
        <f t="shared" si="187"/>
        <v>2012</v>
      </c>
    </row>
    <row r="3011" spans="1:20" ht="45" x14ac:dyDescent="0.25">
      <c r="A3011">
        <v>1126</v>
      </c>
      <c r="B3011" s="9" t="s">
        <v>1127</v>
      </c>
      <c r="C3011" s="3" t="s">
        <v>5236</v>
      </c>
      <c r="D3011" s="5">
        <v>2000</v>
      </c>
      <c r="E3011" s="7">
        <v>165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">
        <f t="shared" si="189"/>
        <v>8</v>
      </c>
      <c r="P3011" t="s">
        <v>8320</v>
      </c>
      <c r="Q3011" t="s">
        <v>8330</v>
      </c>
      <c r="R3011" s="13">
        <f t="shared" si="188"/>
        <v>42535.327476851846</v>
      </c>
      <c r="S3011" s="13">
        <f t="shared" ref="S3011:S3074" si="190">(((I3011/60)/60/24+DATE(1970,1,1)))</f>
        <v>42565.327476851846</v>
      </c>
      <c r="T3011">
        <f t="shared" ref="T3011:T3074" si="191">YEAR(R3011)</f>
        <v>2016</v>
      </c>
    </row>
    <row r="3012" spans="1:20" ht="45" x14ac:dyDescent="0.25">
      <c r="A3012">
        <v>1188</v>
      </c>
      <c r="B3012" s="9" t="s">
        <v>1189</v>
      </c>
      <c r="C3012" s="3" t="s">
        <v>5298</v>
      </c>
      <c r="D3012" s="5">
        <v>2000</v>
      </c>
      <c r="E3012" s="7">
        <v>165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">
        <f t="shared" si="189"/>
        <v>8</v>
      </c>
      <c r="P3012" t="s">
        <v>8327</v>
      </c>
      <c r="Q3012" t="s">
        <v>8328</v>
      </c>
      <c r="R3012" s="13">
        <f t="shared" si="188"/>
        <v>42711.700694444444</v>
      </c>
      <c r="S3012" s="13">
        <f t="shared" si="190"/>
        <v>42732.700694444444</v>
      </c>
      <c r="T3012">
        <f t="shared" si="191"/>
        <v>2016</v>
      </c>
    </row>
    <row r="3013" spans="1:20" ht="60" x14ac:dyDescent="0.25">
      <c r="A3013">
        <v>1214</v>
      </c>
      <c r="B3013" s="9" t="s">
        <v>1215</v>
      </c>
      <c r="C3013" s="3" t="s">
        <v>5324</v>
      </c>
      <c r="D3013" s="5">
        <v>2000</v>
      </c>
      <c r="E3013" s="7">
        <v>162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">
        <f t="shared" si="189"/>
        <v>8</v>
      </c>
      <c r="P3013" t="s">
        <v>8327</v>
      </c>
      <c r="Q3013" t="s">
        <v>8328</v>
      </c>
      <c r="R3013" s="13">
        <f t="shared" si="188"/>
        <v>42104.840335648143</v>
      </c>
      <c r="S3013" s="13">
        <f t="shared" si="190"/>
        <v>42164.840335648143</v>
      </c>
      <c r="T3013">
        <f t="shared" si="191"/>
        <v>2015</v>
      </c>
    </row>
    <row r="3014" spans="1:20" ht="60" x14ac:dyDescent="0.25">
      <c r="A3014">
        <v>1227</v>
      </c>
      <c r="B3014" s="9" t="s">
        <v>1228</v>
      </c>
      <c r="C3014" s="3" t="s">
        <v>5337</v>
      </c>
      <c r="D3014" s="5">
        <v>2000</v>
      </c>
      <c r="E3014" s="7">
        <v>160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">
        <f t="shared" si="189"/>
        <v>8</v>
      </c>
      <c r="P3014" t="s">
        <v>8323</v>
      </c>
      <c r="Q3014" t="s">
        <v>8324</v>
      </c>
      <c r="R3014" s="13">
        <f t="shared" si="188"/>
        <v>41827.919166666667</v>
      </c>
      <c r="S3014" s="13">
        <f t="shared" si="190"/>
        <v>41858.291666666664</v>
      </c>
      <c r="T3014">
        <f t="shared" si="191"/>
        <v>2014</v>
      </c>
    </row>
    <row r="3015" spans="1:20" ht="45" x14ac:dyDescent="0.25">
      <c r="A3015">
        <v>1244</v>
      </c>
      <c r="B3015" s="9" t="s">
        <v>1245</v>
      </c>
      <c r="C3015" s="3" t="s">
        <v>5354</v>
      </c>
      <c r="D3015" s="5">
        <v>2000</v>
      </c>
      <c r="E3015" s="7">
        <v>160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">
        <f t="shared" si="189"/>
        <v>8</v>
      </c>
      <c r="P3015" t="s">
        <v>8323</v>
      </c>
      <c r="Q3015" t="s">
        <v>8347</v>
      </c>
      <c r="R3015" s="13">
        <f t="shared" si="188"/>
        <v>41355.825497685182</v>
      </c>
      <c r="S3015" s="13">
        <f t="shared" si="190"/>
        <v>41386.875</v>
      </c>
      <c r="T3015">
        <f t="shared" si="191"/>
        <v>2013</v>
      </c>
    </row>
    <row r="3016" spans="1:20" ht="45" x14ac:dyDescent="0.25">
      <c r="A3016">
        <v>1245</v>
      </c>
      <c r="B3016" s="9" t="s">
        <v>1246</v>
      </c>
      <c r="C3016" s="3" t="s">
        <v>5355</v>
      </c>
      <c r="D3016" s="5">
        <v>2000</v>
      </c>
      <c r="E3016" s="7">
        <v>156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">
        <f t="shared" si="189"/>
        <v>8</v>
      </c>
      <c r="P3016" t="s">
        <v>8323</v>
      </c>
      <c r="Q3016" t="s">
        <v>8347</v>
      </c>
      <c r="R3016" s="13">
        <f t="shared" si="188"/>
        <v>41774.599930555552</v>
      </c>
      <c r="S3016" s="13">
        <f t="shared" si="190"/>
        <v>41804.599930555552</v>
      </c>
      <c r="T3016">
        <f t="shared" si="191"/>
        <v>2014</v>
      </c>
    </row>
    <row r="3017" spans="1:20" ht="60" x14ac:dyDescent="0.25">
      <c r="A3017">
        <v>1246</v>
      </c>
      <c r="B3017" s="9" t="s">
        <v>1247</v>
      </c>
      <c r="C3017" s="3" t="s">
        <v>5356</v>
      </c>
      <c r="D3017" s="5">
        <v>2000</v>
      </c>
      <c r="E3017" s="7">
        <v>155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">
        <f t="shared" si="189"/>
        <v>8</v>
      </c>
      <c r="P3017" t="s">
        <v>8323</v>
      </c>
      <c r="Q3017" t="s">
        <v>8347</v>
      </c>
      <c r="R3017" s="13">
        <f t="shared" si="188"/>
        <v>40838.043391203704</v>
      </c>
      <c r="S3017" s="13">
        <f t="shared" si="190"/>
        <v>40883.085057870368</v>
      </c>
      <c r="T3017">
        <f t="shared" si="191"/>
        <v>2011</v>
      </c>
    </row>
    <row r="3018" spans="1:20" ht="45" x14ac:dyDescent="0.25">
      <c r="A3018">
        <v>1261</v>
      </c>
      <c r="B3018" s="9" t="s">
        <v>1262</v>
      </c>
      <c r="C3018" s="3" t="s">
        <v>5371</v>
      </c>
      <c r="D3018" s="5">
        <v>2000</v>
      </c>
      <c r="E3018" s="7">
        <v>153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">
        <f t="shared" si="189"/>
        <v>8</v>
      </c>
      <c r="P3018" t="s">
        <v>8323</v>
      </c>
      <c r="Q3018" t="s">
        <v>8347</v>
      </c>
      <c r="R3018" s="13">
        <f t="shared" si="188"/>
        <v>41638.342905092592</v>
      </c>
      <c r="S3018" s="13">
        <f t="shared" si="190"/>
        <v>41668.342905092592</v>
      </c>
      <c r="T3018">
        <f t="shared" si="191"/>
        <v>2013</v>
      </c>
    </row>
    <row r="3019" spans="1:20" ht="60" x14ac:dyDescent="0.25">
      <c r="A3019">
        <v>1284</v>
      </c>
      <c r="B3019" s="9" t="s">
        <v>1285</v>
      </c>
      <c r="C3019" s="3" t="s">
        <v>5394</v>
      </c>
      <c r="D3019" s="5">
        <v>2000</v>
      </c>
      <c r="E3019" s="7">
        <v>153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1">
        <f t="shared" si="189"/>
        <v>8</v>
      </c>
      <c r="P3019" t="s">
        <v>8309</v>
      </c>
      <c r="Q3019" t="s">
        <v>8333</v>
      </c>
      <c r="R3019" s="13">
        <f t="shared" si="188"/>
        <v>42712.23474537037</v>
      </c>
      <c r="S3019" s="13">
        <f t="shared" si="190"/>
        <v>42735.707638888889</v>
      </c>
      <c r="T3019">
        <f t="shared" si="191"/>
        <v>2016</v>
      </c>
    </row>
    <row r="3020" spans="1:20" ht="60" x14ac:dyDescent="0.25">
      <c r="A3020">
        <v>1285</v>
      </c>
      <c r="B3020" s="9" t="s">
        <v>1286</v>
      </c>
      <c r="C3020" s="3" t="s">
        <v>5395</v>
      </c>
      <c r="D3020" s="5">
        <v>2000</v>
      </c>
      <c r="E3020" s="7">
        <v>153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1">
        <f t="shared" si="189"/>
        <v>8</v>
      </c>
      <c r="P3020" t="s">
        <v>8309</v>
      </c>
      <c r="Q3020" t="s">
        <v>8333</v>
      </c>
      <c r="R3020" s="13">
        <f t="shared" si="188"/>
        <v>42160.583043981482</v>
      </c>
      <c r="S3020" s="13">
        <f t="shared" si="190"/>
        <v>42175.583043981482</v>
      </c>
      <c r="T3020">
        <f t="shared" si="191"/>
        <v>2015</v>
      </c>
    </row>
    <row r="3021" spans="1:20" ht="60" x14ac:dyDescent="0.25">
      <c r="A3021">
        <v>1298</v>
      </c>
      <c r="B3021" s="9" t="s">
        <v>1299</v>
      </c>
      <c r="C3021" s="3" t="s">
        <v>5408</v>
      </c>
      <c r="D3021" s="5">
        <v>2000</v>
      </c>
      <c r="E3021" s="7">
        <v>151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1">
        <f t="shared" si="189"/>
        <v>8</v>
      </c>
      <c r="P3021" t="s">
        <v>8309</v>
      </c>
      <c r="Q3021" t="s">
        <v>8333</v>
      </c>
      <c r="R3021" s="13">
        <f t="shared" si="188"/>
        <v>42458.680925925932</v>
      </c>
      <c r="S3021" s="13">
        <f t="shared" si="190"/>
        <v>42488.680925925932</v>
      </c>
      <c r="T3021">
        <f t="shared" si="191"/>
        <v>2016</v>
      </c>
    </row>
    <row r="3022" spans="1:20" ht="60" x14ac:dyDescent="0.25">
      <c r="A3022">
        <v>1301</v>
      </c>
      <c r="B3022" s="9" t="s">
        <v>1302</v>
      </c>
      <c r="C3022" s="3" t="s">
        <v>5411</v>
      </c>
      <c r="D3022" s="5">
        <v>2000</v>
      </c>
      <c r="E3022" s="7">
        <v>151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1">
        <f t="shared" si="189"/>
        <v>8</v>
      </c>
      <c r="P3022" t="s">
        <v>8309</v>
      </c>
      <c r="Q3022" t="s">
        <v>8333</v>
      </c>
      <c r="R3022" s="13">
        <f t="shared" si="188"/>
        <v>42195.749745370369</v>
      </c>
      <c r="S3022" s="13">
        <f t="shared" si="190"/>
        <v>42206.125</v>
      </c>
      <c r="T3022">
        <f t="shared" si="191"/>
        <v>2015</v>
      </c>
    </row>
    <row r="3023" spans="1:20" ht="45" x14ac:dyDescent="0.25">
      <c r="A3023">
        <v>1357</v>
      </c>
      <c r="B3023" s="9" t="s">
        <v>1358</v>
      </c>
      <c r="C3023" s="3" t="s">
        <v>5467</v>
      </c>
      <c r="D3023" s="5">
        <v>2000</v>
      </c>
      <c r="E3023" s="7">
        <v>151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">
        <f t="shared" si="189"/>
        <v>8</v>
      </c>
      <c r="P3023" t="s">
        <v>8311</v>
      </c>
      <c r="Q3023" t="s">
        <v>8345</v>
      </c>
      <c r="R3023" s="13">
        <f t="shared" si="188"/>
        <v>41304.962233796294</v>
      </c>
      <c r="S3023" s="13">
        <f t="shared" si="190"/>
        <v>41334.249305555553</v>
      </c>
      <c r="T3023">
        <f t="shared" si="191"/>
        <v>2013</v>
      </c>
    </row>
    <row r="3024" spans="1:20" x14ac:dyDescent="0.25">
      <c r="A3024">
        <v>1378</v>
      </c>
      <c r="B3024" s="9" t="s">
        <v>1379</v>
      </c>
      <c r="C3024" s="3" t="s">
        <v>5488</v>
      </c>
      <c r="D3024" s="5">
        <v>2000</v>
      </c>
      <c r="E3024" s="7">
        <v>151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">
        <f t="shared" si="189"/>
        <v>8</v>
      </c>
      <c r="P3024" t="s">
        <v>8323</v>
      </c>
      <c r="Q3024" t="s">
        <v>8347</v>
      </c>
      <c r="R3024" s="13">
        <f t="shared" si="188"/>
        <v>42568.759374999994</v>
      </c>
      <c r="S3024" s="13">
        <f t="shared" si="190"/>
        <v>42583.759374999994</v>
      </c>
      <c r="T3024">
        <f t="shared" si="191"/>
        <v>2016</v>
      </c>
    </row>
    <row r="3025" spans="1:20" ht="60" x14ac:dyDescent="0.25">
      <c r="A3025">
        <v>1413</v>
      </c>
      <c r="B3025" s="9" t="s">
        <v>1414</v>
      </c>
      <c r="C3025" s="3" t="s">
        <v>5523</v>
      </c>
      <c r="D3025" s="5">
        <v>2000</v>
      </c>
      <c r="E3025" s="7">
        <v>151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">
        <f t="shared" si="189"/>
        <v>8</v>
      </c>
      <c r="P3025" t="s">
        <v>8311</v>
      </c>
      <c r="Q3025" t="s">
        <v>8312</v>
      </c>
      <c r="R3025" s="13">
        <f t="shared" si="188"/>
        <v>42360.437152777777</v>
      </c>
      <c r="S3025" s="13">
        <f t="shared" si="190"/>
        <v>42420.437152777777</v>
      </c>
      <c r="T3025">
        <f t="shared" si="191"/>
        <v>2015</v>
      </c>
    </row>
    <row r="3026" spans="1:20" x14ac:dyDescent="0.25">
      <c r="A3026">
        <v>1484</v>
      </c>
      <c r="B3026" s="9" t="s">
        <v>1485</v>
      </c>
      <c r="C3026" s="3" t="s">
        <v>5594</v>
      </c>
      <c r="D3026" s="5">
        <v>2000</v>
      </c>
      <c r="E3026" s="7">
        <v>151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">
        <f t="shared" si="189"/>
        <v>8</v>
      </c>
      <c r="P3026" t="s">
        <v>8311</v>
      </c>
      <c r="Q3026" t="s">
        <v>8350</v>
      </c>
      <c r="R3026" s="13">
        <f t="shared" si="188"/>
        <v>41053.200960648144</v>
      </c>
      <c r="S3026" s="13">
        <f t="shared" si="190"/>
        <v>41111.618750000001</v>
      </c>
      <c r="T3026">
        <f t="shared" si="191"/>
        <v>2012</v>
      </c>
    </row>
    <row r="3027" spans="1:20" ht="30" x14ac:dyDescent="0.25">
      <c r="A3027">
        <v>1495</v>
      </c>
      <c r="B3027" s="9" t="s">
        <v>1496</v>
      </c>
      <c r="C3027" s="3" t="s">
        <v>5605</v>
      </c>
      <c r="D3027" s="5">
        <v>2000</v>
      </c>
      <c r="E3027" s="7">
        <v>150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">
        <f t="shared" si="189"/>
        <v>8</v>
      </c>
      <c r="P3027" t="s">
        <v>8311</v>
      </c>
      <c r="Q3027" t="s">
        <v>8350</v>
      </c>
      <c r="R3027" s="13">
        <f t="shared" si="188"/>
        <v>40752.789710648147</v>
      </c>
      <c r="S3027" s="13">
        <f t="shared" si="190"/>
        <v>40782.789710648147</v>
      </c>
      <c r="T3027">
        <f t="shared" si="191"/>
        <v>2011</v>
      </c>
    </row>
    <row r="3028" spans="1:20" ht="60" x14ac:dyDescent="0.25">
      <c r="A3028">
        <v>1499</v>
      </c>
      <c r="B3028" s="9" t="s">
        <v>1500</v>
      </c>
      <c r="C3028" s="3" t="s">
        <v>5609</v>
      </c>
      <c r="D3028" s="5">
        <v>2000</v>
      </c>
      <c r="E3028" s="7">
        <v>150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">
        <f t="shared" si="189"/>
        <v>8</v>
      </c>
      <c r="P3028" t="s">
        <v>8311</v>
      </c>
      <c r="Q3028" t="s">
        <v>8350</v>
      </c>
      <c r="R3028" s="13">
        <f t="shared" si="188"/>
        <v>42527.007326388892</v>
      </c>
      <c r="S3028" s="13">
        <f t="shared" si="190"/>
        <v>42587.007326388892</v>
      </c>
      <c r="T3028">
        <f t="shared" si="191"/>
        <v>2016</v>
      </c>
    </row>
    <row r="3029" spans="1:20" ht="60" x14ac:dyDescent="0.25">
      <c r="A3029">
        <v>1585</v>
      </c>
      <c r="B3029" s="9" t="s">
        <v>1586</v>
      </c>
      <c r="C3029" s="3" t="s">
        <v>5695</v>
      </c>
      <c r="D3029" s="5">
        <v>2000</v>
      </c>
      <c r="E3029" s="7">
        <v>150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">
        <f t="shared" si="189"/>
        <v>8</v>
      </c>
      <c r="P3029" t="s">
        <v>8327</v>
      </c>
      <c r="Q3029" t="s">
        <v>8340</v>
      </c>
      <c r="R3029" s="13">
        <f t="shared" si="188"/>
        <v>42707.895462962959</v>
      </c>
      <c r="S3029" s="13">
        <f t="shared" si="190"/>
        <v>42729.458333333328</v>
      </c>
      <c r="T3029">
        <f t="shared" si="191"/>
        <v>2016</v>
      </c>
    </row>
    <row r="3030" spans="1:20" ht="45" x14ac:dyDescent="0.25">
      <c r="A3030">
        <v>1603</v>
      </c>
      <c r="B3030" s="9" t="s">
        <v>1604</v>
      </c>
      <c r="C3030" s="3" t="s">
        <v>5713</v>
      </c>
      <c r="D3030" s="5">
        <v>2000</v>
      </c>
      <c r="E3030" s="7">
        <v>150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">
        <f t="shared" si="189"/>
        <v>8</v>
      </c>
      <c r="P3030" t="s">
        <v>8323</v>
      </c>
      <c r="Q3030" t="s">
        <v>8347</v>
      </c>
      <c r="R3030" s="13">
        <f t="shared" si="188"/>
        <v>40876.169664351852</v>
      </c>
      <c r="S3030" s="13">
        <f t="shared" si="190"/>
        <v>40936.169664351852</v>
      </c>
      <c r="T3030">
        <f t="shared" si="191"/>
        <v>2011</v>
      </c>
    </row>
    <row r="3031" spans="1:20" ht="30" x14ac:dyDescent="0.25">
      <c r="A3031">
        <v>1610</v>
      </c>
      <c r="B3031" s="9" t="s">
        <v>1611</v>
      </c>
      <c r="C3031" s="3" t="s">
        <v>5720</v>
      </c>
      <c r="D3031" s="5">
        <v>2000</v>
      </c>
      <c r="E3031" s="7">
        <v>150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">
        <f t="shared" si="189"/>
        <v>7</v>
      </c>
      <c r="P3031" t="s">
        <v>8323</v>
      </c>
      <c r="Q3031" t="s">
        <v>8347</v>
      </c>
      <c r="R3031" s="13">
        <f t="shared" ref="R3031:R3094" si="192">((J3031/60)/60/24+DATE(1970,1,1))</f>
        <v>41228.924884259257</v>
      </c>
      <c r="S3031" s="13">
        <f t="shared" si="190"/>
        <v>41258.924884259257</v>
      </c>
      <c r="T3031">
        <f t="shared" si="191"/>
        <v>2012</v>
      </c>
    </row>
    <row r="3032" spans="1:20" ht="60" x14ac:dyDescent="0.25">
      <c r="A3032">
        <v>1627</v>
      </c>
      <c r="B3032" s="9" t="s">
        <v>1628</v>
      </c>
      <c r="C3032" s="3" t="s">
        <v>5737</v>
      </c>
      <c r="D3032" s="5">
        <v>2000</v>
      </c>
      <c r="E3032" s="7">
        <v>149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">
        <f t="shared" si="189"/>
        <v>7</v>
      </c>
      <c r="P3032" t="s">
        <v>8323</v>
      </c>
      <c r="Q3032" t="s">
        <v>8347</v>
      </c>
      <c r="R3032" s="13">
        <f t="shared" si="192"/>
        <v>41205.707048611112</v>
      </c>
      <c r="S3032" s="13">
        <f t="shared" si="190"/>
        <v>41239.207638888889</v>
      </c>
      <c r="T3032">
        <f t="shared" si="191"/>
        <v>2012</v>
      </c>
    </row>
    <row r="3033" spans="1:20" ht="45" x14ac:dyDescent="0.25">
      <c r="A3033">
        <v>1634</v>
      </c>
      <c r="B3033" s="9" t="s">
        <v>1635</v>
      </c>
      <c r="C3033" s="3" t="s">
        <v>5744</v>
      </c>
      <c r="D3033" s="5">
        <v>2000</v>
      </c>
      <c r="E3033" s="7">
        <v>146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">
        <f t="shared" si="189"/>
        <v>7</v>
      </c>
      <c r="P3033" t="s">
        <v>8323</v>
      </c>
      <c r="Q3033" t="s">
        <v>8347</v>
      </c>
      <c r="R3033" s="13">
        <f t="shared" si="192"/>
        <v>40658.189826388887</v>
      </c>
      <c r="S3033" s="13">
        <f t="shared" si="190"/>
        <v>40696.249305555553</v>
      </c>
      <c r="T3033">
        <f t="shared" si="191"/>
        <v>2011</v>
      </c>
    </row>
    <row r="3034" spans="1:20" ht="60" x14ac:dyDescent="0.25">
      <c r="A3034">
        <v>1635</v>
      </c>
      <c r="B3034" s="9" t="s">
        <v>1636</v>
      </c>
      <c r="C3034" s="3" t="s">
        <v>5745</v>
      </c>
      <c r="D3034" s="5">
        <v>2000</v>
      </c>
      <c r="E3034" s="7">
        <v>145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">
        <f t="shared" si="189"/>
        <v>7</v>
      </c>
      <c r="P3034" t="s">
        <v>8323</v>
      </c>
      <c r="Q3034" t="s">
        <v>8347</v>
      </c>
      <c r="R3034" s="13">
        <f t="shared" si="192"/>
        <v>42502.868761574078</v>
      </c>
      <c r="S3034" s="13">
        <f t="shared" si="190"/>
        <v>42562.868761574078</v>
      </c>
      <c r="T3034">
        <f t="shared" si="191"/>
        <v>2016</v>
      </c>
    </row>
    <row r="3035" spans="1:20" ht="60" x14ac:dyDescent="0.25">
      <c r="A3035">
        <v>1646</v>
      </c>
      <c r="B3035" s="9" t="s">
        <v>1647</v>
      </c>
      <c r="C3035" s="3" t="s">
        <v>5756</v>
      </c>
      <c r="D3035" s="5">
        <v>2000</v>
      </c>
      <c r="E3035" s="7">
        <v>145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">
        <f t="shared" si="189"/>
        <v>7</v>
      </c>
      <c r="P3035" t="s">
        <v>8323</v>
      </c>
      <c r="Q3035" t="s">
        <v>8353</v>
      </c>
      <c r="R3035" s="13">
        <f t="shared" si="192"/>
        <v>41833.450266203705</v>
      </c>
      <c r="S3035" s="13">
        <f t="shared" si="190"/>
        <v>41865.757638888892</v>
      </c>
      <c r="T3035">
        <f t="shared" si="191"/>
        <v>2014</v>
      </c>
    </row>
    <row r="3036" spans="1:20" ht="45" x14ac:dyDescent="0.25">
      <c r="A3036">
        <v>1650</v>
      </c>
      <c r="B3036" s="9" t="s">
        <v>1651</v>
      </c>
      <c r="C3036" s="3" t="s">
        <v>5760</v>
      </c>
      <c r="D3036" s="5">
        <v>2000</v>
      </c>
      <c r="E3036" s="7">
        <v>145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">
        <f t="shared" si="189"/>
        <v>7</v>
      </c>
      <c r="P3036" t="s">
        <v>8323</v>
      </c>
      <c r="Q3036" t="s">
        <v>8353</v>
      </c>
      <c r="R3036" s="13">
        <f t="shared" si="192"/>
        <v>41526.435613425929</v>
      </c>
      <c r="S3036" s="13">
        <f t="shared" si="190"/>
        <v>41556.435613425929</v>
      </c>
      <c r="T3036">
        <f t="shared" si="191"/>
        <v>2013</v>
      </c>
    </row>
    <row r="3037" spans="1:20" ht="60" x14ac:dyDescent="0.25">
      <c r="A3037">
        <v>1651</v>
      </c>
      <c r="B3037" s="9" t="s">
        <v>1652</v>
      </c>
      <c r="C3037" s="3" t="s">
        <v>5761</v>
      </c>
      <c r="D3037" s="5">
        <v>2000</v>
      </c>
      <c r="E3037" s="7">
        <v>142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">
        <f t="shared" si="189"/>
        <v>7</v>
      </c>
      <c r="P3037" t="s">
        <v>8323</v>
      </c>
      <c r="Q3037" t="s">
        <v>8353</v>
      </c>
      <c r="R3037" s="13">
        <f t="shared" si="192"/>
        <v>40625.900694444441</v>
      </c>
      <c r="S3037" s="13">
        <f t="shared" si="190"/>
        <v>40659.290972222225</v>
      </c>
      <c r="T3037">
        <f t="shared" si="191"/>
        <v>2011</v>
      </c>
    </row>
    <row r="3038" spans="1:20" ht="60" x14ac:dyDescent="0.25">
      <c r="A3038">
        <v>1669</v>
      </c>
      <c r="B3038" s="9" t="s">
        <v>1670</v>
      </c>
      <c r="C3038" s="3" t="s">
        <v>5779</v>
      </c>
      <c r="D3038" s="5">
        <v>2000</v>
      </c>
      <c r="E3038" s="7">
        <v>141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">
        <f t="shared" si="189"/>
        <v>7</v>
      </c>
      <c r="P3038" t="s">
        <v>8323</v>
      </c>
      <c r="Q3038" t="s">
        <v>8353</v>
      </c>
      <c r="R3038" s="13">
        <f t="shared" si="192"/>
        <v>42461.885138888887</v>
      </c>
      <c r="S3038" s="13">
        <f t="shared" si="190"/>
        <v>42521.885138888887</v>
      </c>
      <c r="T3038">
        <f t="shared" si="191"/>
        <v>2016</v>
      </c>
    </row>
    <row r="3039" spans="1:20" ht="30" x14ac:dyDescent="0.25">
      <c r="A3039">
        <v>1671</v>
      </c>
      <c r="B3039" s="9" t="s">
        <v>1672</v>
      </c>
      <c r="C3039" s="3" t="s">
        <v>5781</v>
      </c>
      <c r="D3039" s="5">
        <v>2000</v>
      </c>
      <c r="E3039" s="7">
        <v>141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">
        <f t="shared" si="189"/>
        <v>7</v>
      </c>
      <c r="P3039" t="s">
        <v>8323</v>
      </c>
      <c r="Q3039" t="s">
        <v>8353</v>
      </c>
      <c r="R3039" s="13">
        <f t="shared" si="192"/>
        <v>42553.54414351852</v>
      </c>
      <c r="S3039" s="13">
        <f t="shared" si="190"/>
        <v>42583.54414351852</v>
      </c>
      <c r="T3039">
        <f t="shared" si="191"/>
        <v>2016</v>
      </c>
    </row>
    <row r="3040" spans="1:20" ht="60" x14ac:dyDescent="0.25">
      <c r="A3040">
        <v>1679</v>
      </c>
      <c r="B3040" s="9" t="s">
        <v>1680</v>
      </c>
      <c r="C3040" s="3" t="s">
        <v>5789</v>
      </c>
      <c r="D3040" s="5">
        <v>2000</v>
      </c>
      <c r="E3040" s="7">
        <v>140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">
        <f t="shared" si="189"/>
        <v>7</v>
      </c>
      <c r="P3040" t="s">
        <v>8323</v>
      </c>
      <c r="Q3040" t="s">
        <v>8353</v>
      </c>
      <c r="R3040" s="13">
        <f t="shared" si="192"/>
        <v>40723.068807870368</v>
      </c>
      <c r="S3040" s="13">
        <f t="shared" si="190"/>
        <v>40746.068807870368</v>
      </c>
      <c r="T3040">
        <f t="shared" si="191"/>
        <v>2011</v>
      </c>
    </row>
    <row r="3041" spans="1:20" ht="45" x14ac:dyDescent="0.25">
      <c r="A3041">
        <v>1704</v>
      </c>
      <c r="B3041" s="9" t="s">
        <v>1705</v>
      </c>
      <c r="C3041" s="3" t="s">
        <v>5814</v>
      </c>
      <c r="D3041" s="5">
        <v>2000</v>
      </c>
      <c r="E3041" s="7">
        <v>140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">
        <f t="shared" si="189"/>
        <v>7</v>
      </c>
      <c r="P3041" t="s">
        <v>8323</v>
      </c>
      <c r="Q3041" t="s">
        <v>8329</v>
      </c>
      <c r="R3041" s="13">
        <f t="shared" si="192"/>
        <v>42021.139733796299</v>
      </c>
      <c r="S3041" s="13">
        <f t="shared" si="190"/>
        <v>42051.139733796299</v>
      </c>
      <c r="T3041">
        <f t="shared" si="191"/>
        <v>2015</v>
      </c>
    </row>
    <row r="3042" spans="1:20" ht="45" x14ac:dyDescent="0.25">
      <c r="A3042">
        <v>1705</v>
      </c>
      <c r="B3042" s="9" t="s">
        <v>1706</v>
      </c>
      <c r="C3042" s="3" t="s">
        <v>5815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">
        <f t="shared" si="189"/>
        <v>7</v>
      </c>
      <c r="P3042" t="s">
        <v>8323</v>
      </c>
      <c r="Q3042" t="s">
        <v>8329</v>
      </c>
      <c r="R3042" s="13">
        <f t="shared" si="192"/>
        <v>42245.016736111109</v>
      </c>
      <c r="S3042" s="13">
        <f t="shared" si="190"/>
        <v>42256.666666666672</v>
      </c>
      <c r="T3042">
        <f t="shared" si="191"/>
        <v>2015</v>
      </c>
    </row>
    <row r="3043" spans="1:20" ht="60" x14ac:dyDescent="0.25">
      <c r="A3043">
        <v>1716</v>
      </c>
      <c r="B3043" s="9" t="s">
        <v>1717</v>
      </c>
      <c r="C3043" s="3" t="s">
        <v>5826</v>
      </c>
      <c r="D3043" s="5">
        <v>2000</v>
      </c>
      <c r="E3043" s="7">
        <v>140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">
        <f t="shared" si="189"/>
        <v>7</v>
      </c>
      <c r="P3043" t="s">
        <v>8323</v>
      </c>
      <c r="Q3043" t="s">
        <v>8329</v>
      </c>
      <c r="R3043" s="13">
        <f t="shared" si="192"/>
        <v>42673.577534722222</v>
      </c>
      <c r="S3043" s="13">
        <f t="shared" si="190"/>
        <v>42713.619201388887</v>
      </c>
      <c r="T3043">
        <f t="shared" si="191"/>
        <v>2016</v>
      </c>
    </row>
    <row r="3044" spans="1:20" ht="60" x14ac:dyDescent="0.25">
      <c r="A3044">
        <v>1742</v>
      </c>
      <c r="B3044" s="9" t="s">
        <v>1743</v>
      </c>
      <c r="C3044" s="3" t="s">
        <v>5852</v>
      </c>
      <c r="D3044" s="5">
        <v>2000</v>
      </c>
      <c r="E3044" s="7">
        <v>138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">
        <f t="shared" si="189"/>
        <v>7</v>
      </c>
      <c r="P3044" t="s">
        <v>8327</v>
      </c>
      <c r="Q3044" t="s">
        <v>8328</v>
      </c>
      <c r="R3044" s="13">
        <f t="shared" si="192"/>
        <v>42710.876967592587</v>
      </c>
      <c r="S3044" s="13">
        <f t="shared" si="190"/>
        <v>42742.875</v>
      </c>
      <c r="T3044">
        <f t="shared" si="191"/>
        <v>2016</v>
      </c>
    </row>
    <row r="3045" spans="1:20" ht="60" x14ac:dyDescent="0.25">
      <c r="A3045">
        <v>1825</v>
      </c>
      <c r="B3045" s="9" t="s">
        <v>1826</v>
      </c>
      <c r="C3045" s="3" t="s">
        <v>5935</v>
      </c>
      <c r="D3045" s="5">
        <v>2000</v>
      </c>
      <c r="E3045" s="7">
        <v>137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">
        <f t="shared" si="189"/>
        <v>7</v>
      </c>
      <c r="P3045" t="s">
        <v>8323</v>
      </c>
      <c r="Q3045" t="s">
        <v>8347</v>
      </c>
      <c r="R3045" s="13">
        <f t="shared" si="192"/>
        <v>41443.83452546296</v>
      </c>
      <c r="S3045" s="13">
        <f t="shared" si="190"/>
        <v>41466.83452546296</v>
      </c>
      <c r="T3045">
        <f t="shared" si="191"/>
        <v>2013</v>
      </c>
    </row>
    <row r="3046" spans="1:20" ht="30" x14ac:dyDescent="0.25">
      <c r="A3046">
        <v>1826</v>
      </c>
      <c r="B3046" s="9" t="s">
        <v>1827</v>
      </c>
      <c r="C3046" s="3" t="s">
        <v>5936</v>
      </c>
      <c r="D3046" s="5">
        <v>2000</v>
      </c>
      <c r="E3046" s="7">
        <v>136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">
        <f t="shared" si="189"/>
        <v>7</v>
      </c>
      <c r="P3046" t="s">
        <v>8323</v>
      </c>
      <c r="Q3046" t="s">
        <v>8347</v>
      </c>
      <c r="R3046" s="13">
        <f t="shared" si="192"/>
        <v>41657.923807870371</v>
      </c>
      <c r="S3046" s="13">
        <f t="shared" si="190"/>
        <v>41687.923807870371</v>
      </c>
      <c r="T3046">
        <f t="shared" si="191"/>
        <v>2014</v>
      </c>
    </row>
    <row r="3047" spans="1:20" ht="30" x14ac:dyDescent="0.25">
      <c r="A3047">
        <v>1841</v>
      </c>
      <c r="B3047" s="9" t="s">
        <v>1842</v>
      </c>
      <c r="C3047" s="3" t="s">
        <v>5951</v>
      </c>
      <c r="D3047" s="5">
        <v>2000</v>
      </c>
      <c r="E3047" s="7">
        <v>135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">
        <f t="shared" si="189"/>
        <v>7</v>
      </c>
      <c r="P3047" t="s">
        <v>8323</v>
      </c>
      <c r="Q3047" t="s">
        <v>8347</v>
      </c>
      <c r="R3047" s="13">
        <f t="shared" si="192"/>
        <v>41745.84542824074</v>
      </c>
      <c r="S3047" s="13">
        <f t="shared" si="190"/>
        <v>41779.207638888889</v>
      </c>
      <c r="T3047">
        <f t="shared" si="191"/>
        <v>2014</v>
      </c>
    </row>
    <row r="3048" spans="1:20" ht="45" x14ac:dyDescent="0.25">
      <c r="A3048">
        <v>1842</v>
      </c>
      <c r="B3048" s="9" t="s">
        <v>1843</v>
      </c>
      <c r="C3048" s="3" t="s">
        <v>5952</v>
      </c>
      <c r="D3048" s="5">
        <v>2000</v>
      </c>
      <c r="E3048" s="7">
        <v>135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">
        <f t="shared" si="189"/>
        <v>7</v>
      </c>
      <c r="P3048" t="s">
        <v>8323</v>
      </c>
      <c r="Q3048" t="s">
        <v>8347</v>
      </c>
      <c r="R3048" s="13">
        <f t="shared" si="192"/>
        <v>42031.631724537037</v>
      </c>
      <c r="S3048" s="13">
        <f t="shared" si="190"/>
        <v>42065.249305555553</v>
      </c>
      <c r="T3048">
        <f t="shared" si="191"/>
        <v>2015</v>
      </c>
    </row>
    <row r="3049" spans="1:20" ht="60" x14ac:dyDescent="0.25">
      <c r="A3049">
        <v>1856</v>
      </c>
      <c r="B3049" s="9" t="s">
        <v>1857</v>
      </c>
      <c r="C3049" s="3" t="s">
        <v>5966</v>
      </c>
      <c r="D3049" s="5">
        <v>2000</v>
      </c>
      <c r="E3049" s="7">
        <v>135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">
        <f t="shared" si="189"/>
        <v>7</v>
      </c>
      <c r="P3049" t="s">
        <v>8323</v>
      </c>
      <c r="Q3049" t="s">
        <v>8347</v>
      </c>
      <c r="R3049" s="13">
        <f t="shared" si="192"/>
        <v>41817.854999999996</v>
      </c>
      <c r="S3049" s="13">
        <f t="shared" si="190"/>
        <v>41838.854999999996</v>
      </c>
      <c r="T3049">
        <f t="shared" si="191"/>
        <v>2014</v>
      </c>
    </row>
    <row r="3050" spans="1:20" ht="45" x14ac:dyDescent="0.25">
      <c r="A3050">
        <v>1881</v>
      </c>
      <c r="B3050" s="9" t="s">
        <v>1882</v>
      </c>
      <c r="C3050" s="3" t="s">
        <v>5991</v>
      </c>
      <c r="D3050" s="5">
        <v>2000</v>
      </c>
      <c r="E3050" s="7">
        <v>135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">
        <f t="shared" si="189"/>
        <v>7</v>
      </c>
      <c r="P3050" t="s">
        <v>8323</v>
      </c>
      <c r="Q3050" t="s">
        <v>8344</v>
      </c>
      <c r="R3050" s="13">
        <f t="shared" si="192"/>
        <v>42043.152650462958</v>
      </c>
      <c r="S3050" s="13">
        <f t="shared" si="190"/>
        <v>42073.110983796301</v>
      </c>
      <c r="T3050">
        <f t="shared" si="191"/>
        <v>2015</v>
      </c>
    </row>
    <row r="3051" spans="1:20" ht="60" x14ac:dyDescent="0.25">
      <c r="A3051">
        <v>1889</v>
      </c>
      <c r="B3051" s="9" t="s">
        <v>1890</v>
      </c>
      <c r="C3051" s="3" t="s">
        <v>5999</v>
      </c>
      <c r="D3051" s="5">
        <v>2000</v>
      </c>
      <c r="E3051" s="7">
        <v>133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">
        <f t="shared" si="189"/>
        <v>7</v>
      </c>
      <c r="P3051" t="s">
        <v>8323</v>
      </c>
      <c r="Q3051" t="s">
        <v>8344</v>
      </c>
      <c r="R3051" s="13">
        <f t="shared" si="192"/>
        <v>41299.793356481481</v>
      </c>
      <c r="S3051" s="13">
        <f t="shared" si="190"/>
        <v>41344.751689814817</v>
      </c>
      <c r="T3051">
        <f t="shared" si="191"/>
        <v>2013</v>
      </c>
    </row>
    <row r="3052" spans="1:20" ht="45" x14ac:dyDescent="0.25">
      <c r="A3052">
        <v>1922</v>
      </c>
      <c r="B3052" s="9" t="s">
        <v>1923</v>
      </c>
      <c r="C3052" s="3" t="s">
        <v>6032</v>
      </c>
      <c r="D3052" s="5">
        <v>2000</v>
      </c>
      <c r="E3052" s="7">
        <v>132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">
        <f t="shared" si="189"/>
        <v>7</v>
      </c>
      <c r="P3052" t="s">
        <v>8323</v>
      </c>
      <c r="Q3052" t="s">
        <v>8344</v>
      </c>
      <c r="R3052" s="13">
        <f t="shared" si="192"/>
        <v>41590.255868055552</v>
      </c>
      <c r="S3052" s="13">
        <f t="shared" si="190"/>
        <v>41620.255868055552</v>
      </c>
      <c r="T3052">
        <f t="shared" si="191"/>
        <v>2013</v>
      </c>
    </row>
    <row r="3053" spans="1:20" ht="45" x14ac:dyDescent="0.25">
      <c r="A3053">
        <v>1931</v>
      </c>
      <c r="B3053" s="9" t="s">
        <v>1932</v>
      </c>
      <c r="C3053" s="3" t="s">
        <v>6041</v>
      </c>
      <c r="D3053" s="5">
        <v>2000</v>
      </c>
      <c r="E3053" s="7">
        <v>132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">
        <f t="shared" si="189"/>
        <v>7</v>
      </c>
      <c r="P3053" t="s">
        <v>8323</v>
      </c>
      <c r="Q3053" t="s">
        <v>8344</v>
      </c>
      <c r="R3053" s="13">
        <f t="shared" si="192"/>
        <v>41037.892465277779</v>
      </c>
      <c r="S3053" s="13">
        <f t="shared" si="190"/>
        <v>41051.145833333336</v>
      </c>
      <c r="T3053">
        <f t="shared" si="191"/>
        <v>2012</v>
      </c>
    </row>
    <row r="3054" spans="1:20" ht="60" x14ac:dyDescent="0.25">
      <c r="A3054">
        <v>1986</v>
      </c>
      <c r="B3054" s="9" t="s">
        <v>1987</v>
      </c>
      <c r="C3054" s="3" t="s">
        <v>6096</v>
      </c>
      <c r="D3054" s="5">
        <v>2000</v>
      </c>
      <c r="E3054" s="7">
        <v>131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">
        <f t="shared" si="189"/>
        <v>7</v>
      </c>
      <c r="P3054" t="s">
        <v>8327</v>
      </c>
      <c r="Q3054" t="s">
        <v>8334</v>
      </c>
      <c r="R3054" s="13">
        <f t="shared" si="192"/>
        <v>42413.433831018512</v>
      </c>
      <c r="S3054" s="13">
        <f t="shared" si="190"/>
        <v>42443.392164351855</v>
      </c>
      <c r="T3054">
        <f t="shared" si="191"/>
        <v>2016</v>
      </c>
    </row>
    <row r="3055" spans="1:20" ht="30" x14ac:dyDescent="0.25">
      <c r="A3055">
        <v>1991</v>
      </c>
      <c r="B3055" s="9" t="s">
        <v>1992</v>
      </c>
      <c r="C3055" s="3" t="s">
        <v>6101</v>
      </c>
      <c r="D3055" s="5">
        <v>2000</v>
      </c>
      <c r="E3055" s="7">
        <v>131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">
        <f t="shared" si="189"/>
        <v>7</v>
      </c>
      <c r="P3055" t="s">
        <v>8327</v>
      </c>
      <c r="Q3055" t="s">
        <v>8334</v>
      </c>
      <c r="R3055" s="13">
        <f t="shared" si="192"/>
        <v>42167.89335648148</v>
      </c>
      <c r="S3055" s="13">
        <f t="shared" si="190"/>
        <v>42188.89335648148</v>
      </c>
      <c r="T3055">
        <f t="shared" si="191"/>
        <v>2015</v>
      </c>
    </row>
    <row r="3056" spans="1:20" ht="60" x14ac:dyDescent="0.25">
      <c r="A3056">
        <v>1993</v>
      </c>
      <c r="B3056" s="9" t="s">
        <v>1994</v>
      </c>
      <c r="C3056" s="3" t="s">
        <v>6103</v>
      </c>
      <c r="D3056" s="5">
        <v>2000</v>
      </c>
      <c r="E3056" s="7">
        <v>131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">
        <f t="shared" si="189"/>
        <v>7</v>
      </c>
      <c r="P3056" t="s">
        <v>8327</v>
      </c>
      <c r="Q3056" t="s">
        <v>8334</v>
      </c>
      <c r="R3056" s="13">
        <f t="shared" si="192"/>
        <v>42329.58839120371</v>
      </c>
      <c r="S3056" s="13">
        <f t="shared" si="190"/>
        <v>42359.58839120371</v>
      </c>
      <c r="T3056">
        <f t="shared" si="191"/>
        <v>2015</v>
      </c>
    </row>
    <row r="3057" spans="1:20" ht="45" x14ac:dyDescent="0.25">
      <c r="A3057">
        <v>2066</v>
      </c>
      <c r="B3057" s="9" t="s">
        <v>2067</v>
      </c>
      <c r="C3057" s="3" t="s">
        <v>6176</v>
      </c>
      <c r="D3057" s="5">
        <v>2000</v>
      </c>
      <c r="E3057" s="7">
        <v>130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">
        <f t="shared" si="189"/>
        <v>7</v>
      </c>
      <c r="P3057" t="s">
        <v>8314</v>
      </c>
      <c r="Q3057" t="s">
        <v>8325</v>
      </c>
      <c r="R3057" s="13">
        <f t="shared" si="192"/>
        <v>41844.771793981483</v>
      </c>
      <c r="S3057" s="13">
        <f t="shared" si="190"/>
        <v>41874.771793981483</v>
      </c>
      <c r="T3057">
        <f t="shared" si="191"/>
        <v>2014</v>
      </c>
    </row>
    <row r="3058" spans="1:20" ht="60" x14ac:dyDescent="0.25">
      <c r="A3058">
        <v>2101</v>
      </c>
      <c r="B3058" s="9" t="s">
        <v>2102</v>
      </c>
      <c r="C3058" s="3" t="s">
        <v>6211</v>
      </c>
      <c r="D3058" s="5">
        <v>2000</v>
      </c>
      <c r="E3058" s="7">
        <v>130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">
        <f t="shared" si="189"/>
        <v>7</v>
      </c>
      <c r="P3058" t="s">
        <v>8323</v>
      </c>
      <c r="Q3058" t="s">
        <v>8344</v>
      </c>
      <c r="R3058" s="13">
        <f t="shared" si="192"/>
        <v>40892.149467592593</v>
      </c>
      <c r="S3058" s="13">
        <f t="shared" si="190"/>
        <v>40952.149467592593</v>
      </c>
      <c r="T3058">
        <f t="shared" si="191"/>
        <v>2011</v>
      </c>
    </row>
    <row r="3059" spans="1:20" ht="45" x14ac:dyDescent="0.25">
      <c r="A3059">
        <v>2105</v>
      </c>
      <c r="B3059" s="9" t="s">
        <v>2106</v>
      </c>
      <c r="C3059" s="3" t="s">
        <v>6215</v>
      </c>
      <c r="D3059" s="5">
        <v>2000</v>
      </c>
      <c r="E3059" s="7">
        <v>130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">
        <f t="shared" si="189"/>
        <v>7</v>
      </c>
      <c r="P3059" t="s">
        <v>8323</v>
      </c>
      <c r="Q3059" t="s">
        <v>8344</v>
      </c>
      <c r="R3059" s="13">
        <f t="shared" si="192"/>
        <v>41951.788807870369</v>
      </c>
      <c r="S3059" s="13">
        <f t="shared" si="190"/>
        <v>41964.166666666672</v>
      </c>
      <c r="T3059">
        <f t="shared" si="191"/>
        <v>2014</v>
      </c>
    </row>
    <row r="3060" spans="1:20" ht="45" x14ac:dyDescent="0.25">
      <c r="A3060">
        <v>2107</v>
      </c>
      <c r="B3060" s="9" t="s">
        <v>2108</v>
      </c>
      <c r="C3060" s="3" t="s">
        <v>6217</v>
      </c>
      <c r="D3060" s="5">
        <v>2000</v>
      </c>
      <c r="E3060" s="7">
        <v>130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">
        <f t="shared" si="189"/>
        <v>7</v>
      </c>
      <c r="P3060" t="s">
        <v>8323</v>
      </c>
      <c r="Q3060" t="s">
        <v>8344</v>
      </c>
      <c r="R3060" s="13">
        <f t="shared" si="192"/>
        <v>41934.71056712963</v>
      </c>
      <c r="S3060" s="13">
        <f t="shared" si="190"/>
        <v>41955.752233796295</v>
      </c>
      <c r="T3060">
        <f t="shared" si="191"/>
        <v>2014</v>
      </c>
    </row>
    <row r="3061" spans="1:20" ht="30" x14ac:dyDescent="0.25">
      <c r="A3061">
        <v>2110</v>
      </c>
      <c r="B3061" s="9" t="s">
        <v>2111</v>
      </c>
      <c r="C3061" s="3" t="s">
        <v>6220</v>
      </c>
      <c r="D3061" s="5">
        <v>2000</v>
      </c>
      <c r="E3061" s="7">
        <v>130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">
        <f t="shared" si="189"/>
        <v>6</v>
      </c>
      <c r="P3061" t="s">
        <v>8323</v>
      </c>
      <c r="Q3061" t="s">
        <v>8344</v>
      </c>
      <c r="R3061" s="13">
        <f t="shared" si="192"/>
        <v>41759.670937499999</v>
      </c>
      <c r="S3061" s="13">
        <f t="shared" si="190"/>
        <v>41787.207638888889</v>
      </c>
      <c r="T3061">
        <f t="shared" si="191"/>
        <v>2014</v>
      </c>
    </row>
    <row r="3062" spans="1:20" ht="60" x14ac:dyDescent="0.25">
      <c r="A3062">
        <v>2111</v>
      </c>
      <c r="B3062" s="9" t="s">
        <v>2112</v>
      </c>
      <c r="C3062" s="3" t="s">
        <v>6221</v>
      </c>
      <c r="D3062" s="5">
        <v>2000</v>
      </c>
      <c r="E3062" s="7">
        <v>129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">
        <f t="shared" si="189"/>
        <v>6</v>
      </c>
      <c r="P3062" t="s">
        <v>8323</v>
      </c>
      <c r="Q3062" t="s">
        <v>8344</v>
      </c>
      <c r="R3062" s="13">
        <f t="shared" si="192"/>
        <v>40703.197048611109</v>
      </c>
      <c r="S3062" s="13">
        <f t="shared" si="190"/>
        <v>40770.041666666664</v>
      </c>
      <c r="T3062">
        <f t="shared" si="191"/>
        <v>2011</v>
      </c>
    </row>
    <row r="3063" spans="1:20" ht="45" x14ac:dyDescent="0.25">
      <c r="A3063">
        <v>2119</v>
      </c>
      <c r="B3063" s="9" t="s">
        <v>2120</v>
      </c>
      <c r="C3063" s="3" t="s">
        <v>6229</v>
      </c>
      <c r="D3063" s="5">
        <v>2000</v>
      </c>
      <c r="E3063" s="7">
        <v>128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">
        <f t="shared" si="189"/>
        <v>6</v>
      </c>
      <c r="P3063" t="s">
        <v>8323</v>
      </c>
      <c r="Q3063" t="s">
        <v>8344</v>
      </c>
      <c r="R3063" s="13">
        <f t="shared" si="192"/>
        <v>41107.130150462966</v>
      </c>
      <c r="S3063" s="13">
        <f t="shared" si="190"/>
        <v>41137.130150462966</v>
      </c>
      <c r="T3063">
        <f t="shared" si="191"/>
        <v>2012</v>
      </c>
    </row>
    <row r="3064" spans="1:20" ht="60" x14ac:dyDescent="0.25">
      <c r="A3064">
        <v>2129</v>
      </c>
      <c r="B3064" s="9" t="s">
        <v>2130</v>
      </c>
      <c r="C3064" s="3" t="s">
        <v>6239</v>
      </c>
      <c r="D3064" s="5">
        <v>2000</v>
      </c>
      <c r="E3064" s="7">
        <v>128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">
        <f t="shared" si="189"/>
        <v>6</v>
      </c>
      <c r="P3064" t="s">
        <v>8320</v>
      </c>
      <c r="Q3064" t="s">
        <v>8321</v>
      </c>
      <c r="R3064" s="13">
        <f t="shared" si="192"/>
        <v>42409.024305555555</v>
      </c>
      <c r="S3064" s="13">
        <f t="shared" si="190"/>
        <v>42439.024305555555</v>
      </c>
      <c r="T3064">
        <f t="shared" si="191"/>
        <v>2016</v>
      </c>
    </row>
    <row r="3065" spans="1:20" ht="60" x14ac:dyDescent="0.25">
      <c r="A3065">
        <v>2143</v>
      </c>
      <c r="B3065" s="9" t="s">
        <v>2144</v>
      </c>
      <c r="C3065" s="3" t="s">
        <v>6253</v>
      </c>
      <c r="D3065" s="5">
        <v>2000</v>
      </c>
      <c r="E3065" s="7">
        <v>126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">
        <f t="shared" si="189"/>
        <v>6</v>
      </c>
      <c r="P3065" t="s">
        <v>8320</v>
      </c>
      <c r="Q3065" t="s">
        <v>8321</v>
      </c>
      <c r="R3065" s="13">
        <f t="shared" si="192"/>
        <v>40332.886712962965</v>
      </c>
      <c r="S3065" s="13">
        <f t="shared" si="190"/>
        <v>40380.791666666664</v>
      </c>
      <c r="T3065">
        <f t="shared" si="191"/>
        <v>2010</v>
      </c>
    </row>
    <row r="3066" spans="1:20" ht="60" x14ac:dyDescent="0.25">
      <c r="A3066">
        <v>2149</v>
      </c>
      <c r="B3066" s="9" t="s">
        <v>2150</v>
      </c>
      <c r="C3066" s="3" t="s">
        <v>6259</v>
      </c>
      <c r="D3066" s="5">
        <v>2000</v>
      </c>
      <c r="E3066" s="7">
        <v>126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">
        <f t="shared" si="189"/>
        <v>6</v>
      </c>
      <c r="P3066" t="s">
        <v>8320</v>
      </c>
      <c r="Q3066" t="s">
        <v>8321</v>
      </c>
      <c r="R3066" s="13">
        <f t="shared" si="192"/>
        <v>40355.024953703702</v>
      </c>
      <c r="S3066" s="13">
        <f t="shared" si="190"/>
        <v>40390</v>
      </c>
      <c r="T3066">
        <f t="shared" si="191"/>
        <v>2010</v>
      </c>
    </row>
    <row r="3067" spans="1:20" ht="60" x14ac:dyDescent="0.25">
      <c r="A3067">
        <v>2166</v>
      </c>
      <c r="B3067" s="9" t="s">
        <v>2167</v>
      </c>
      <c r="C3067" s="3" t="s">
        <v>6276</v>
      </c>
      <c r="D3067" s="5">
        <v>2000</v>
      </c>
      <c r="E3067" s="7">
        <v>126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">
        <f t="shared" si="189"/>
        <v>6</v>
      </c>
      <c r="P3067" t="s">
        <v>8323</v>
      </c>
      <c r="Q3067" t="s">
        <v>8347</v>
      </c>
      <c r="R3067" s="13">
        <f t="shared" si="192"/>
        <v>41933.838171296295</v>
      </c>
      <c r="S3067" s="13">
        <f t="shared" si="190"/>
        <v>41978.879837962959</v>
      </c>
      <c r="T3067">
        <f t="shared" si="191"/>
        <v>2014</v>
      </c>
    </row>
    <row r="3068" spans="1:20" ht="60" x14ac:dyDescent="0.25">
      <c r="A3068">
        <v>2181</v>
      </c>
      <c r="B3068" s="9" t="s">
        <v>2182</v>
      </c>
      <c r="C3068" s="3" t="s">
        <v>6291</v>
      </c>
      <c r="D3068" s="5">
        <v>2000</v>
      </c>
      <c r="E3068" s="7">
        <v>125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">
        <f t="shared" si="189"/>
        <v>6</v>
      </c>
      <c r="P3068" t="s">
        <v>8320</v>
      </c>
      <c r="Q3068" t="s">
        <v>8348</v>
      </c>
      <c r="R3068" s="13">
        <f t="shared" si="192"/>
        <v>42773.005243055552</v>
      </c>
      <c r="S3068" s="13">
        <f t="shared" si="190"/>
        <v>42787.005243055552</v>
      </c>
      <c r="T3068">
        <f t="shared" si="191"/>
        <v>2017</v>
      </c>
    </row>
    <row r="3069" spans="1:20" ht="60" x14ac:dyDescent="0.25">
      <c r="A3069">
        <v>2200</v>
      </c>
      <c r="B3069" s="9" t="s">
        <v>2201</v>
      </c>
      <c r="C3069" s="3" t="s">
        <v>6310</v>
      </c>
      <c r="D3069" s="5">
        <v>2000</v>
      </c>
      <c r="E3069" s="7">
        <v>125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">
        <f t="shared" si="189"/>
        <v>6</v>
      </c>
      <c r="P3069" t="s">
        <v>8320</v>
      </c>
      <c r="Q3069" t="s">
        <v>8348</v>
      </c>
      <c r="R3069" s="13">
        <f t="shared" si="192"/>
        <v>42163.625787037032</v>
      </c>
      <c r="S3069" s="13">
        <f t="shared" si="190"/>
        <v>42191.125</v>
      </c>
      <c r="T3069">
        <f t="shared" si="191"/>
        <v>2015</v>
      </c>
    </row>
    <row r="3070" spans="1:20" ht="60" x14ac:dyDescent="0.25">
      <c r="A3070">
        <v>2203</v>
      </c>
      <c r="B3070" s="9" t="s">
        <v>2204</v>
      </c>
      <c r="C3070" s="3" t="s">
        <v>6313</v>
      </c>
      <c r="D3070" s="5">
        <v>2000</v>
      </c>
      <c r="E3070" s="7">
        <v>125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">
        <f t="shared" si="189"/>
        <v>6</v>
      </c>
      <c r="P3070" t="s">
        <v>8323</v>
      </c>
      <c r="Q3070" t="s">
        <v>8342</v>
      </c>
      <c r="R3070" s="13">
        <f t="shared" si="192"/>
        <v>42241.85974537037</v>
      </c>
      <c r="S3070" s="13">
        <f t="shared" si="190"/>
        <v>42271.85974537037</v>
      </c>
      <c r="T3070">
        <f t="shared" si="191"/>
        <v>2015</v>
      </c>
    </row>
    <row r="3071" spans="1:20" ht="45" x14ac:dyDescent="0.25">
      <c r="A3071">
        <v>2207</v>
      </c>
      <c r="B3071" s="9" t="s">
        <v>2208</v>
      </c>
      <c r="C3071" s="3" t="s">
        <v>6317</v>
      </c>
      <c r="D3071" s="5">
        <v>2000</v>
      </c>
      <c r="E3071" s="7">
        <v>125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">
        <f t="shared" si="189"/>
        <v>6</v>
      </c>
      <c r="P3071" t="s">
        <v>8323</v>
      </c>
      <c r="Q3071" t="s">
        <v>8342</v>
      </c>
      <c r="R3071" s="13">
        <f t="shared" si="192"/>
        <v>41564.194131944445</v>
      </c>
      <c r="S3071" s="13">
        <f t="shared" si="190"/>
        <v>41594.235798611109</v>
      </c>
      <c r="T3071">
        <f t="shared" si="191"/>
        <v>2013</v>
      </c>
    </row>
    <row r="3072" spans="1:20" ht="45" x14ac:dyDescent="0.25">
      <c r="A3072">
        <v>2218</v>
      </c>
      <c r="B3072" s="9" t="s">
        <v>2219</v>
      </c>
      <c r="C3072" s="3" t="s">
        <v>6328</v>
      </c>
      <c r="D3072" s="5">
        <v>2000</v>
      </c>
      <c r="E3072" s="7">
        <v>125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">
        <f t="shared" si="189"/>
        <v>6</v>
      </c>
      <c r="P3072" t="s">
        <v>8323</v>
      </c>
      <c r="Q3072" t="s">
        <v>8342</v>
      </c>
      <c r="R3072" s="13">
        <f t="shared" si="192"/>
        <v>41127.812303240738</v>
      </c>
      <c r="S3072" s="13">
        <f t="shared" si="190"/>
        <v>41150</v>
      </c>
      <c r="T3072">
        <f t="shared" si="191"/>
        <v>2012</v>
      </c>
    </row>
    <row r="3073" spans="1:20" ht="45" x14ac:dyDescent="0.25">
      <c r="A3073">
        <v>2278</v>
      </c>
      <c r="B3073" s="9" t="s">
        <v>2279</v>
      </c>
      <c r="C3073" s="3" t="s">
        <v>6388</v>
      </c>
      <c r="D3073" s="5">
        <v>2000</v>
      </c>
      <c r="E3073" s="7">
        <v>125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">
        <f t="shared" si="189"/>
        <v>6</v>
      </c>
      <c r="P3073" t="s">
        <v>8320</v>
      </c>
      <c r="Q3073" t="s">
        <v>8348</v>
      </c>
      <c r="R3073" s="13">
        <f t="shared" si="192"/>
        <v>42338.709108796291</v>
      </c>
      <c r="S3073" s="13">
        <f t="shared" si="190"/>
        <v>42372.957638888889</v>
      </c>
      <c r="T3073">
        <f t="shared" si="191"/>
        <v>2015</v>
      </c>
    </row>
    <row r="3074" spans="1:20" ht="60" x14ac:dyDescent="0.25">
      <c r="A3074">
        <v>2292</v>
      </c>
      <c r="B3074" s="9" t="s">
        <v>2293</v>
      </c>
      <c r="C3074" s="3" t="s">
        <v>6402</v>
      </c>
      <c r="D3074" s="5">
        <v>2000</v>
      </c>
      <c r="E3074" s="7">
        <v>125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">
        <f t="shared" ref="O3074:O3137" si="193">ROUND(E3075/D3075*100,0)</f>
        <v>6</v>
      </c>
      <c r="P3074" t="s">
        <v>8323</v>
      </c>
      <c r="Q3074" t="s">
        <v>8347</v>
      </c>
      <c r="R3074" s="13">
        <f t="shared" si="192"/>
        <v>40987.697638888887</v>
      </c>
      <c r="S3074" s="13">
        <f t="shared" si="190"/>
        <v>41017.697638888887</v>
      </c>
      <c r="T3074">
        <f t="shared" si="191"/>
        <v>2012</v>
      </c>
    </row>
    <row r="3075" spans="1:20" ht="45" x14ac:dyDescent="0.25">
      <c r="A3075">
        <v>2352</v>
      </c>
      <c r="B3075" s="9" t="s">
        <v>2353</v>
      </c>
      <c r="C3075" s="3" t="s">
        <v>6462</v>
      </c>
      <c r="D3075" s="5">
        <v>2000</v>
      </c>
      <c r="E3075" s="7">
        <v>125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">
        <f t="shared" si="193"/>
        <v>6</v>
      </c>
      <c r="P3075" t="s">
        <v>8314</v>
      </c>
      <c r="Q3075" t="s">
        <v>8318</v>
      </c>
      <c r="R3075" s="13">
        <f t="shared" si="192"/>
        <v>42101.633703703701</v>
      </c>
      <c r="S3075" s="13">
        <f t="shared" ref="S3075:S3138" si="194">(((I3075/60)/60/24+DATE(1970,1,1)))</f>
        <v>42161.633703703701</v>
      </c>
      <c r="T3075">
        <f t="shared" ref="T3075:T3138" si="195">YEAR(R3075)</f>
        <v>2015</v>
      </c>
    </row>
    <row r="3076" spans="1:20" ht="60" x14ac:dyDescent="0.25">
      <c r="A3076">
        <v>2371</v>
      </c>
      <c r="B3076" s="9" t="s">
        <v>2372</v>
      </c>
      <c r="C3076" s="3" t="s">
        <v>6481</v>
      </c>
      <c r="D3076" s="5">
        <v>2000</v>
      </c>
      <c r="E3076" s="7">
        <v>124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">
        <f t="shared" si="193"/>
        <v>6</v>
      </c>
      <c r="P3076" t="s">
        <v>8314</v>
      </c>
      <c r="Q3076" t="s">
        <v>8318</v>
      </c>
      <c r="R3076" s="13">
        <f t="shared" si="192"/>
        <v>42150.777731481481</v>
      </c>
      <c r="S3076" s="13">
        <f t="shared" si="194"/>
        <v>42180.777731481481</v>
      </c>
      <c r="T3076">
        <f t="shared" si="195"/>
        <v>2015</v>
      </c>
    </row>
    <row r="3077" spans="1:20" ht="30" x14ac:dyDescent="0.25">
      <c r="A3077">
        <v>2463</v>
      </c>
      <c r="B3077" s="9" t="s">
        <v>2464</v>
      </c>
      <c r="C3077" s="3" t="s">
        <v>6573</v>
      </c>
      <c r="D3077" s="5">
        <v>2000</v>
      </c>
      <c r="E3077" s="7">
        <v>124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">
        <f t="shared" si="193"/>
        <v>6</v>
      </c>
      <c r="P3077" t="s">
        <v>8323</v>
      </c>
      <c r="Q3077" t="s">
        <v>8344</v>
      </c>
      <c r="R3077" s="13">
        <f t="shared" si="192"/>
        <v>41341.111400462964</v>
      </c>
      <c r="S3077" s="13">
        <f t="shared" si="194"/>
        <v>41380.791666666664</v>
      </c>
      <c r="T3077">
        <f t="shared" si="195"/>
        <v>2013</v>
      </c>
    </row>
    <row r="3078" spans="1:20" ht="45" x14ac:dyDescent="0.25">
      <c r="A3078">
        <v>2464</v>
      </c>
      <c r="B3078" s="9" t="s">
        <v>2465</v>
      </c>
      <c r="C3078" s="3" t="s">
        <v>6574</v>
      </c>
      <c r="D3078" s="5">
        <v>2000</v>
      </c>
      <c r="E3078" s="7">
        <v>123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">
        <f t="shared" si="193"/>
        <v>6</v>
      </c>
      <c r="P3078" t="s">
        <v>8323</v>
      </c>
      <c r="Q3078" t="s">
        <v>8344</v>
      </c>
      <c r="R3078" s="13">
        <f t="shared" si="192"/>
        <v>42248.90042824074</v>
      </c>
      <c r="S3078" s="13">
        <f t="shared" si="194"/>
        <v>42277.811805555553</v>
      </c>
      <c r="T3078">
        <f t="shared" si="195"/>
        <v>2015</v>
      </c>
    </row>
    <row r="3079" spans="1:20" ht="45" x14ac:dyDescent="0.25">
      <c r="A3079">
        <v>2468</v>
      </c>
      <c r="B3079" s="9" t="s">
        <v>2469</v>
      </c>
      <c r="C3079" s="3" t="s">
        <v>6578</v>
      </c>
      <c r="D3079" s="5">
        <v>2000</v>
      </c>
      <c r="E3079" s="7">
        <v>123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">
        <f t="shared" si="193"/>
        <v>6</v>
      </c>
      <c r="P3079" t="s">
        <v>8323</v>
      </c>
      <c r="Q3079" t="s">
        <v>8344</v>
      </c>
      <c r="R3079" s="13">
        <f t="shared" si="192"/>
        <v>41174.154178240737</v>
      </c>
      <c r="S3079" s="13">
        <f t="shared" si="194"/>
        <v>41210.208333333336</v>
      </c>
      <c r="T3079">
        <f t="shared" si="195"/>
        <v>2012</v>
      </c>
    </row>
    <row r="3080" spans="1:20" ht="45" x14ac:dyDescent="0.25">
      <c r="A3080">
        <v>2473</v>
      </c>
      <c r="B3080" s="9" t="s">
        <v>2474</v>
      </c>
      <c r="C3080" s="3" t="s">
        <v>6583</v>
      </c>
      <c r="D3080" s="5">
        <v>2000</v>
      </c>
      <c r="E3080" s="7">
        <v>120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">
        <f t="shared" si="193"/>
        <v>6</v>
      </c>
      <c r="P3080" t="s">
        <v>8323</v>
      </c>
      <c r="Q3080" t="s">
        <v>8344</v>
      </c>
      <c r="R3080" s="13">
        <f t="shared" si="192"/>
        <v>41193.748483796298</v>
      </c>
      <c r="S3080" s="13">
        <f t="shared" si="194"/>
        <v>41223.790150462963</v>
      </c>
      <c r="T3080">
        <f t="shared" si="195"/>
        <v>2012</v>
      </c>
    </row>
    <row r="3081" spans="1:20" ht="60" x14ac:dyDescent="0.25">
      <c r="A3081">
        <v>2480</v>
      </c>
      <c r="B3081" s="9" t="s">
        <v>2480</v>
      </c>
      <c r="C3081" s="3" t="s">
        <v>6590</v>
      </c>
      <c r="D3081" s="5">
        <v>2000</v>
      </c>
      <c r="E3081" s="7">
        <v>120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">
        <f t="shared" si="193"/>
        <v>6</v>
      </c>
      <c r="P3081" t="s">
        <v>8323</v>
      </c>
      <c r="Q3081" t="s">
        <v>8344</v>
      </c>
      <c r="R3081" s="13">
        <f t="shared" si="192"/>
        <v>42227.936157407406</v>
      </c>
      <c r="S3081" s="13">
        <f t="shared" si="194"/>
        <v>42287.936157407406</v>
      </c>
      <c r="T3081">
        <f t="shared" si="195"/>
        <v>2015</v>
      </c>
    </row>
    <row r="3082" spans="1:20" ht="60" x14ac:dyDescent="0.25">
      <c r="A3082">
        <v>2485</v>
      </c>
      <c r="B3082" s="9" t="s">
        <v>2485</v>
      </c>
      <c r="C3082" s="3" t="s">
        <v>6595</v>
      </c>
      <c r="D3082" s="5">
        <v>2000</v>
      </c>
      <c r="E3082" s="7">
        <v>120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">
        <f t="shared" si="193"/>
        <v>6</v>
      </c>
      <c r="P3082" t="s">
        <v>8323</v>
      </c>
      <c r="Q3082" t="s">
        <v>8344</v>
      </c>
      <c r="R3082" s="13">
        <f t="shared" si="192"/>
        <v>40793.998599537037</v>
      </c>
      <c r="S3082" s="13">
        <f t="shared" si="194"/>
        <v>40828.998599537037</v>
      </c>
      <c r="T3082">
        <f t="shared" si="195"/>
        <v>2011</v>
      </c>
    </row>
    <row r="3083" spans="1:20" ht="75" x14ac:dyDescent="0.25">
      <c r="A3083">
        <v>2534</v>
      </c>
      <c r="B3083" s="9" t="s">
        <v>2534</v>
      </c>
      <c r="C3083" s="3" t="s">
        <v>6644</v>
      </c>
      <c r="D3083" s="5">
        <v>2000</v>
      </c>
      <c r="E3083" s="7">
        <v>120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">
        <f t="shared" si="193"/>
        <v>6</v>
      </c>
      <c r="P3083" t="s">
        <v>8323</v>
      </c>
      <c r="Q3083" t="s">
        <v>8355</v>
      </c>
      <c r="R3083" s="13">
        <f t="shared" si="192"/>
        <v>40127.700370370374</v>
      </c>
      <c r="S3083" s="13">
        <f t="shared" si="194"/>
        <v>40179.25</v>
      </c>
      <c r="T3083">
        <f t="shared" si="195"/>
        <v>2009</v>
      </c>
    </row>
    <row r="3084" spans="1:20" ht="45" x14ac:dyDescent="0.25">
      <c r="A3084">
        <v>2545</v>
      </c>
      <c r="B3084" s="9" t="s">
        <v>2545</v>
      </c>
      <c r="C3084" s="3" t="s">
        <v>6655</v>
      </c>
      <c r="D3084" s="5">
        <v>2000</v>
      </c>
      <c r="E3084" s="7">
        <v>120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">
        <f t="shared" si="193"/>
        <v>6</v>
      </c>
      <c r="P3084" t="s">
        <v>8323</v>
      </c>
      <c r="Q3084" t="s">
        <v>8355</v>
      </c>
      <c r="R3084" s="13">
        <f t="shared" si="192"/>
        <v>42027.13817129629</v>
      </c>
      <c r="S3084" s="13">
        <f t="shared" si="194"/>
        <v>42062.020833333328</v>
      </c>
      <c r="T3084">
        <f t="shared" si="195"/>
        <v>2015</v>
      </c>
    </row>
    <row r="3085" spans="1:20" ht="60" x14ac:dyDescent="0.25">
      <c r="A3085">
        <v>2555</v>
      </c>
      <c r="B3085" s="9" t="s">
        <v>2555</v>
      </c>
      <c r="C3085" s="3" t="s">
        <v>6665</v>
      </c>
      <c r="D3085" s="5">
        <v>2000</v>
      </c>
      <c r="E3085" s="7">
        <v>120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">
        <f t="shared" si="193"/>
        <v>6</v>
      </c>
      <c r="P3085" t="s">
        <v>8323</v>
      </c>
      <c r="Q3085" t="s">
        <v>8355</v>
      </c>
      <c r="R3085" s="13">
        <f t="shared" si="192"/>
        <v>41026.655011574076</v>
      </c>
      <c r="S3085" s="13">
        <f t="shared" si="194"/>
        <v>41057.655011574076</v>
      </c>
      <c r="T3085">
        <f t="shared" si="195"/>
        <v>2012</v>
      </c>
    </row>
    <row r="3086" spans="1:20" ht="60" x14ac:dyDescent="0.25">
      <c r="A3086">
        <v>2623</v>
      </c>
      <c r="B3086" s="9" t="s">
        <v>2623</v>
      </c>
      <c r="C3086" s="3" t="s">
        <v>6733</v>
      </c>
      <c r="D3086" s="5">
        <v>2000</v>
      </c>
      <c r="E3086" s="7">
        <v>118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">
        <f t="shared" si="193"/>
        <v>6</v>
      </c>
      <c r="P3086" t="s">
        <v>8314</v>
      </c>
      <c r="Q3086" t="s">
        <v>8319</v>
      </c>
      <c r="R3086" s="13">
        <f t="shared" si="192"/>
        <v>42692.256550925929</v>
      </c>
      <c r="S3086" s="13">
        <f t="shared" si="194"/>
        <v>42706.256550925929</v>
      </c>
      <c r="T3086">
        <f t="shared" si="195"/>
        <v>2016</v>
      </c>
    </row>
    <row r="3087" spans="1:20" ht="60" x14ac:dyDescent="0.25">
      <c r="A3087">
        <v>2630</v>
      </c>
      <c r="B3087" s="9" t="s">
        <v>2630</v>
      </c>
      <c r="C3087" s="3" t="s">
        <v>6740</v>
      </c>
      <c r="D3087" s="5">
        <v>2000</v>
      </c>
      <c r="E3087" s="7">
        <v>118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">
        <f t="shared" si="193"/>
        <v>6</v>
      </c>
      <c r="P3087" t="s">
        <v>8314</v>
      </c>
      <c r="Q3087" t="s">
        <v>8319</v>
      </c>
      <c r="R3087" s="13">
        <f t="shared" si="192"/>
        <v>42524.105462962965</v>
      </c>
      <c r="S3087" s="13">
        <f t="shared" si="194"/>
        <v>42551.416666666672</v>
      </c>
      <c r="T3087">
        <f t="shared" si="195"/>
        <v>2016</v>
      </c>
    </row>
    <row r="3088" spans="1:20" ht="45" x14ac:dyDescent="0.25">
      <c r="A3088">
        <v>2753</v>
      </c>
      <c r="B3088" s="9" t="s">
        <v>2753</v>
      </c>
      <c r="C3088" s="3" t="s">
        <v>6863</v>
      </c>
      <c r="D3088" s="5">
        <v>2000</v>
      </c>
      <c r="E3088" s="7">
        <v>116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">
        <f t="shared" si="193"/>
        <v>6</v>
      </c>
      <c r="P3088" t="s">
        <v>8311</v>
      </c>
      <c r="Q3088" t="s">
        <v>8341</v>
      </c>
      <c r="R3088" s="13">
        <f t="shared" si="192"/>
        <v>41117.900729166664</v>
      </c>
      <c r="S3088" s="13">
        <f t="shared" si="194"/>
        <v>41147.900729166664</v>
      </c>
      <c r="T3088">
        <f t="shared" si="195"/>
        <v>2012</v>
      </c>
    </row>
    <row r="3089" spans="1:20" ht="60" x14ac:dyDescent="0.25">
      <c r="A3089">
        <v>2758</v>
      </c>
      <c r="B3089" s="9" t="s">
        <v>2758</v>
      </c>
      <c r="C3089" s="3" t="s">
        <v>6868</v>
      </c>
      <c r="D3089" s="5">
        <v>2000</v>
      </c>
      <c r="E3089" s="7">
        <v>116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">
        <f t="shared" si="193"/>
        <v>6</v>
      </c>
      <c r="P3089" t="s">
        <v>8311</v>
      </c>
      <c r="Q3089" t="s">
        <v>8341</v>
      </c>
      <c r="R3089" s="13">
        <f t="shared" si="192"/>
        <v>42639.441932870366</v>
      </c>
      <c r="S3089" s="13">
        <f t="shared" si="194"/>
        <v>42653.441932870366</v>
      </c>
      <c r="T3089">
        <f t="shared" si="195"/>
        <v>2016</v>
      </c>
    </row>
    <row r="3090" spans="1:20" ht="45" x14ac:dyDescent="0.25">
      <c r="A3090">
        <v>2788</v>
      </c>
      <c r="B3090" s="9" t="s">
        <v>2788</v>
      </c>
      <c r="C3090" s="3" t="s">
        <v>6898</v>
      </c>
      <c r="D3090" s="5">
        <v>2000</v>
      </c>
      <c r="E3090" s="7">
        <v>116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1">
        <f t="shared" si="193"/>
        <v>6</v>
      </c>
      <c r="P3090" t="s">
        <v>8309</v>
      </c>
      <c r="Q3090" t="s">
        <v>8333</v>
      </c>
      <c r="R3090" s="13">
        <f t="shared" si="192"/>
        <v>42550.701886574068</v>
      </c>
      <c r="S3090" s="13">
        <f t="shared" si="194"/>
        <v>42580.701886574068</v>
      </c>
      <c r="T3090">
        <f t="shared" si="195"/>
        <v>2016</v>
      </c>
    </row>
    <row r="3091" spans="1:20" ht="60" x14ac:dyDescent="0.25">
      <c r="A3091">
        <v>2791</v>
      </c>
      <c r="B3091" s="9" t="s">
        <v>2791</v>
      </c>
      <c r="C3091" s="3" t="s">
        <v>6901</v>
      </c>
      <c r="D3091" s="5">
        <v>2000</v>
      </c>
      <c r="E3091" s="7">
        <v>115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1">
        <f t="shared" si="193"/>
        <v>6</v>
      </c>
      <c r="P3091" t="s">
        <v>8309</v>
      </c>
      <c r="Q3091" t="s">
        <v>8333</v>
      </c>
      <c r="R3091" s="13">
        <f t="shared" si="192"/>
        <v>42591.899988425925</v>
      </c>
      <c r="S3091" s="13">
        <f t="shared" si="194"/>
        <v>42622.166666666672</v>
      </c>
      <c r="T3091">
        <f t="shared" si="195"/>
        <v>2016</v>
      </c>
    </row>
    <row r="3092" spans="1:20" ht="45" x14ac:dyDescent="0.25">
      <c r="A3092">
        <v>2792</v>
      </c>
      <c r="B3092" s="9" t="s">
        <v>2792</v>
      </c>
      <c r="C3092" s="3" t="s">
        <v>6902</v>
      </c>
      <c r="D3092" s="5">
        <v>2000</v>
      </c>
      <c r="E3092" s="7">
        <v>115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1">
        <f t="shared" si="193"/>
        <v>6</v>
      </c>
      <c r="P3092" t="s">
        <v>8309</v>
      </c>
      <c r="Q3092" t="s">
        <v>8333</v>
      </c>
      <c r="R3092" s="13">
        <f t="shared" si="192"/>
        <v>42183.231006944443</v>
      </c>
      <c r="S3092" s="13">
        <f t="shared" si="194"/>
        <v>42228.231006944443</v>
      </c>
      <c r="T3092">
        <f t="shared" si="195"/>
        <v>2015</v>
      </c>
    </row>
    <row r="3093" spans="1:20" ht="60" x14ac:dyDescent="0.25">
      <c r="A3093">
        <v>2826</v>
      </c>
      <c r="B3093" s="9" t="s">
        <v>2826</v>
      </c>
      <c r="C3093" s="3" t="s">
        <v>6936</v>
      </c>
      <c r="D3093" s="5">
        <v>2000</v>
      </c>
      <c r="E3093" s="7">
        <v>115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1">
        <f t="shared" si="193"/>
        <v>6</v>
      </c>
      <c r="P3093" t="s">
        <v>8309</v>
      </c>
      <c r="Q3093" t="s">
        <v>8333</v>
      </c>
      <c r="R3093" s="13">
        <f t="shared" si="192"/>
        <v>42171.034861111111</v>
      </c>
      <c r="S3093" s="13">
        <f t="shared" si="194"/>
        <v>42195.291666666672</v>
      </c>
      <c r="T3093">
        <f t="shared" si="195"/>
        <v>2015</v>
      </c>
    </row>
    <row r="3094" spans="1:20" ht="60" x14ac:dyDescent="0.25">
      <c r="A3094">
        <v>2827</v>
      </c>
      <c r="B3094" s="9" t="s">
        <v>2827</v>
      </c>
      <c r="C3094" s="3" t="s">
        <v>6937</v>
      </c>
      <c r="D3094" s="5">
        <v>2000</v>
      </c>
      <c r="E3094" s="7">
        <v>115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1">
        <f t="shared" si="193"/>
        <v>6</v>
      </c>
      <c r="P3094" t="s">
        <v>8309</v>
      </c>
      <c r="Q3094" t="s">
        <v>8333</v>
      </c>
      <c r="R3094" s="13">
        <f t="shared" si="192"/>
        <v>42494.683634259258</v>
      </c>
      <c r="S3094" s="13">
        <f t="shared" si="194"/>
        <v>42524.6875</v>
      </c>
      <c r="T3094">
        <f t="shared" si="195"/>
        <v>2016</v>
      </c>
    </row>
    <row r="3095" spans="1:20" ht="45" x14ac:dyDescent="0.25">
      <c r="A3095">
        <v>2838</v>
      </c>
      <c r="B3095" s="9" t="s">
        <v>2838</v>
      </c>
      <c r="C3095" s="3" t="s">
        <v>6948</v>
      </c>
      <c r="D3095" s="5">
        <v>2000</v>
      </c>
      <c r="E3095" s="7">
        <v>114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1">
        <f t="shared" si="193"/>
        <v>6</v>
      </c>
      <c r="P3095" t="s">
        <v>8309</v>
      </c>
      <c r="Q3095" t="s">
        <v>8333</v>
      </c>
      <c r="R3095" s="13">
        <f t="shared" ref="R3095:R3158" si="196">((J3095/60)/60/24+DATE(1970,1,1))</f>
        <v>41842.607592592591</v>
      </c>
      <c r="S3095" s="13">
        <f t="shared" si="194"/>
        <v>41864.916666666664</v>
      </c>
      <c r="T3095">
        <f t="shared" si="195"/>
        <v>2014</v>
      </c>
    </row>
    <row r="3096" spans="1:20" ht="60" x14ac:dyDescent="0.25">
      <c r="A3096">
        <v>2847</v>
      </c>
      <c r="B3096" s="9" t="s">
        <v>2847</v>
      </c>
      <c r="C3096" s="3" t="s">
        <v>6957</v>
      </c>
      <c r="D3096" s="5">
        <v>2000</v>
      </c>
      <c r="E3096" s="7">
        <v>113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1">
        <f t="shared" si="193"/>
        <v>6</v>
      </c>
      <c r="P3096" t="s">
        <v>8309</v>
      </c>
      <c r="Q3096" t="s">
        <v>8333</v>
      </c>
      <c r="R3096" s="13">
        <f t="shared" si="196"/>
        <v>42453.806307870371</v>
      </c>
      <c r="S3096" s="13">
        <f t="shared" si="194"/>
        <v>42513.806307870371</v>
      </c>
      <c r="T3096">
        <f t="shared" si="195"/>
        <v>2016</v>
      </c>
    </row>
    <row r="3097" spans="1:20" ht="45" x14ac:dyDescent="0.25">
      <c r="A3097">
        <v>2859</v>
      </c>
      <c r="B3097" s="9" t="s">
        <v>2859</v>
      </c>
      <c r="C3097" s="3" t="s">
        <v>6969</v>
      </c>
      <c r="D3097" s="5">
        <v>2000</v>
      </c>
      <c r="E3097" s="7">
        <v>110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1">
        <f t="shared" si="193"/>
        <v>6</v>
      </c>
      <c r="P3097" t="s">
        <v>8309</v>
      </c>
      <c r="Q3097" t="s">
        <v>8333</v>
      </c>
      <c r="R3097" s="13">
        <f t="shared" si="196"/>
        <v>42233.362314814818</v>
      </c>
      <c r="S3097" s="13">
        <f t="shared" si="194"/>
        <v>42293.362314814818</v>
      </c>
      <c r="T3097">
        <f t="shared" si="195"/>
        <v>2015</v>
      </c>
    </row>
    <row r="3098" spans="1:20" ht="60" x14ac:dyDescent="0.25">
      <c r="A3098">
        <v>2890</v>
      </c>
      <c r="B3098" s="9" t="s">
        <v>2890</v>
      </c>
      <c r="C3098" s="3" t="s">
        <v>7000</v>
      </c>
      <c r="D3098" s="5">
        <v>2000</v>
      </c>
      <c r="E3098" s="7">
        <v>110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1">
        <f t="shared" si="193"/>
        <v>6</v>
      </c>
      <c r="P3098" t="s">
        <v>8309</v>
      </c>
      <c r="Q3098" t="s">
        <v>8333</v>
      </c>
      <c r="R3098" s="13">
        <f t="shared" si="196"/>
        <v>41831.742962962962</v>
      </c>
      <c r="S3098" s="13">
        <f t="shared" si="194"/>
        <v>41860.125</v>
      </c>
      <c r="T3098">
        <f t="shared" si="195"/>
        <v>2014</v>
      </c>
    </row>
    <row r="3099" spans="1:20" ht="45" x14ac:dyDescent="0.25">
      <c r="A3099">
        <v>2917</v>
      </c>
      <c r="B3099" s="9" t="s">
        <v>2917</v>
      </c>
      <c r="C3099" s="3" t="s">
        <v>7027</v>
      </c>
      <c r="D3099" s="5">
        <v>2000</v>
      </c>
      <c r="E3099" s="7">
        <v>110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1">
        <f t="shared" si="193"/>
        <v>6</v>
      </c>
      <c r="P3099" t="s">
        <v>8309</v>
      </c>
      <c r="Q3099" t="s">
        <v>8333</v>
      </c>
      <c r="R3099" s="13">
        <f t="shared" si="196"/>
        <v>42245.234340277777</v>
      </c>
      <c r="S3099" s="13">
        <f t="shared" si="194"/>
        <v>42263.234340277777</v>
      </c>
      <c r="T3099">
        <f t="shared" si="195"/>
        <v>2015</v>
      </c>
    </row>
    <row r="3100" spans="1:20" ht="60" x14ac:dyDescent="0.25">
      <c r="A3100">
        <v>2946</v>
      </c>
      <c r="B3100" s="9" t="s">
        <v>2946</v>
      </c>
      <c r="C3100" s="3" t="s">
        <v>7056</v>
      </c>
      <c r="D3100" s="5">
        <v>2000</v>
      </c>
      <c r="E3100" s="7">
        <v>110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">
        <f t="shared" si="193"/>
        <v>6</v>
      </c>
      <c r="P3100" t="s">
        <v>8309</v>
      </c>
      <c r="Q3100" t="s">
        <v>8310</v>
      </c>
      <c r="R3100" s="13">
        <f t="shared" si="196"/>
        <v>42567.531157407408</v>
      </c>
      <c r="S3100" s="13">
        <f t="shared" si="194"/>
        <v>42597.531157407408</v>
      </c>
      <c r="T3100">
        <f t="shared" si="195"/>
        <v>2016</v>
      </c>
    </row>
    <row r="3101" spans="1:20" ht="30" x14ac:dyDescent="0.25">
      <c r="A3101">
        <v>2972</v>
      </c>
      <c r="B3101" s="9" t="s">
        <v>2972</v>
      </c>
      <c r="C3101" s="3" t="s">
        <v>7082</v>
      </c>
      <c r="D3101" s="5">
        <v>2000</v>
      </c>
      <c r="E3101" s="7">
        <v>110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1">
        <f t="shared" si="193"/>
        <v>6</v>
      </c>
      <c r="P3101" t="s">
        <v>8309</v>
      </c>
      <c r="Q3101" t="s">
        <v>8333</v>
      </c>
      <c r="R3101" s="13">
        <f t="shared" si="196"/>
        <v>42694.110185185185</v>
      </c>
      <c r="S3101" s="13">
        <f t="shared" si="194"/>
        <v>42709.041666666672</v>
      </c>
      <c r="T3101">
        <f t="shared" si="195"/>
        <v>2016</v>
      </c>
    </row>
    <row r="3102" spans="1:20" ht="60" x14ac:dyDescent="0.25">
      <c r="A3102">
        <v>3099</v>
      </c>
      <c r="B3102" s="9" t="s">
        <v>3099</v>
      </c>
      <c r="C3102" s="3" t="s">
        <v>7209</v>
      </c>
      <c r="D3102" s="5">
        <v>2000</v>
      </c>
      <c r="E3102" s="7">
        <v>110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">
        <f t="shared" si="193"/>
        <v>6</v>
      </c>
      <c r="P3102" t="s">
        <v>8309</v>
      </c>
      <c r="Q3102" t="s">
        <v>8310</v>
      </c>
      <c r="R3102" s="13">
        <f t="shared" si="196"/>
        <v>42382.189710648148</v>
      </c>
      <c r="S3102" s="13">
        <f t="shared" si="194"/>
        <v>42412.189710648148</v>
      </c>
      <c r="T3102">
        <f t="shared" si="195"/>
        <v>2016</v>
      </c>
    </row>
    <row r="3103" spans="1:20" ht="60" x14ac:dyDescent="0.25">
      <c r="A3103">
        <v>3161</v>
      </c>
      <c r="B3103" s="9" t="s">
        <v>3161</v>
      </c>
      <c r="C3103" s="3" t="s">
        <v>7271</v>
      </c>
      <c r="D3103" s="5">
        <v>2000</v>
      </c>
      <c r="E3103" s="7">
        <v>110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1">
        <f t="shared" si="193"/>
        <v>5</v>
      </c>
      <c r="P3103" t="s">
        <v>8309</v>
      </c>
      <c r="Q3103" t="s">
        <v>8333</v>
      </c>
      <c r="R3103" s="13">
        <f t="shared" si="196"/>
        <v>41897.536134259259</v>
      </c>
      <c r="S3103" s="13">
        <f t="shared" si="194"/>
        <v>41927.536134259259</v>
      </c>
      <c r="T3103">
        <f t="shared" si="195"/>
        <v>2014</v>
      </c>
    </row>
    <row r="3104" spans="1:20" ht="45" x14ac:dyDescent="0.25">
      <c r="A3104">
        <v>3170</v>
      </c>
      <c r="B3104" s="9" t="s">
        <v>3170</v>
      </c>
      <c r="C3104" s="3" t="s">
        <v>7280</v>
      </c>
      <c r="D3104" s="5">
        <v>2000</v>
      </c>
      <c r="E3104" s="7">
        <v>109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1">
        <f t="shared" si="193"/>
        <v>5</v>
      </c>
      <c r="P3104" t="s">
        <v>8309</v>
      </c>
      <c r="Q3104" t="s">
        <v>8333</v>
      </c>
      <c r="R3104" s="13">
        <f t="shared" si="196"/>
        <v>41789.080370370371</v>
      </c>
      <c r="S3104" s="13">
        <f t="shared" si="194"/>
        <v>41822.166666666664</v>
      </c>
      <c r="T3104">
        <f t="shared" si="195"/>
        <v>2014</v>
      </c>
    </row>
    <row r="3105" spans="1:20" ht="45" x14ac:dyDescent="0.25">
      <c r="A3105">
        <v>3172</v>
      </c>
      <c r="B3105" s="9" t="s">
        <v>3172</v>
      </c>
      <c r="C3105" s="3" t="s">
        <v>7282</v>
      </c>
      <c r="D3105" s="5">
        <v>2000</v>
      </c>
      <c r="E3105" s="7">
        <v>108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1">
        <f t="shared" si="193"/>
        <v>5</v>
      </c>
      <c r="P3105" t="s">
        <v>8309</v>
      </c>
      <c r="Q3105" t="s">
        <v>8333</v>
      </c>
      <c r="R3105" s="13">
        <f t="shared" si="196"/>
        <v>40923.729953703703</v>
      </c>
      <c r="S3105" s="13">
        <f t="shared" si="194"/>
        <v>40953.729953703703</v>
      </c>
      <c r="T3105">
        <f t="shared" si="195"/>
        <v>2012</v>
      </c>
    </row>
    <row r="3106" spans="1:20" ht="60" x14ac:dyDescent="0.25">
      <c r="A3106">
        <v>3201</v>
      </c>
      <c r="B3106" s="9" t="s">
        <v>3201</v>
      </c>
      <c r="C3106" s="3" t="s">
        <v>7311</v>
      </c>
      <c r="D3106" s="5">
        <v>2000</v>
      </c>
      <c r="E3106" s="7">
        <v>108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 s="1">
        <f t="shared" si="193"/>
        <v>5</v>
      </c>
      <c r="P3106" t="s">
        <v>8309</v>
      </c>
      <c r="Q3106" t="s">
        <v>8317</v>
      </c>
      <c r="R3106" s="13">
        <f t="shared" si="196"/>
        <v>41861.767094907409</v>
      </c>
      <c r="S3106" s="13">
        <f t="shared" si="194"/>
        <v>41882.767094907409</v>
      </c>
      <c r="T3106">
        <f t="shared" si="195"/>
        <v>2014</v>
      </c>
    </row>
    <row r="3107" spans="1:20" ht="60" x14ac:dyDescent="0.25">
      <c r="A3107">
        <v>3216</v>
      </c>
      <c r="B3107" s="9" t="s">
        <v>3216</v>
      </c>
      <c r="C3107" s="3" t="s">
        <v>7326</v>
      </c>
      <c r="D3107" s="5">
        <v>2000</v>
      </c>
      <c r="E3107" s="7">
        <v>107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1">
        <f t="shared" si="193"/>
        <v>5</v>
      </c>
      <c r="P3107" t="s">
        <v>8309</v>
      </c>
      <c r="Q3107" t="s">
        <v>8333</v>
      </c>
      <c r="R3107" s="13">
        <f t="shared" si="196"/>
        <v>42165.462627314817</v>
      </c>
      <c r="S3107" s="13">
        <f t="shared" si="194"/>
        <v>42196.604166666672</v>
      </c>
      <c r="T3107">
        <f t="shared" si="195"/>
        <v>2015</v>
      </c>
    </row>
    <row r="3108" spans="1:20" ht="45" x14ac:dyDescent="0.25">
      <c r="A3108">
        <v>3225</v>
      </c>
      <c r="B3108" s="9" t="s">
        <v>3225</v>
      </c>
      <c r="C3108" s="3" t="s">
        <v>7335</v>
      </c>
      <c r="D3108" s="5">
        <v>2000</v>
      </c>
      <c r="E3108" s="7">
        <v>106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1">
        <f t="shared" si="193"/>
        <v>5</v>
      </c>
      <c r="P3108" t="s">
        <v>8309</v>
      </c>
      <c r="Q3108" t="s">
        <v>8333</v>
      </c>
      <c r="R3108" s="13">
        <f t="shared" si="196"/>
        <v>42503.559467592597</v>
      </c>
      <c r="S3108" s="13">
        <f t="shared" si="194"/>
        <v>42524.875</v>
      </c>
      <c r="T3108">
        <f t="shared" si="195"/>
        <v>2016</v>
      </c>
    </row>
    <row r="3109" spans="1:20" ht="60" x14ac:dyDescent="0.25">
      <c r="A3109">
        <v>3257</v>
      </c>
      <c r="B3109" s="9" t="s">
        <v>3257</v>
      </c>
      <c r="C3109" s="3" t="s">
        <v>7367</v>
      </c>
      <c r="D3109" s="5">
        <v>2000</v>
      </c>
      <c r="E3109" s="7">
        <v>106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1">
        <f t="shared" si="193"/>
        <v>5</v>
      </c>
      <c r="P3109" t="s">
        <v>8309</v>
      </c>
      <c r="Q3109" t="s">
        <v>8333</v>
      </c>
      <c r="R3109" s="13">
        <f t="shared" si="196"/>
        <v>42758.559629629628</v>
      </c>
      <c r="S3109" s="13">
        <f t="shared" si="194"/>
        <v>42788.559629629628</v>
      </c>
      <c r="T3109">
        <f t="shared" si="195"/>
        <v>2017</v>
      </c>
    </row>
    <row r="3110" spans="1:20" ht="45" x14ac:dyDescent="0.25">
      <c r="A3110">
        <v>3268</v>
      </c>
      <c r="B3110" s="9" t="s">
        <v>3268</v>
      </c>
      <c r="C3110" s="3" t="s">
        <v>7378</v>
      </c>
      <c r="D3110" s="5">
        <v>2000</v>
      </c>
      <c r="E3110" s="7">
        <v>106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1">
        <f t="shared" si="193"/>
        <v>5</v>
      </c>
      <c r="P3110" t="s">
        <v>8309</v>
      </c>
      <c r="Q3110" t="s">
        <v>8333</v>
      </c>
      <c r="R3110" s="13">
        <f t="shared" si="196"/>
        <v>42590.90425925926</v>
      </c>
      <c r="S3110" s="13">
        <f t="shared" si="194"/>
        <v>42606.90425925926</v>
      </c>
      <c r="T3110">
        <f t="shared" si="195"/>
        <v>2016</v>
      </c>
    </row>
    <row r="3111" spans="1:20" ht="60" x14ac:dyDescent="0.25">
      <c r="A3111">
        <v>3280</v>
      </c>
      <c r="B3111" s="9" t="s">
        <v>3280</v>
      </c>
      <c r="C3111" s="3" t="s">
        <v>7390</v>
      </c>
      <c r="D3111" s="5">
        <v>2000</v>
      </c>
      <c r="E3111" s="7">
        <v>106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1">
        <f t="shared" si="193"/>
        <v>5</v>
      </c>
      <c r="P3111" t="s">
        <v>8309</v>
      </c>
      <c r="Q3111" t="s">
        <v>8333</v>
      </c>
      <c r="R3111" s="13">
        <f t="shared" si="196"/>
        <v>42121.756921296299</v>
      </c>
      <c r="S3111" s="13">
        <f t="shared" si="194"/>
        <v>42156.208333333328</v>
      </c>
      <c r="T3111">
        <f t="shared" si="195"/>
        <v>2015</v>
      </c>
    </row>
    <row r="3112" spans="1:20" ht="75" x14ac:dyDescent="0.25">
      <c r="A3112">
        <v>3290</v>
      </c>
      <c r="B3112" s="9" t="s">
        <v>3290</v>
      </c>
      <c r="C3112" s="3" t="s">
        <v>7400</v>
      </c>
      <c r="D3112" s="5">
        <v>2000</v>
      </c>
      <c r="E3112" s="7">
        <v>106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1">
        <f t="shared" si="193"/>
        <v>5</v>
      </c>
      <c r="P3112" t="s">
        <v>8309</v>
      </c>
      <c r="Q3112" t="s">
        <v>8333</v>
      </c>
      <c r="R3112" s="13">
        <f t="shared" si="196"/>
        <v>42775.51494212963</v>
      </c>
      <c r="S3112" s="13">
        <f t="shared" si="194"/>
        <v>42805.51494212963</v>
      </c>
      <c r="T3112">
        <f t="shared" si="195"/>
        <v>2017</v>
      </c>
    </row>
    <row r="3113" spans="1:20" ht="45" x14ac:dyDescent="0.25">
      <c r="A3113">
        <v>3313</v>
      </c>
      <c r="B3113" s="9" t="s">
        <v>3313</v>
      </c>
      <c r="C3113" s="3" t="s">
        <v>7423</v>
      </c>
      <c r="D3113" s="5">
        <v>2000</v>
      </c>
      <c r="E3113" s="7">
        <v>106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1">
        <f t="shared" si="193"/>
        <v>5</v>
      </c>
      <c r="P3113" t="s">
        <v>8309</v>
      </c>
      <c r="Q3113" t="s">
        <v>8333</v>
      </c>
      <c r="R3113" s="13">
        <f t="shared" si="196"/>
        <v>42382.244409722218</v>
      </c>
      <c r="S3113" s="13">
        <f t="shared" si="194"/>
        <v>42396.041666666672</v>
      </c>
      <c r="T3113">
        <f t="shared" si="195"/>
        <v>2016</v>
      </c>
    </row>
    <row r="3114" spans="1:20" ht="30" x14ac:dyDescent="0.25">
      <c r="A3114">
        <v>3318</v>
      </c>
      <c r="B3114" s="9" t="s">
        <v>3318</v>
      </c>
      <c r="C3114" s="3" t="s">
        <v>7428</v>
      </c>
      <c r="D3114" s="5">
        <v>2000</v>
      </c>
      <c r="E3114" s="7">
        <v>105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1">
        <f t="shared" si="193"/>
        <v>5</v>
      </c>
      <c r="P3114" t="s">
        <v>8309</v>
      </c>
      <c r="Q3114" t="s">
        <v>8333</v>
      </c>
      <c r="R3114" s="13">
        <f t="shared" si="196"/>
        <v>42431.302002314813</v>
      </c>
      <c r="S3114" s="13">
        <f t="shared" si="194"/>
        <v>42471.104166666672</v>
      </c>
      <c r="T3114">
        <f t="shared" si="195"/>
        <v>2016</v>
      </c>
    </row>
    <row r="3115" spans="1:20" ht="60" x14ac:dyDescent="0.25">
      <c r="A3115">
        <v>3347</v>
      </c>
      <c r="B3115" s="9" t="s">
        <v>3347</v>
      </c>
      <c r="C3115" s="3" t="s">
        <v>7457</v>
      </c>
      <c r="D3115" s="5">
        <v>2000</v>
      </c>
      <c r="E3115" s="7">
        <v>105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1">
        <f t="shared" si="193"/>
        <v>5</v>
      </c>
      <c r="P3115" t="s">
        <v>8309</v>
      </c>
      <c r="Q3115" t="s">
        <v>8333</v>
      </c>
      <c r="R3115" s="13">
        <f t="shared" si="196"/>
        <v>42484.551550925928</v>
      </c>
      <c r="S3115" s="13">
        <f t="shared" si="194"/>
        <v>42498.875</v>
      </c>
      <c r="T3115">
        <f t="shared" si="195"/>
        <v>2016</v>
      </c>
    </row>
    <row r="3116" spans="1:20" ht="60" x14ac:dyDescent="0.25">
      <c r="A3116">
        <v>3357</v>
      </c>
      <c r="B3116" s="9" t="s">
        <v>3356</v>
      </c>
      <c r="C3116" s="3" t="s">
        <v>7467</v>
      </c>
      <c r="D3116" s="5">
        <v>2000</v>
      </c>
      <c r="E3116" s="7">
        <v>105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1">
        <f t="shared" si="193"/>
        <v>5</v>
      </c>
      <c r="P3116" t="s">
        <v>8309</v>
      </c>
      <c r="Q3116" t="s">
        <v>8333</v>
      </c>
      <c r="R3116" s="13">
        <f t="shared" si="196"/>
        <v>41822.417939814812</v>
      </c>
      <c r="S3116" s="13">
        <f t="shared" si="194"/>
        <v>41852.417939814812</v>
      </c>
      <c r="T3116">
        <f t="shared" si="195"/>
        <v>2014</v>
      </c>
    </row>
    <row r="3117" spans="1:20" ht="60" x14ac:dyDescent="0.25">
      <c r="A3117">
        <v>3373</v>
      </c>
      <c r="B3117" s="9" t="s">
        <v>3372</v>
      </c>
      <c r="C3117" s="3" t="s">
        <v>7483</v>
      </c>
      <c r="D3117" s="5">
        <v>2000</v>
      </c>
      <c r="E3117" s="7">
        <v>105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1">
        <f t="shared" si="193"/>
        <v>5</v>
      </c>
      <c r="P3117" t="s">
        <v>8309</v>
      </c>
      <c r="Q3117" t="s">
        <v>8333</v>
      </c>
      <c r="R3117" s="13">
        <f t="shared" si="196"/>
        <v>42179.854629629626</v>
      </c>
      <c r="S3117" s="13">
        <f t="shared" si="194"/>
        <v>42203.666666666672</v>
      </c>
      <c r="T3117">
        <f t="shared" si="195"/>
        <v>2015</v>
      </c>
    </row>
    <row r="3118" spans="1:20" ht="60" x14ac:dyDescent="0.25">
      <c r="A3118">
        <v>3379</v>
      </c>
      <c r="B3118" s="9" t="s">
        <v>3378</v>
      </c>
      <c r="C3118" s="3" t="s">
        <v>7489</v>
      </c>
      <c r="D3118" s="5">
        <v>2000</v>
      </c>
      <c r="E3118" s="7">
        <v>105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1">
        <f t="shared" si="193"/>
        <v>5</v>
      </c>
      <c r="P3118" t="s">
        <v>8309</v>
      </c>
      <c r="Q3118" t="s">
        <v>8333</v>
      </c>
      <c r="R3118" s="13">
        <f t="shared" si="196"/>
        <v>42225.513888888891</v>
      </c>
      <c r="S3118" s="13">
        <f t="shared" si="194"/>
        <v>42242.958333333328</v>
      </c>
      <c r="T3118">
        <f t="shared" si="195"/>
        <v>2015</v>
      </c>
    </row>
    <row r="3119" spans="1:20" ht="60" x14ac:dyDescent="0.25">
      <c r="A3119">
        <v>3385</v>
      </c>
      <c r="B3119" s="9" t="s">
        <v>3384</v>
      </c>
      <c r="C3119" s="3" t="s">
        <v>7495</v>
      </c>
      <c r="D3119" s="5">
        <v>2000</v>
      </c>
      <c r="E3119" s="7">
        <v>105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1">
        <f t="shared" si="193"/>
        <v>5</v>
      </c>
      <c r="P3119" t="s">
        <v>8309</v>
      </c>
      <c r="Q3119" t="s">
        <v>8333</v>
      </c>
      <c r="R3119" s="13">
        <f t="shared" si="196"/>
        <v>41953.8675</v>
      </c>
      <c r="S3119" s="13">
        <f t="shared" si="194"/>
        <v>41983.8675</v>
      </c>
      <c r="T3119">
        <f t="shared" si="195"/>
        <v>2014</v>
      </c>
    </row>
    <row r="3120" spans="1:20" ht="60" x14ac:dyDescent="0.25">
      <c r="A3120">
        <v>3386</v>
      </c>
      <c r="B3120" s="9" t="s">
        <v>3385</v>
      </c>
      <c r="C3120" s="3" t="s">
        <v>7496</v>
      </c>
      <c r="D3120" s="5">
        <v>2000</v>
      </c>
      <c r="E3120" s="7">
        <v>104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1">
        <f t="shared" si="193"/>
        <v>5</v>
      </c>
      <c r="P3120" t="s">
        <v>8309</v>
      </c>
      <c r="Q3120" t="s">
        <v>8333</v>
      </c>
      <c r="R3120" s="13">
        <f t="shared" si="196"/>
        <v>41946.644745370373</v>
      </c>
      <c r="S3120" s="13">
        <f t="shared" si="194"/>
        <v>41976.644745370373</v>
      </c>
      <c r="T3120">
        <f t="shared" si="195"/>
        <v>2014</v>
      </c>
    </row>
    <row r="3121" spans="1:20" ht="45" x14ac:dyDescent="0.25">
      <c r="A3121">
        <v>3403</v>
      </c>
      <c r="B3121" s="9" t="s">
        <v>3402</v>
      </c>
      <c r="C3121" s="3" t="s">
        <v>7513</v>
      </c>
      <c r="D3121" s="5">
        <v>2000</v>
      </c>
      <c r="E3121" s="7">
        <v>102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1">
        <f t="shared" si="193"/>
        <v>5</v>
      </c>
      <c r="P3121" t="s">
        <v>8309</v>
      </c>
      <c r="Q3121" t="s">
        <v>8333</v>
      </c>
      <c r="R3121" s="13">
        <f t="shared" si="196"/>
        <v>42150.462083333332</v>
      </c>
      <c r="S3121" s="13">
        <f t="shared" si="194"/>
        <v>42180.462083333332</v>
      </c>
      <c r="T3121">
        <f t="shared" si="195"/>
        <v>2015</v>
      </c>
    </row>
    <row r="3122" spans="1:20" ht="60" x14ac:dyDescent="0.25">
      <c r="A3122">
        <v>3407</v>
      </c>
      <c r="B3122" s="9" t="s">
        <v>3406</v>
      </c>
      <c r="C3122" s="3" t="s">
        <v>7517</v>
      </c>
      <c r="D3122" s="5">
        <v>2000</v>
      </c>
      <c r="E3122" s="7">
        <v>102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1">
        <f t="shared" si="193"/>
        <v>5</v>
      </c>
      <c r="P3122" t="s">
        <v>8309</v>
      </c>
      <c r="Q3122" t="s">
        <v>8333</v>
      </c>
      <c r="R3122" s="13">
        <f t="shared" si="196"/>
        <v>41796.422326388885</v>
      </c>
      <c r="S3122" s="13">
        <f t="shared" si="194"/>
        <v>41826.422326388885</v>
      </c>
      <c r="T3122">
        <f t="shared" si="195"/>
        <v>2014</v>
      </c>
    </row>
    <row r="3123" spans="1:20" ht="60" x14ac:dyDescent="0.25">
      <c r="A3123">
        <v>3428</v>
      </c>
      <c r="B3123" s="9" t="s">
        <v>3427</v>
      </c>
      <c r="C3123" s="3" t="s">
        <v>7538</v>
      </c>
      <c r="D3123" s="5">
        <v>2000</v>
      </c>
      <c r="E3123" s="7">
        <v>101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1">
        <f t="shared" si="193"/>
        <v>5</v>
      </c>
      <c r="P3123" t="s">
        <v>8309</v>
      </c>
      <c r="Q3123" t="s">
        <v>8333</v>
      </c>
      <c r="R3123" s="13">
        <f t="shared" si="196"/>
        <v>42038.720451388886</v>
      </c>
      <c r="S3123" s="13">
        <f t="shared" si="194"/>
        <v>42063.708333333328</v>
      </c>
      <c r="T3123">
        <f t="shared" si="195"/>
        <v>2015</v>
      </c>
    </row>
    <row r="3124" spans="1:20" ht="60" x14ac:dyDescent="0.25">
      <c r="A3124">
        <v>3430</v>
      </c>
      <c r="B3124" s="9" t="s">
        <v>3429</v>
      </c>
      <c r="C3124" s="3" t="s">
        <v>7540</v>
      </c>
      <c r="D3124" s="5">
        <v>2000</v>
      </c>
      <c r="E3124" s="7">
        <v>101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1">
        <f t="shared" si="193"/>
        <v>5</v>
      </c>
      <c r="P3124" t="s">
        <v>8309</v>
      </c>
      <c r="Q3124" t="s">
        <v>8333</v>
      </c>
      <c r="R3124" s="13">
        <f t="shared" si="196"/>
        <v>41820.945613425924</v>
      </c>
      <c r="S3124" s="13">
        <f t="shared" si="194"/>
        <v>41850.945613425924</v>
      </c>
      <c r="T3124">
        <f t="shared" si="195"/>
        <v>2014</v>
      </c>
    </row>
    <row r="3125" spans="1:20" ht="45" x14ac:dyDescent="0.25">
      <c r="A3125">
        <v>3431</v>
      </c>
      <c r="B3125" s="9" t="s">
        <v>3430</v>
      </c>
      <c r="C3125" s="3" t="s">
        <v>7541</v>
      </c>
      <c r="D3125" s="5">
        <v>2000</v>
      </c>
      <c r="E3125" s="7">
        <v>101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1">
        <f t="shared" si="193"/>
        <v>5</v>
      </c>
      <c r="P3125" t="s">
        <v>8309</v>
      </c>
      <c r="Q3125" t="s">
        <v>8333</v>
      </c>
      <c r="R3125" s="13">
        <f t="shared" si="196"/>
        <v>41839.730937500004</v>
      </c>
      <c r="S3125" s="13">
        <f t="shared" si="194"/>
        <v>41869.730937500004</v>
      </c>
      <c r="T3125">
        <f t="shared" si="195"/>
        <v>2014</v>
      </c>
    </row>
    <row r="3126" spans="1:20" ht="45" x14ac:dyDescent="0.25">
      <c r="A3126">
        <v>3432</v>
      </c>
      <c r="B3126" s="9" t="s">
        <v>3431</v>
      </c>
      <c r="C3126" s="3" t="s">
        <v>7542</v>
      </c>
      <c r="D3126" s="5">
        <v>2000</v>
      </c>
      <c r="E3126" s="7">
        <v>101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1">
        <f t="shared" si="193"/>
        <v>5</v>
      </c>
      <c r="P3126" t="s">
        <v>8309</v>
      </c>
      <c r="Q3126" t="s">
        <v>8333</v>
      </c>
      <c r="R3126" s="13">
        <f t="shared" si="196"/>
        <v>42380.581180555557</v>
      </c>
      <c r="S3126" s="13">
        <f t="shared" si="194"/>
        <v>42405.916666666672</v>
      </c>
      <c r="T3126">
        <f t="shared" si="195"/>
        <v>2016</v>
      </c>
    </row>
    <row r="3127" spans="1:20" ht="45" x14ac:dyDescent="0.25">
      <c r="A3127">
        <v>3445</v>
      </c>
      <c r="B3127" s="9" t="s">
        <v>3444</v>
      </c>
      <c r="C3127" s="3" t="s">
        <v>7555</v>
      </c>
      <c r="D3127" s="5">
        <v>2000</v>
      </c>
      <c r="E3127" s="7">
        <v>100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1">
        <f t="shared" si="193"/>
        <v>5</v>
      </c>
      <c r="P3127" t="s">
        <v>8309</v>
      </c>
      <c r="Q3127" t="s">
        <v>8333</v>
      </c>
      <c r="R3127" s="13">
        <f t="shared" si="196"/>
        <v>42272.530509259261</v>
      </c>
      <c r="S3127" s="13">
        <f t="shared" si="194"/>
        <v>42300.530509259261</v>
      </c>
      <c r="T3127">
        <f t="shared" si="195"/>
        <v>2015</v>
      </c>
    </row>
    <row r="3128" spans="1:20" ht="30" x14ac:dyDescent="0.25">
      <c r="A3128">
        <v>3457</v>
      </c>
      <c r="B3128" s="9" t="s">
        <v>3456</v>
      </c>
      <c r="C3128" s="3" t="s">
        <v>7567</v>
      </c>
      <c r="D3128" s="5">
        <v>2000</v>
      </c>
      <c r="E3128" s="7">
        <v>100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1">
        <f t="shared" si="193"/>
        <v>5</v>
      </c>
      <c r="P3128" t="s">
        <v>8309</v>
      </c>
      <c r="Q3128" t="s">
        <v>8333</v>
      </c>
      <c r="R3128" s="13">
        <f t="shared" si="196"/>
        <v>42016.706678240742</v>
      </c>
      <c r="S3128" s="13">
        <f t="shared" si="194"/>
        <v>42047.249305555553</v>
      </c>
      <c r="T3128">
        <f t="shared" si="195"/>
        <v>2015</v>
      </c>
    </row>
    <row r="3129" spans="1:20" ht="45" x14ac:dyDescent="0.25">
      <c r="A3129">
        <v>3465</v>
      </c>
      <c r="B3129" s="9" t="s">
        <v>3464</v>
      </c>
      <c r="C3129" s="3" t="s">
        <v>7575</v>
      </c>
      <c r="D3129" s="5">
        <v>2000</v>
      </c>
      <c r="E3129" s="7">
        <v>100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1">
        <f t="shared" si="193"/>
        <v>5</v>
      </c>
      <c r="P3129" t="s">
        <v>8309</v>
      </c>
      <c r="Q3129" t="s">
        <v>8333</v>
      </c>
      <c r="R3129" s="13">
        <f t="shared" si="196"/>
        <v>42200.625833333332</v>
      </c>
      <c r="S3129" s="13">
        <f t="shared" si="194"/>
        <v>42225.666666666672</v>
      </c>
      <c r="T3129">
        <f t="shared" si="195"/>
        <v>2015</v>
      </c>
    </row>
    <row r="3130" spans="1:20" ht="60" x14ac:dyDescent="0.25">
      <c r="A3130">
        <v>3472</v>
      </c>
      <c r="B3130" s="9" t="s">
        <v>3471</v>
      </c>
      <c r="C3130" s="3" t="s">
        <v>7582</v>
      </c>
      <c r="D3130" s="5">
        <v>2000</v>
      </c>
      <c r="E3130" s="7">
        <v>100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1">
        <f t="shared" si="193"/>
        <v>5</v>
      </c>
      <c r="P3130" t="s">
        <v>8309</v>
      </c>
      <c r="Q3130" t="s">
        <v>8333</v>
      </c>
      <c r="R3130" s="13">
        <f t="shared" si="196"/>
        <v>41928.170497685183</v>
      </c>
      <c r="S3130" s="13">
        <f t="shared" si="194"/>
        <v>41949.249305555553</v>
      </c>
      <c r="T3130">
        <f t="shared" si="195"/>
        <v>2014</v>
      </c>
    </row>
    <row r="3131" spans="1:20" ht="60" x14ac:dyDescent="0.25">
      <c r="A3131">
        <v>3474</v>
      </c>
      <c r="B3131" s="9" t="s">
        <v>3473</v>
      </c>
      <c r="C3131" s="3" t="s">
        <v>7584</v>
      </c>
      <c r="D3131" s="5">
        <v>2000</v>
      </c>
      <c r="E3131" s="7">
        <v>100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1">
        <f t="shared" si="193"/>
        <v>5</v>
      </c>
      <c r="P3131" t="s">
        <v>8309</v>
      </c>
      <c r="Q3131" t="s">
        <v>8333</v>
      </c>
      <c r="R3131" s="13">
        <f t="shared" si="196"/>
        <v>42541.501516203702</v>
      </c>
      <c r="S3131" s="13">
        <f t="shared" si="194"/>
        <v>42571.501516203702</v>
      </c>
      <c r="T3131">
        <f t="shared" si="195"/>
        <v>2016</v>
      </c>
    </row>
    <row r="3132" spans="1:20" ht="45" x14ac:dyDescent="0.25">
      <c r="A3132">
        <v>3478</v>
      </c>
      <c r="B3132" s="9" t="s">
        <v>3477</v>
      </c>
      <c r="C3132" s="3" t="s">
        <v>7588</v>
      </c>
      <c r="D3132" s="5">
        <v>2000</v>
      </c>
      <c r="E3132" s="7">
        <v>100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1">
        <f t="shared" si="193"/>
        <v>5</v>
      </c>
      <c r="P3132" t="s">
        <v>8309</v>
      </c>
      <c r="Q3132" t="s">
        <v>8333</v>
      </c>
      <c r="R3132" s="13">
        <f t="shared" si="196"/>
        <v>42053.916921296302</v>
      </c>
      <c r="S3132" s="13">
        <f t="shared" si="194"/>
        <v>42079.875</v>
      </c>
      <c r="T3132">
        <f t="shared" si="195"/>
        <v>2015</v>
      </c>
    </row>
    <row r="3133" spans="1:20" ht="60" x14ac:dyDescent="0.25">
      <c r="A3133">
        <v>3487</v>
      </c>
      <c r="B3133" s="9" t="s">
        <v>3486</v>
      </c>
      <c r="C3133" s="3" t="s">
        <v>7597</v>
      </c>
      <c r="D3133" s="5">
        <v>2000</v>
      </c>
      <c r="E3133" s="7">
        <v>100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1">
        <f t="shared" si="193"/>
        <v>5</v>
      </c>
      <c r="P3133" t="s">
        <v>8309</v>
      </c>
      <c r="Q3133" t="s">
        <v>8333</v>
      </c>
      <c r="R3133" s="13">
        <f t="shared" si="196"/>
        <v>42149.940416666665</v>
      </c>
      <c r="S3133" s="13">
        <f t="shared" si="194"/>
        <v>42179.940416666665</v>
      </c>
      <c r="T3133">
        <f t="shared" si="195"/>
        <v>2015</v>
      </c>
    </row>
    <row r="3134" spans="1:20" ht="60" x14ac:dyDescent="0.25">
      <c r="A3134">
        <v>3499</v>
      </c>
      <c r="B3134" s="9" t="s">
        <v>3498</v>
      </c>
      <c r="C3134" s="3" t="s">
        <v>7609</v>
      </c>
      <c r="D3134" s="5">
        <v>2000</v>
      </c>
      <c r="E3134" s="7">
        <v>100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1">
        <f t="shared" si="193"/>
        <v>5</v>
      </c>
      <c r="P3134" t="s">
        <v>8309</v>
      </c>
      <c r="Q3134" t="s">
        <v>8333</v>
      </c>
      <c r="R3134" s="13">
        <f t="shared" si="196"/>
        <v>42132.036168981482</v>
      </c>
      <c r="S3134" s="13">
        <f t="shared" si="194"/>
        <v>42186.290972222225</v>
      </c>
      <c r="T3134">
        <f t="shared" si="195"/>
        <v>2015</v>
      </c>
    </row>
    <row r="3135" spans="1:20" ht="45" x14ac:dyDescent="0.25">
      <c r="A3135">
        <v>3519</v>
      </c>
      <c r="B3135" s="9" t="s">
        <v>3518</v>
      </c>
      <c r="C3135" s="3" t="s">
        <v>7629</v>
      </c>
      <c r="D3135" s="5">
        <v>2000</v>
      </c>
      <c r="E3135" s="7">
        <v>100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1">
        <f t="shared" si="193"/>
        <v>5</v>
      </c>
      <c r="P3135" t="s">
        <v>8309</v>
      </c>
      <c r="Q3135" t="s">
        <v>8333</v>
      </c>
      <c r="R3135" s="13">
        <f t="shared" si="196"/>
        <v>42037.598958333328</v>
      </c>
      <c r="S3135" s="13">
        <f t="shared" si="194"/>
        <v>42067.598958333328</v>
      </c>
      <c r="T3135">
        <f t="shared" si="195"/>
        <v>2015</v>
      </c>
    </row>
    <row r="3136" spans="1:20" ht="45" x14ac:dyDescent="0.25">
      <c r="A3136">
        <v>3520</v>
      </c>
      <c r="B3136" s="9" t="s">
        <v>3519</v>
      </c>
      <c r="C3136" s="3" t="s">
        <v>7630</v>
      </c>
      <c r="D3136" s="5">
        <v>2000</v>
      </c>
      <c r="E3136" s="7">
        <v>100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1">
        <f t="shared" si="193"/>
        <v>5</v>
      </c>
      <c r="P3136" t="s">
        <v>8309</v>
      </c>
      <c r="Q3136" t="s">
        <v>8333</v>
      </c>
      <c r="R3136" s="13">
        <f t="shared" si="196"/>
        <v>42227.824212962965</v>
      </c>
      <c r="S3136" s="13">
        <f t="shared" si="194"/>
        <v>42253.57430555555</v>
      </c>
      <c r="T3136">
        <f t="shared" si="195"/>
        <v>2015</v>
      </c>
    </row>
    <row r="3137" spans="1:20" ht="45" x14ac:dyDescent="0.25">
      <c r="A3137">
        <v>3535</v>
      </c>
      <c r="B3137" s="9" t="s">
        <v>3534</v>
      </c>
      <c r="C3137" s="3" t="s">
        <v>7645</v>
      </c>
      <c r="D3137" s="5">
        <v>2000</v>
      </c>
      <c r="E3137" s="7">
        <v>100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1">
        <f t="shared" si="193"/>
        <v>5</v>
      </c>
      <c r="P3137" t="s">
        <v>8309</v>
      </c>
      <c r="Q3137" t="s">
        <v>8333</v>
      </c>
      <c r="R3137" s="13">
        <f t="shared" si="196"/>
        <v>42248.640162037031</v>
      </c>
      <c r="S3137" s="13">
        <f t="shared" si="194"/>
        <v>42279.75</v>
      </c>
      <c r="T3137">
        <f t="shared" si="195"/>
        <v>2015</v>
      </c>
    </row>
    <row r="3138" spans="1:20" ht="60" x14ac:dyDescent="0.25">
      <c r="A3138">
        <v>3538</v>
      </c>
      <c r="B3138" s="9" t="s">
        <v>3537</v>
      </c>
      <c r="C3138" s="3" t="s">
        <v>7648</v>
      </c>
      <c r="D3138" s="5">
        <v>2000</v>
      </c>
      <c r="E3138" s="7">
        <v>100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1">
        <f t="shared" ref="O3138:O3201" si="197">ROUND(E3139/D3139*100,0)</f>
        <v>5</v>
      </c>
      <c r="P3138" t="s">
        <v>8309</v>
      </c>
      <c r="Q3138" t="s">
        <v>8333</v>
      </c>
      <c r="R3138" s="13">
        <f t="shared" si="196"/>
        <v>42571.420601851853</v>
      </c>
      <c r="S3138" s="13">
        <f t="shared" si="194"/>
        <v>42599.420601851853</v>
      </c>
      <c r="T3138">
        <f t="shared" si="195"/>
        <v>2016</v>
      </c>
    </row>
    <row r="3139" spans="1:20" ht="60" x14ac:dyDescent="0.25">
      <c r="A3139">
        <v>3566</v>
      </c>
      <c r="B3139" s="9" t="s">
        <v>3565</v>
      </c>
      <c r="C3139" s="3" t="s">
        <v>7676</v>
      </c>
      <c r="D3139" s="5">
        <v>2000</v>
      </c>
      <c r="E3139" s="7">
        <v>100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1">
        <f t="shared" si="197"/>
        <v>5</v>
      </c>
      <c r="P3139" t="s">
        <v>8309</v>
      </c>
      <c r="Q3139" t="s">
        <v>8333</v>
      </c>
      <c r="R3139" s="13">
        <f t="shared" si="196"/>
        <v>41997.507905092592</v>
      </c>
      <c r="S3139" s="13">
        <f t="shared" ref="S3139:S3202" si="198">(((I3139/60)/60/24+DATE(1970,1,1)))</f>
        <v>42027.507905092592</v>
      </c>
      <c r="T3139">
        <f t="shared" ref="T3139:T3202" si="199">YEAR(R3139)</f>
        <v>2014</v>
      </c>
    </row>
    <row r="3140" spans="1:20" ht="45" x14ac:dyDescent="0.25">
      <c r="A3140">
        <v>3570</v>
      </c>
      <c r="B3140" s="9" t="s">
        <v>3569</v>
      </c>
      <c r="C3140" s="3" t="s">
        <v>7680</v>
      </c>
      <c r="D3140" s="5">
        <v>2000</v>
      </c>
      <c r="E3140" s="7">
        <v>100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1">
        <f t="shared" si="197"/>
        <v>5</v>
      </c>
      <c r="P3140" t="s">
        <v>8309</v>
      </c>
      <c r="Q3140" t="s">
        <v>8333</v>
      </c>
      <c r="R3140" s="13">
        <f t="shared" si="196"/>
        <v>41976.331979166673</v>
      </c>
      <c r="S3140" s="13">
        <f t="shared" si="198"/>
        <v>42004.291666666672</v>
      </c>
      <c r="T3140">
        <f t="shared" si="199"/>
        <v>2014</v>
      </c>
    </row>
    <row r="3141" spans="1:20" ht="45" x14ac:dyDescent="0.25">
      <c r="A3141">
        <v>3592</v>
      </c>
      <c r="B3141" s="9" t="s">
        <v>3591</v>
      </c>
      <c r="C3141" s="3" t="s">
        <v>7702</v>
      </c>
      <c r="D3141" s="5">
        <v>2000</v>
      </c>
      <c r="E3141" s="7">
        <v>100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1">
        <f t="shared" si="197"/>
        <v>5</v>
      </c>
      <c r="P3141" t="s">
        <v>8309</v>
      </c>
      <c r="Q3141" t="s">
        <v>8333</v>
      </c>
      <c r="R3141" s="13">
        <f t="shared" si="196"/>
        <v>41988.829942129625</v>
      </c>
      <c r="S3141" s="13">
        <f t="shared" si="198"/>
        <v>42046.207638888889</v>
      </c>
      <c r="T3141">
        <f t="shared" si="199"/>
        <v>2014</v>
      </c>
    </row>
    <row r="3142" spans="1:20" ht="45" x14ac:dyDescent="0.25">
      <c r="A3142">
        <v>3601</v>
      </c>
      <c r="B3142" s="9" t="s">
        <v>3600</v>
      </c>
      <c r="C3142" s="3" t="s">
        <v>7711</v>
      </c>
      <c r="D3142" s="5">
        <v>2000</v>
      </c>
      <c r="E3142" s="7">
        <v>100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1">
        <f t="shared" si="197"/>
        <v>5</v>
      </c>
      <c r="P3142" t="s">
        <v>8309</v>
      </c>
      <c r="Q3142" t="s">
        <v>8333</v>
      </c>
      <c r="R3142" s="13">
        <f t="shared" si="196"/>
        <v>41990.99863425926</v>
      </c>
      <c r="S3142" s="13">
        <f t="shared" si="198"/>
        <v>42020.99863425926</v>
      </c>
      <c r="T3142">
        <f t="shared" si="199"/>
        <v>2014</v>
      </c>
    </row>
    <row r="3143" spans="1:20" ht="60" x14ac:dyDescent="0.25">
      <c r="A3143">
        <v>3618</v>
      </c>
      <c r="B3143" s="9" t="s">
        <v>3616</v>
      </c>
      <c r="C3143" s="3" t="s">
        <v>7728</v>
      </c>
      <c r="D3143" s="5">
        <v>2000</v>
      </c>
      <c r="E3143" s="7">
        <v>100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1">
        <f t="shared" si="197"/>
        <v>5</v>
      </c>
      <c r="P3143" t="s">
        <v>8309</v>
      </c>
      <c r="Q3143" t="s">
        <v>8333</v>
      </c>
      <c r="R3143" s="13">
        <f t="shared" si="196"/>
        <v>42128.627893518518</v>
      </c>
      <c r="S3143" s="13">
        <f t="shared" si="198"/>
        <v>42158.627893518518</v>
      </c>
      <c r="T3143">
        <f t="shared" si="199"/>
        <v>2015</v>
      </c>
    </row>
    <row r="3144" spans="1:20" ht="60" x14ac:dyDescent="0.25">
      <c r="A3144">
        <v>3627</v>
      </c>
      <c r="B3144" s="9" t="s">
        <v>3625</v>
      </c>
      <c r="C3144" s="3" t="s">
        <v>7737</v>
      </c>
      <c r="D3144" s="5">
        <v>2000</v>
      </c>
      <c r="E3144" s="7">
        <v>100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1">
        <f t="shared" si="197"/>
        <v>5</v>
      </c>
      <c r="P3144" t="s">
        <v>8309</v>
      </c>
      <c r="Q3144" t="s">
        <v>8333</v>
      </c>
      <c r="R3144" s="13">
        <f t="shared" si="196"/>
        <v>42460.741747685184</v>
      </c>
      <c r="S3144" s="13">
        <f t="shared" si="198"/>
        <v>42511.165972222225</v>
      </c>
      <c r="T3144">
        <f t="shared" si="199"/>
        <v>2016</v>
      </c>
    </row>
    <row r="3145" spans="1:20" ht="60" x14ac:dyDescent="0.25">
      <c r="A3145">
        <v>3653</v>
      </c>
      <c r="B3145" s="9" t="s">
        <v>3650</v>
      </c>
      <c r="C3145" s="3" t="s">
        <v>7763</v>
      </c>
      <c r="D3145" s="5">
        <v>2000</v>
      </c>
      <c r="E3145" s="7">
        <v>100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1">
        <f t="shared" si="197"/>
        <v>5</v>
      </c>
      <c r="P3145" t="s">
        <v>8309</v>
      </c>
      <c r="Q3145" t="s">
        <v>8333</v>
      </c>
      <c r="R3145" s="13">
        <f t="shared" si="196"/>
        <v>42191.363506944443</v>
      </c>
      <c r="S3145" s="13">
        <f t="shared" si="198"/>
        <v>42221.363506944443</v>
      </c>
      <c r="T3145">
        <f t="shared" si="199"/>
        <v>2015</v>
      </c>
    </row>
    <row r="3146" spans="1:20" ht="60" x14ac:dyDescent="0.25">
      <c r="A3146">
        <v>3657</v>
      </c>
      <c r="B3146" s="9" t="s">
        <v>3654</v>
      </c>
      <c r="C3146" s="3" t="s">
        <v>7767</v>
      </c>
      <c r="D3146" s="5">
        <v>2000</v>
      </c>
      <c r="E3146" s="7">
        <v>100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1">
        <f t="shared" si="197"/>
        <v>5</v>
      </c>
      <c r="P3146" t="s">
        <v>8309</v>
      </c>
      <c r="Q3146" t="s">
        <v>8333</v>
      </c>
      <c r="R3146" s="13">
        <f t="shared" si="196"/>
        <v>42499.629849537043</v>
      </c>
      <c r="S3146" s="13">
        <f t="shared" si="198"/>
        <v>42522.904166666667</v>
      </c>
      <c r="T3146">
        <f t="shared" si="199"/>
        <v>2016</v>
      </c>
    </row>
    <row r="3147" spans="1:20" ht="45" x14ac:dyDescent="0.25">
      <c r="A3147">
        <v>3678</v>
      </c>
      <c r="B3147" s="9" t="s">
        <v>3675</v>
      </c>
      <c r="C3147" s="3" t="s">
        <v>7788</v>
      </c>
      <c r="D3147" s="5">
        <v>2000</v>
      </c>
      <c r="E3147" s="7">
        <v>100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1">
        <f t="shared" si="197"/>
        <v>5</v>
      </c>
      <c r="P3147" t="s">
        <v>8309</v>
      </c>
      <c r="Q3147" t="s">
        <v>8333</v>
      </c>
      <c r="R3147" s="13">
        <f t="shared" si="196"/>
        <v>42120.531226851846</v>
      </c>
      <c r="S3147" s="13">
        <f t="shared" si="198"/>
        <v>42155.531226851846</v>
      </c>
      <c r="T3147">
        <f t="shared" si="199"/>
        <v>2015</v>
      </c>
    </row>
    <row r="3148" spans="1:20" ht="60" x14ac:dyDescent="0.25">
      <c r="A3148">
        <v>3679</v>
      </c>
      <c r="B3148" s="9" t="s">
        <v>3676</v>
      </c>
      <c r="C3148" s="3" t="s">
        <v>7789</v>
      </c>
      <c r="D3148" s="5">
        <v>2000</v>
      </c>
      <c r="E3148" s="7">
        <v>100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1">
        <f t="shared" si="197"/>
        <v>5</v>
      </c>
      <c r="P3148" t="s">
        <v>8309</v>
      </c>
      <c r="Q3148" t="s">
        <v>8333</v>
      </c>
      <c r="R3148" s="13">
        <f t="shared" si="196"/>
        <v>41786.761354166665</v>
      </c>
      <c r="S3148" s="13">
        <f t="shared" si="198"/>
        <v>41821.207638888889</v>
      </c>
      <c r="T3148">
        <f t="shared" si="199"/>
        <v>2014</v>
      </c>
    </row>
    <row r="3149" spans="1:20" ht="45" x14ac:dyDescent="0.25">
      <c r="A3149">
        <v>3696</v>
      </c>
      <c r="B3149" s="9" t="s">
        <v>3693</v>
      </c>
      <c r="C3149" s="3" t="s">
        <v>7806</v>
      </c>
      <c r="D3149" s="5">
        <v>2000</v>
      </c>
      <c r="E3149" s="7">
        <v>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1">
        <f t="shared" si="197"/>
        <v>5</v>
      </c>
      <c r="P3149" t="s">
        <v>8309</v>
      </c>
      <c r="Q3149" t="s">
        <v>8333</v>
      </c>
      <c r="R3149" s="13">
        <f t="shared" si="196"/>
        <v>41988.617083333331</v>
      </c>
      <c r="S3149" s="13">
        <f t="shared" si="198"/>
        <v>42048.617083333331</v>
      </c>
      <c r="T3149">
        <f t="shared" si="199"/>
        <v>2014</v>
      </c>
    </row>
    <row r="3150" spans="1:20" ht="60" x14ac:dyDescent="0.25">
      <c r="A3150">
        <v>3697</v>
      </c>
      <c r="B3150" s="9" t="s">
        <v>3694</v>
      </c>
      <c r="C3150" s="3" t="s">
        <v>7807</v>
      </c>
      <c r="D3150" s="5">
        <v>2000</v>
      </c>
      <c r="E3150" s="7">
        <v>100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1">
        <f t="shared" si="197"/>
        <v>5</v>
      </c>
      <c r="P3150" t="s">
        <v>8309</v>
      </c>
      <c r="Q3150" t="s">
        <v>8333</v>
      </c>
      <c r="R3150" s="13">
        <f t="shared" si="196"/>
        <v>42479.465833333335</v>
      </c>
      <c r="S3150" s="13">
        <f t="shared" si="198"/>
        <v>42500.465833333335</v>
      </c>
      <c r="T3150">
        <f t="shared" si="199"/>
        <v>2016</v>
      </c>
    </row>
    <row r="3151" spans="1:20" ht="45" x14ac:dyDescent="0.25">
      <c r="A3151">
        <v>3713</v>
      </c>
      <c r="B3151" s="9" t="s">
        <v>3710</v>
      </c>
      <c r="C3151" s="3" t="s">
        <v>7823</v>
      </c>
      <c r="D3151" s="5">
        <v>2000</v>
      </c>
      <c r="E3151" s="7">
        <v>100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1">
        <f t="shared" si="197"/>
        <v>5</v>
      </c>
      <c r="P3151" t="s">
        <v>8309</v>
      </c>
      <c r="Q3151" t="s">
        <v>8333</v>
      </c>
      <c r="R3151" s="13">
        <f t="shared" si="196"/>
        <v>42505.738032407404</v>
      </c>
      <c r="S3151" s="13">
        <f t="shared" si="198"/>
        <v>42525.738032407404</v>
      </c>
      <c r="T3151">
        <f t="shared" si="199"/>
        <v>2016</v>
      </c>
    </row>
    <row r="3152" spans="1:20" ht="45" x14ac:dyDescent="0.25">
      <c r="A3152">
        <v>3727</v>
      </c>
      <c r="B3152" s="9" t="s">
        <v>3724</v>
      </c>
      <c r="C3152" s="3" t="s">
        <v>7837</v>
      </c>
      <c r="D3152" s="5">
        <v>2000</v>
      </c>
      <c r="E3152" s="7">
        <v>96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1">
        <f t="shared" si="197"/>
        <v>5</v>
      </c>
      <c r="P3152" t="s">
        <v>8309</v>
      </c>
      <c r="Q3152" t="s">
        <v>8333</v>
      </c>
      <c r="R3152" s="13">
        <f t="shared" si="196"/>
        <v>42632.348310185189</v>
      </c>
      <c r="S3152" s="13">
        <f t="shared" si="198"/>
        <v>42663.204861111109</v>
      </c>
      <c r="T3152">
        <f t="shared" si="199"/>
        <v>2016</v>
      </c>
    </row>
    <row r="3153" spans="1:20" ht="60" x14ac:dyDescent="0.25">
      <c r="A3153">
        <v>3740</v>
      </c>
      <c r="B3153" s="9" t="s">
        <v>3737</v>
      </c>
      <c r="C3153" s="3" t="s">
        <v>7850</v>
      </c>
      <c r="D3153" s="5">
        <v>2000</v>
      </c>
      <c r="E3153" s="7">
        <v>95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1">
        <f t="shared" si="197"/>
        <v>5</v>
      </c>
      <c r="P3153" t="s">
        <v>8309</v>
      </c>
      <c r="Q3153" t="s">
        <v>8333</v>
      </c>
      <c r="R3153" s="13">
        <f t="shared" si="196"/>
        <v>41833.089756944442</v>
      </c>
      <c r="S3153" s="13">
        <f t="shared" si="198"/>
        <v>41863.079143518517</v>
      </c>
      <c r="T3153">
        <f t="shared" si="199"/>
        <v>2014</v>
      </c>
    </row>
    <row r="3154" spans="1:20" ht="60" x14ac:dyDescent="0.25">
      <c r="A3154">
        <v>3767</v>
      </c>
      <c r="B3154" s="9" t="s">
        <v>3764</v>
      </c>
      <c r="C3154" s="3" t="s">
        <v>7877</v>
      </c>
      <c r="D3154" s="5">
        <v>2000</v>
      </c>
      <c r="E3154" s="7">
        <v>95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">
        <f t="shared" si="197"/>
        <v>5</v>
      </c>
      <c r="P3154" t="s">
        <v>8309</v>
      </c>
      <c r="Q3154" t="s">
        <v>8317</v>
      </c>
      <c r="R3154" s="13">
        <f t="shared" si="196"/>
        <v>42050.019641203704</v>
      </c>
      <c r="S3154" s="13">
        <f t="shared" si="198"/>
        <v>42064.207638888889</v>
      </c>
      <c r="T3154">
        <f t="shared" si="199"/>
        <v>2015</v>
      </c>
    </row>
    <row r="3155" spans="1:20" ht="60" x14ac:dyDescent="0.25">
      <c r="A3155">
        <v>3770</v>
      </c>
      <c r="B3155" s="9" t="s">
        <v>3767</v>
      </c>
      <c r="C3155" s="3" t="s">
        <v>7880</v>
      </c>
      <c r="D3155" s="5">
        <v>2000</v>
      </c>
      <c r="E3155" s="7">
        <v>95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">
        <f t="shared" si="197"/>
        <v>5</v>
      </c>
      <c r="P3155" t="s">
        <v>8309</v>
      </c>
      <c r="Q3155" t="s">
        <v>8317</v>
      </c>
      <c r="R3155" s="13">
        <f t="shared" si="196"/>
        <v>42138.930671296301</v>
      </c>
      <c r="S3155" s="13">
        <f t="shared" si="198"/>
        <v>42168.930671296301</v>
      </c>
      <c r="T3155">
        <f t="shared" si="199"/>
        <v>2015</v>
      </c>
    </row>
    <row r="3156" spans="1:20" ht="45" x14ac:dyDescent="0.25">
      <c r="A3156">
        <v>3775</v>
      </c>
      <c r="B3156" s="9" t="s">
        <v>3772</v>
      </c>
      <c r="C3156" s="3" t="s">
        <v>7885</v>
      </c>
      <c r="D3156" s="5">
        <v>2000</v>
      </c>
      <c r="E3156" s="7">
        <v>95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">
        <f t="shared" si="197"/>
        <v>5</v>
      </c>
      <c r="P3156" t="s">
        <v>8309</v>
      </c>
      <c r="Q3156" t="s">
        <v>8317</v>
      </c>
      <c r="R3156" s="13">
        <f t="shared" si="196"/>
        <v>42075.942627314813</v>
      </c>
      <c r="S3156" s="13">
        <f t="shared" si="198"/>
        <v>42103.166666666672</v>
      </c>
      <c r="T3156">
        <f t="shared" si="199"/>
        <v>2015</v>
      </c>
    </row>
    <row r="3157" spans="1:20" ht="45" x14ac:dyDescent="0.25">
      <c r="A3157">
        <v>3777</v>
      </c>
      <c r="B3157" s="9" t="s">
        <v>3774</v>
      </c>
      <c r="C3157" s="3" t="s">
        <v>7887</v>
      </c>
      <c r="D3157" s="5">
        <v>2000</v>
      </c>
      <c r="E3157" s="7">
        <v>94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">
        <f t="shared" si="197"/>
        <v>5</v>
      </c>
      <c r="P3157" t="s">
        <v>8309</v>
      </c>
      <c r="Q3157" t="s">
        <v>8317</v>
      </c>
      <c r="R3157" s="13">
        <f t="shared" si="196"/>
        <v>41887.111354166671</v>
      </c>
      <c r="S3157" s="13">
        <f t="shared" si="198"/>
        <v>41909.166666666664</v>
      </c>
      <c r="T3157">
        <f t="shared" si="199"/>
        <v>2014</v>
      </c>
    </row>
    <row r="3158" spans="1:20" ht="60" x14ac:dyDescent="0.25">
      <c r="A3158">
        <v>3782</v>
      </c>
      <c r="B3158" s="9" t="s">
        <v>3779</v>
      </c>
      <c r="C3158" s="3" t="s">
        <v>7892</v>
      </c>
      <c r="D3158" s="5">
        <v>2000</v>
      </c>
      <c r="E3158" s="7">
        <v>94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 s="1">
        <f t="shared" si="197"/>
        <v>5</v>
      </c>
      <c r="P3158" t="s">
        <v>8309</v>
      </c>
      <c r="Q3158" t="s">
        <v>8317</v>
      </c>
      <c r="R3158" s="13">
        <f t="shared" si="196"/>
        <v>42546.862233796302</v>
      </c>
      <c r="S3158" s="13">
        <f t="shared" si="198"/>
        <v>42575.958333333328</v>
      </c>
      <c r="T3158">
        <f t="shared" si="199"/>
        <v>2016</v>
      </c>
    </row>
    <row r="3159" spans="1:20" ht="60" x14ac:dyDescent="0.25">
      <c r="A3159">
        <v>3785</v>
      </c>
      <c r="B3159" s="9" t="s">
        <v>3782</v>
      </c>
      <c r="C3159" s="3" t="s">
        <v>7895</v>
      </c>
      <c r="D3159" s="5">
        <v>2000</v>
      </c>
      <c r="E3159" s="7">
        <v>93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 s="1">
        <f t="shared" si="197"/>
        <v>5</v>
      </c>
      <c r="P3159" t="s">
        <v>8309</v>
      </c>
      <c r="Q3159" t="s">
        <v>8317</v>
      </c>
      <c r="R3159" s="13">
        <f t="shared" ref="R3159:R3222" si="200">((J3159/60)/60/24+DATE(1970,1,1))</f>
        <v>42548.63853009259</v>
      </c>
      <c r="S3159" s="13">
        <f t="shared" si="198"/>
        <v>42584.418749999997</v>
      </c>
      <c r="T3159">
        <f t="shared" si="199"/>
        <v>2016</v>
      </c>
    </row>
    <row r="3160" spans="1:20" ht="60" x14ac:dyDescent="0.25">
      <c r="A3160">
        <v>3809</v>
      </c>
      <c r="B3160" s="9" t="s">
        <v>3806</v>
      </c>
      <c r="C3160" s="3" t="s">
        <v>7919</v>
      </c>
      <c r="D3160" s="5">
        <v>2000</v>
      </c>
      <c r="E3160" s="7">
        <v>92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1">
        <f t="shared" si="197"/>
        <v>5</v>
      </c>
      <c r="P3160" t="s">
        <v>8309</v>
      </c>
      <c r="Q3160" t="s">
        <v>8333</v>
      </c>
      <c r="R3160" s="13">
        <f t="shared" si="200"/>
        <v>41800.526701388888</v>
      </c>
      <c r="S3160" s="13">
        <f t="shared" si="198"/>
        <v>41850.958333333336</v>
      </c>
      <c r="T3160">
        <f t="shared" si="199"/>
        <v>2014</v>
      </c>
    </row>
    <row r="3161" spans="1:20" ht="60" x14ac:dyDescent="0.25">
      <c r="A3161">
        <v>3812</v>
      </c>
      <c r="B3161" s="9" t="s">
        <v>3809</v>
      </c>
      <c r="C3161" s="3" t="s">
        <v>7922</v>
      </c>
      <c r="D3161" s="5">
        <v>2000</v>
      </c>
      <c r="E3161" s="7">
        <v>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1">
        <f t="shared" si="197"/>
        <v>5</v>
      </c>
      <c r="P3161" t="s">
        <v>8309</v>
      </c>
      <c r="Q3161" t="s">
        <v>8333</v>
      </c>
      <c r="R3161" s="13">
        <f t="shared" si="200"/>
        <v>42109.751250000001</v>
      </c>
      <c r="S3161" s="13">
        <f t="shared" si="198"/>
        <v>42156.165972222225</v>
      </c>
      <c r="T3161">
        <f t="shared" si="199"/>
        <v>2015</v>
      </c>
    </row>
    <row r="3162" spans="1:20" ht="60" x14ac:dyDescent="0.25">
      <c r="A3162">
        <v>3817</v>
      </c>
      <c r="B3162" s="9" t="s">
        <v>3814</v>
      </c>
      <c r="C3162" s="3" t="s">
        <v>7927</v>
      </c>
      <c r="D3162" s="5">
        <v>2000</v>
      </c>
      <c r="E3162" s="7">
        <v>90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1">
        <f t="shared" si="197"/>
        <v>5</v>
      </c>
      <c r="P3162" t="s">
        <v>8309</v>
      </c>
      <c r="Q3162" t="s">
        <v>8333</v>
      </c>
      <c r="R3162" s="13">
        <f t="shared" si="200"/>
        <v>42284.69694444444</v>
      </c>
      <c r="S3162" s="13">
        <f t="shared" si="198"/>
        <v>42301.165972222225</v>
      </c>
      <c r="T3162">
        <f t="shared" si="199"/>
        <v>2015</v>
      </c>
    </row>
    <row r="3163" spans="1:20" ht="30" x14ac:dyDescent="0.25">
      <c r="A3163">
        <v>3837</v>
      </c>
      <c r="B3163" s="9" t="s">
        <v>3834</v>
      </c>
      <c r="C3163" s="3" t="s">
        <v>7946</v>
      </c>
      <c r="D3163" s="5">
        <v>2000</v>
      </c>
      <c r="E3163" s="7">
        <v>90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1">
        <f t="shared" si="197"/>
        <v>5</v>
      </c>
      <c r="P3163" t="s">
        <v>8309</v>
      </c>
      <c r="Q3163" t="s">
        <v>8333</v>
      </c>
      <c r="R3163" s="13">
        <f t="shared" si="200"/>
        <v>42152.765717592592</v>
      </c>
      <c r="S3163" s="13">
        <f t="shared" si="198"/>
        <v>42188.765717592592</v>
      </c>
      <c r="T3163">
        <f t="shared" si="199"/>
        <v>2015</v>
      </c>
    </row>
    <row r="3164" spans="1:20" ht="60" x14ac:dyDescent="0.25">
      <c r="A3164">
        <v>3839</v>
      </c>
      <c r="B3164" s="9" t="s">
        <v>3836</v>
      </c>
      <c r="C3164" s="3" t="s">
        <v>7948</v>
      </c>
      <c r="D3164" s="5">
        <v>2000</v>
      </c>
      <c r="E3164" s="7">
        <v>90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1">
        <f t="shared" si="197"/>
        <v>5</v>
      </c>
      <c r="P3164" t="s">
        <v>8309</v>
      </c>
      <c r="Q3164" t="s">
        <v>8333</v>
      </c>
      <c r="R3164" s="13">
        <f t="shared" si="200"/>
        <v>42155.142638888887</v>
      </c>
      <c r="S3164" s="13">
        <f t="shared" si="198"/>
        <v>42215.142638888887</v>
      </c>
      <c r="T3164">
        <f t="shared" si="199"/>
        <v>2015</v>
      </c>
    </row>
    <row r="3165" spans="1:20" x14ac:dyDescent="0.25">
      <c r="A3165">
        <v>3861</v>
      </c>
      <c r="B3165" s="9" t="s">
        <v>3858</v>
      </c>
      <c r="C3165" s="3" t="s">
        <v>7970</v>
      </c>
      <c r="D3165" s="5">
        <v>2000</v>
      </c>
      <c r="E3165" s="7">
        <v>90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1">
        <f t="shared" si="197"/>
        <v>5</v>
      </c>
      <c r="P3165" t="s">
        <v>8309</v>
      </c>
      <c r="Q3165" t="s">
        <v>8333</v>
      </c>
      <c r="R3165" s="13">
        <f t="shared" si="200"/>
        <v>41914.590011574073</v>
      </c>
      <c r="S3165" s="13">
        <f t="shared" si="198"/>
        <v>41955.907638888893</v>
      </c>
      <c r="T3165">
        <f t="shared" si="199"/>
        <v>2014</v>
      </c>
    </row>
    <row r="3166" spans="1:20" ht="30" x14ac:dyDescent="0.25">
      <c r="A3166">
        <v>3866</v>
      </c>
      <c r="B3166" s="9" t="s">
        <v>3863</v>
      </c>
      <c r="C3166" s="3" t="s">
        <v>7975</v>
      </c>
      <c r="D3166" s="5">
        <v>2000</v>
      </c>
      <c r="E3166" s="7">
        <v>90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">
        <f t="shared" si="197"/>
        <v>5</v>
      </c>
      <c r="P3166" t="s">
        <v>8309</v>
      </c>
      <c r="Q3166" t="s">
        <v>8333</v>
      </c>
      <c r="R3166" s="13">
        <f t="shared" si="200"/>
        <v>42402.947002314817</v>
      </c>
      <c r="S3166" s="13">
        <f t="shared" si="198"/>
        <v>42452.145138888889</v>
      </c>
      <c r="T3166">
        <f t="shared" si="199"/>
        <v>2016</v>
      </c>
    </row>
    <row r="3167" spans="1:20" ht="45" x14ac:dyDescent="0.25">
      <c r="A3167">
        <v>3867</v>
      </c>
      <c r="B3167" s="9" t="s">
        <v>3864</v>
      </c>
      <c r="C3167" s="3" t="s">
        <v>7976</v>
      </c>
      <c r="D3167" s="5">
        <v>2000</v>
      </c>
      <c r="E3167" s="7">
        <v>90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1">
        <f t="shared" si="197"/>
        <v>5</v>
      </c>
      <c r="P3167" t="s">
        <v>8309</v>
      </c>
      <c r="Q3167" t="s">
        <v>8333</v>
      </c>
      <c r="R3167" s="13">
        <f t="shared" si="200"/>
        <v>42509.814108796301</v>
      </c>
      <c r="S3167" s="13">
        <f t="shared" si="198"/>
        <v>42539.814108796301</v>
      </c>
      <c r="T3167">
        <f t="shared" si="199"/>
        <v>2016</v>
      </c>
    </row>
    <row r="3168" spans="1:20" ht="60" x14ac:dyDescent="0.25">
      <c r="A3168">
        <v>3887</v>
      </c>
      <c r="B3168" s="9" t="s">
        <v>3884</v>
      </c>
      <c r="C3168" s="3" t="s">
        <v>7995</v>
      </c>
      <c r="D3168" s="5">
        <v>2000</v>
      </c>
      <c r="E3168" s="7">
        <v>90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">
        <f t="shared" si="197"/>
        <v>4</v>
      </c>
      <c r="P3168" t="s">
        <v>8309</v>
      </c>
      <c r="Q3168" t="s">
        <v>8317</v>
      </c>
      <c r="R3168" s="13">
        <f t="shared" si="200"/>
        <v>42079.857974537037</v>
      </c>
      <c r="S3168" s="13">
        <f t="shared" si="198"/>
        <v>42125.916666666672</v>
      </c>
      <c r="T3168">
        <f t="shared" si="199"/>
        <v>2015</v>
      </c>
    </row>
    <row r="3169" spans="1:20" ht="60" x14ac:dyDescent="0.25">
      <c r="A3169">
        <v>3888</v>
      </c>
      <c r="B3169" s="9" t="s">
        <v>3885</v>
      </c>
      <c r="C3169" s="3" t="s">
        <v>7996</v>
      </c>
      <c r="D3169" s="5">
        <v>2000</v>
      </c>
      <c r="E3169" s="7">
        <v>86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1">
        <f t="shared" si="197"/>
        <v>4</v>
      </c>
      <c r="P3169" t="s">
        <v>8309</v>
      </c>
      <c r="Q3169" t="s">
        <v>8333</v>
      </c>
      <c r="R3169" s="13">
        <f t="shared" si="200"/>
        <v>42762.545810185184</v>
      </c>
      <c r="S3169" s="13">
        <f t="shared" si="198"/>
        <v>42792.545810185184</v>
      </c>
      <c r="T3169">
        <f t="shared" si="199"/>
        <v>2017</v>
      </c>
    </row>
    <row r="3170" spans="1:20" ht="60" x14ac:dyDescent="0.25">
      <c r="A3170">
        <v>3916</v>
      </c>
      <c r="B3170" s="9" t="s">
        <v>3913</v>
      </c>
      <c r="C3170" s="3" t="s">
        <v>8024</v>
      </c>
      <c r="D3170" s="5">
        <v>2000</v>
      </c>
      <c r="E3170" s="7">
        <v>86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1">
        <f t="shared" si="197"/>
        <v>4</v>
      </c>
      <c r="P3170" t="s">
        <v>8309</v>
      </c>
      <c r="Q3170" t="s">
        <v>8333</v>
      </c>
      <c r="R3170" s="13">
        <f t="shared" si="200"/>
        <v>42494.471666666665</v>
      </c>
      <c r="S3170" s="13">
        <f t="shared" si="198"/>
        <v>42524.471666666665</v>
      </c>
      <c r="T3170">
        <f t="shared" si="199"/>
        <v>2016</v>
      </c>
    </row>
    <row r="3171" spans="1:20" ht="60" x14ac:dyDescent="0.25">
      <c r="A3171">
        <v>3945</v>
      </c>
      <c r="B3171" s="9" t="s">
        <v>3942</v>
      </c>
      <c r="C3171" s="3" t="s">
        <v>8053</v>
      </c>
      <c r="D3171" s="5">
        <v>2000</v>
      </c>
      <c r="E3171" s="7">
        <v>85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1">
        <f t="shared" si="197"/>
        <v>4</v>
      </c>
      <c r="P3171" t="s">
        <v>8309</v>
      </c>
      <c r="Q3171" t="s">
        <v>8333</v>
      </c>
      <c r="R3171" s="13">
        <f t="shared" si="200"/>
        <v>42109.801712962959</v>
      </c>
      <c r="S3171" s="13">
        <f t="shared" si="198"/>
        <v>42139.801712962959</v>
      </c>
      <c r="T3171">
        <f t="shared" si="199"/>
        <v>2015</v>
      </c>
    </row>
    <row r="3172" spans="1:20" ht="60" x14ac:dyDescent="0.25">
      <c r="A3172">
        <v>3958</v>
      </c>
      <c r="B3172" s="9" t="s">
        <v>3955</v>
      </c>
      <c r="C3172" s="3" t="s">
        <v>8065</v>
      </c>
      <c r="D3172" s="5">
        <v>2000</v>
      </c>
      <c r="E3172" s="7">
        <v>85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1">
        <f t="shared" si="197"/>
        <v>4</v>
      </c>
      <c r="P3172" t="s">
        <v>8309</v>
      </c>
      <c r="Q3172" t="s">
        <v>8333</v>
      </c>
      <c r="R3172" s="13">
        <f t="shared" si="200"/>
        <v>41816.950370370374</v>
      </c>
      <c r="S3172" s="13">
        <f t="shared" si="198"/>
        <v>41853.583333333336</v>
      </c>
      <c r="T3172">
        <f t="shared" si="199"/>
        <v>2014</v>
      </c>
    </row>
    <row r="3173" spans="1:20" ht="45" x14ac:dyDescent="0.25">
      <c r="A3173">
        <v>3964</v>
      </c>
      <c r="B3173" s="9" t="s">
        <v>3961</v>
      </c>
      <c r="C3173" s="3" t="s">
        <v>8071</v>
      </c>
      <c r="D3173" s="5">
        <v>2000</v>
      </c>
      <c r="E3173" s="7">
        <v>85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1">
        <f t="shared" si="197"/>
        <v>4</v>
      </c>
      <c r="P3173" t="s">
        <v>8309</v>
      </c>
      <c r="Q3173" t="s">
        <v>8333</v>
      </c>
      <c r="R3173" s="13">
        <f t="shared" si="200"/>
        <v>42053.722060185188</v>
      </c>
      <c r="S3173" s="13">
        <f t="shared" si="198"/>
        <v>42113.680393518516</v>
      </c>
      <c r="T3173">
        <f t="shared" si="199"/>
        <v>2015</v>
      </c>
    </row>
    <row r="3174" spans="1:20" ht="60" x14ac:dyDescent="0.25">
      <c r="A3174">
        <v>3965</v>
      </c>
      <c r="B3174" s="9" t="s">
        <v>3962</v>
      </c>
      <c r="C3174" s="3" t="s">
        <v>8072</v>
      </c>
      <c r="D3174" s="5">
        <v>2000</v>
      </c>
      <c r="E3174" s="7">
        <v>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1">
        <f t="shared" si="197"/>
        <v>4</v>
      </c>
      <c r="P3174" t="s">
        <v>8309</v>
      </c>
      <c r="Q3174" t="s">
        <v>8333</v>
      </c>
      <c r="R3174" s="13">
        <f t="shared" si="200"/>
        <v>42414.235879629632</v>
      </c>
      <c r="S3174" s="13">
        <f t="shared" si="198"/>
        <v>42474.194212962961</v>
      </c>
      <c r="T3174">
        <f t="shared" si="199"/>
        <v>2016</v>
      </c>
    </row>
    <row r="3175" spans="1:20" ht="60" x14ac:dyDescent="0.25">
      <c r="A3175">
        <v>3978</v>
      </c>
      <c r="B3175" s="9" t="s">
        <v>3975</v>
      </c>
      <c r="C3175" s="3" t="s">
        <v>8085</v>
      </c>
      <c r="D3175" s="5">
        <v>2000</v>
      </c>
      <c r="E3175" s="7">
        <v>85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1">
        <f t="shared" si="197"/>
        <v>4</v>
      </c>
      <c r="P3175" t="s">
        <v>8309</v>
      </c>
      <c r="Q3175" t="s">
        <v>8333</v>
      </c>
      <c r="R3175" s="13">
        <f t="shared" si="200"/>
        <v>41975.642974537041</v>
      </c>
      <c r="S3175" s="13">
        <f t="shared" si="198"/>
        <v>42035.642974537041</v>
      </c>
      <c r="T3175">
        <f t="shared" si="199"/>
        <v>2014</v>
      </c>
    </row>
    <row r="3176" spans="1:20" ht="60" x14ac:dyDescent="0.25">
      <c r="A3176">
        <v>3985</v>
      </c>
      <c r="B3176" s="9" t="s">
        <v>3981</v>
      </c>
      <c r="C3176" s="3" t="s">
        <v>8091</v>
      </c>
      <c r="D3176" s="5">
        <v>2000</v>
      </c>
      <c r="E3176" s="7">
        <v>85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">
        <f t="shared" si="197"/>
        <v>4</v>
      </c>
      <c r="P3176" t="s">
        <v>8309</v>
      </c>
      <c r="Q3176" t="s">
        <v>8333</v>
      </c>
      <c r="R3176" s="13">
        <f t="shared" si="200"/>
        <v>42399.707407407404</v>
      </c>
      <c r="S3176" s="13">
        <f t="shared" si="198"/>
        <v>42420.878472222219</v>
      </c>
      <c r="T3176">
        <f t="shared" si="199"/>
        <v>2016</v>
      </c>
    </row>
    <row r="3177" spans="1:20" ht="45" x14ac:dyDescent="0.25">
      <c r="A3177">
        <v>3994</v>
      </c>
      <c r="B3177" s="9" t="s">
        <v>3990</v>
      </c>
      <c r="C3177" s="3" t="s">
        <v>8100</v>
      </c>
      <c r="D3177" s="5">
        <v>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1">
        <f t="shared" si="197"/>
        <v>4</v>
      </c>
      <c r="P3177" t="s">
        <v>8309</v>
      </c>
      <c r="Q3177" t="s">
        <v>8333</v>
      </c>
      <c r="R3177" s="13">
        <f t="shared" si="200"/>
        <v>41809.389930555553</v>
      </c>
      <c r="S3177" s="13">
        <f t="shared" si="198"/>
        <v>41839.389930555553</v>
      </c>
      <c r="T3177">
        <f t="shared" si="199"/>
        <v>2014</v>
      </c>
    </row>
    <row r="3178" spans="1:20" ht="45" x14ac:dyDescent="0.25">
      <c r="A3178">
        <v>4003</v>
      </c>
      <c r="B3178" s="9" t="s">
        <v>3999</v>
      </c>
      <c r="C3178" s="3" t="s">
        <v>8071</v>
      </c>
      <c r="D3178" s="5">
        <v>2000</v>
      </c>
      <c r="E3178" s="7">
        <v>83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1">
        <f t="shared" si="197"/>
        <v>4</v>
      </c>
      <c r="P3178" t="s">
        <v>8309</v>
      </c>
      <c r="Q3178" t="s">
        <v>8333</v>
      </c>
      <c r="R3178" s="13">
        <f t="shared" si="200"/>
        <v>42020.587349537032</v>
      </c>
      <c r="S3178" s="13">
        <f t="shared" si="198"/>
        <v>42050.587349537032</v>
      </c>
      <c r="T3178">
        <f t="shared" si="199"/>
        <v>2015</v>
      </c>
    </row>
    <row r="3179" spans="1:20" ht="45" x14ac:dyDescent="0.25">
      <c r="A3179">
        <v>4007</v>
      </c>
      <c r="B3179" s="9" t="s">
        <v>4003</v>
      </c>
      <c r="C3179" s="3" t="s">
        <v>8112</v>
      </c>
      <c r="D3179" s="5">
        <v>2000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1">
        <f t="shared" si="197"/>
        <v>4</v>
      </c>
      <c r="P3179" t="s">
        <v>8309</v>
      </c>
      <c r="Q3179" t="s">
        <v>8333</v>
      </c>
      <c r="R3179" s="13">
        <f t="shared" si="200"/>
        <v>41848.772928240738</v>
      </c>
      <c r="S3179" s="13">
        <f t="shared" si="198"/>
        <v>41877.686111111114</v>
      </c>
      <c r="T3179">
        <f t="shared" si="199"/>
        <v>2014</v>
      </c>
    </row>
    <row r="3180" spans="1:20" ht="60" x14ac:dyDescent="0.25">
      <c r="A3180">
        <v>4013</v>
      </c>
      <c r="B3180" s="9" t="s">
        <v>4009</v>
      </c>
      <c r="C3180" s="3" t="s">
        <v>8118</v>
      </c>
      <c r="D3180" s="5">
        <v>2000</v>
      </c>
      <c r="E3180" s="7">
        <v>82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1">
        <f t="shared" si="197"/>
        <v>4</v>
      </c>
      <c r="P3180" t="s">
        <v>8309</v>
      </c>
      <c r="Q3180" t="s">
        <v>8333</v>
      </c>
      <c r="R3180" s="13">
        <f t="shared" si="200"/>
        <v>42021.301192129627</v>
      </c>
      <c r="S3180" s="13">
        <f t="shared" si="198"/>
        <v>42051.301192129627</v>
      </c>
      <c r="T3180">
        <f t="shared" si="199"/>
        <v>2015</v>
      </c>
    </row>
    <row r="3181" spans="1:20" ht="45" x14ac:dyDescent="0.25">
      <c r="A3181">
        <v>4028</v>
      </c>
      <c r="B3181" s="9" t="s">
        <v>4024</v>
      </c>
      <c r="C3181" s="3" t="s">
        <v>8133</v>
      </c>
      <c r="D3181" s="5">
        <v>2000</v>
      </c>
      <c r="E3181" s="7">
        <v>82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1">
        <f t="shared" si="197"/>
        <v>4</v>
      </c>
      <c r="P3181" t="s">
        <v>8309</v>
      </c>
      <c r="Q3181" t="s">
        <v>8333</v>
      </c>
      <c r="R3181" s="13">
        <f t="shared" si="200"/>
        <v>41765.938657407409</v>
      </c>
      <c r="S3181" s="13">
        <f t="shared" si="198"/>
        <v>41795.938657407409</v>
      </c>
      <c r="T3181">
        <f t="shared" si="199"/>
        <v>2014</v>
      </c>
    </row>
    <row r="3182" spans="1:20" ht="60" x14ac:dyDescent="0.25">
      <c r="A3182">
        <v>4064</v>
      </c>
      <c r="B3182" s="9" t="s">
        <v>4060</v>
      </c>
      <c r="C3182" s="3" t="s">
        <v>8168</v>
      </c>
      <c r="D3182" s="5">
        <v>2000</v>
      </c>
      <c r="E3182" s="7">
        <v>81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1">
        <f t="shared" si="197"/>
        <v>4</v>
      </c>
      <c r="P3182" t="s">
        <v>8309</v>
      </c>
      <c r="Q3182" t="s">
        <v>8333</v>
      </c>
      <c r="R3182" s="13">
        <f t="shared" si="200"/>
        <v>42093.588263888887</v>
      </c>
      <c r="S3182" s="13">
        <f t="shared" si="198"/>
        <v>42123.588263888887</v>
      </c>
      <c r="T3182">
        <f t="shared" si="199"/>
        <v>2015</v>
      </c>
    </row>
    <row r="3183" spans="1:20" ht="60" x14ac:dyDescent="0.25">
      <c r="A3183">
        <v>4075</v>
      </c>
      <c r="B3183" s="9" t="s">
        <v>4071</v>
      </c>
      <c r="C3183" s="3" t="s">
        <v>8178</v>
      </c>
      <c r="D3183" s="5">
        <v>2000</v>
      </c>
      <c r="E3183" s="7">
        <v>81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1">
        <f t="shared" si="197"/>
        <v>4</v>
      </c>
      <c r="P3183" t="s">
        <v>8309</v>
      </c>
      <c r="Q3183" t="s">
        <v>8333</v>
      </c>
      <c r="R3183" s="13">
        <f t="shared" si="200"/>
        <v>41779.045937499999</v>
      </c>
      <c r="S3183" s="13">
        <f t="shared" si="198"/>
        <v>41820.727777777778</v>
      </c>
      <c r="T3183">
        <f t="shared" si="199"/>
        <v>2014</v>
      </c>
    </row>
    <row r="3184" spans="1:20" ht="45" x14ac:dyDescent="0.25">
      <c r="A3184">
        <v>4088</v>
      </c>
      <c r="B3184" s="9" t="s">
        <v>4084</v>
      </c>
      <c r="C3184" s="3" t="s">
        <v>8191</v>
      </c>
      <c r="D3184" s="5">
        <v>2000</v>
      </c>
      <c r="E3184" s="7">
        <v>80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1">
        <f t="shared" si="197"/>
        <v>4</v>
      </c>
      <c r="P3184" t="s">
        <v>8309</v>
      </c>
      <c r="Q3184" t="s">
        <v>8333</v>
      </c>
      <c r="R3184" s="13">
        <f t="shared" si="200"/>
        <v>41990.612546296295</v>
      </c>
      <c r="S3184" s="13">
        <f t="shared" si="198"/>
        <v>42020.434722222228</v>
      </c>
      <c r="T3184">
        <f t="shared" si="199"/>
        <v>2014</v>
      </c>
    </row>
    <row r="3185" spans="1:20" ht="45" x14ac:dyDescent="0.25">
      <c r="A3185">
        <v>4094</v>
      </c>
      <c r="B3185" s="9" t="s">
        <v>4090</v>
      </c>
      <c r="C3185" s="3" t="s">
        <v>8197</v>
      </c>
      <c r="D3185" s="5">
        <v>2000</v>
      </c>
      <c r="E3185" s="7">
        <v>80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1">
        <f t="shared" si="197"/>
        <v>4</v>
      </c>
      <c r="P3185" t="s">
        <v>8309</v>
      </c>
      <c r="Q3185" t="s">
        <v>8333</v>
      </c>
      <c r="R3185" s="13">
        <f t="shared" si="200"/>
        <v>41890.086805555555</v>
      </c>
      <c r="S3185" s="13">
        <f t="shared" si="198"/>
        <v>41934.207638888889</v>
      </c>
      <c r="T3185">
        <f t="shared" si="199"/>
        <v>2014</v>
      </c>
    </row>
    <row r="3186" spans="1:20" ht="60" x14ac:dyDescent="0.25">
      <c r="A3186">
        <v>4107</v>
      </c>
      <c r="B3186" s="9" t="s">
        <v>4103</v>
      </c>
      <c r="C3186" s="3" t="s">
        <v>8210</v>
      </c>
      <c r="D3186" s="5">
        <v>2000</v>
      </c>
      <c r="E3186" s="7">
        <v>80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1">
        <f t="shared" si="197"/>
        <v>4</v>
      </c>
      <c r="P3186" t="s">
        <v>8309</v>
      </c>
      <c r="Q3186" t="s">
        <v>8333</v>
      </c>
      <c r="R3186" s="13">
        <f t="shared" si="200"/>
        <v>41883.916678240741</v>
      </c>
      <c r="S3186" s="13">
        <f t="shared" si="198"/>
        <v>41906.916678240741</v>
      </c>
      <c r="T3186">
        <f t="shared" si="199"/>
        <v>2014</v>
      </c>
    </row>
    <row r="3187" spans="1:20" ht="45" x14ac:dyDescent="0.25">
      <c r="A3187">
        <v>2750</v>
      </c>
      <c r="B3187" s="9" t="s">
        <v>2750</v>
      </c>
      <c r="C3187" s="3" t="s">
        <v>6860</v>
      </c>
      <c r="D3187" s="5">
        <v>1999</v>
      </c>
      <c r="E3187" s="7">
        <v>80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">
        <f t="shared" si="197"/>
        <v>4</v>
      </c>
      <c r="P3187" t="s">
        <v>8311</v>
      </c>
      <c r="Q3187" t="s">
        <v>8341</v>
      </c>
      <c r="R3187" s="13">
        <f t="shared" si="200"/>
        <v>41078.899826388886</v>
      </c>
      <c r="S3187" s="13">
        <f t="shared" si="198"/>
        <v>41090.833333333336</v>
      </c>
      <c r="T3187">
        <f t="shared" si="199"/>
        <v>2012</v>
      </c>
    </row>
    <row r="3188" spans="1:20" ht="45" x14ac:dyDescent="0.25">
      <c r="A3188">
        <v>2307</v>
      </c>
      <c r="B3188" s="9" t="s">
        <v>2308</v>
      </c>
      <c r="C3188" s="3" t="s">
        <v>6417</v>
      </c>
      <c r="D3188" s="5">
        <v>1964.47</v>
      </c>
      <c r="E3188" s="7">
        <v>80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">
        <f t="shared" si="197"/>
        <v>4</v>
      </c>
      <c r="P3188" t="s">
        <v>8323</v>
      </c>
      <c r="Q3188" t="s">
        <v>8344</v>
      </c>
      <c r="R3188" s="13">
        <f t="shared" si="200"/>
        <v>41004.802465277775</v>
      </c>
      <c r="S3188" s="13">
        <f t="shared" si="198"/>
        <v>41034.802407407406</v>
      </c>
      <c r="T3188">
        <f t="shared" si="199"/>
        <v>2012</v>
      </c>
    </row>
    <row r="3189" spans="1:20" ht="60" x14ac:dyDescent="0.25">
      <c r="A3189">
        <v>3609</v>
      </c>
      <c r="B3189" s="9" t="s">
        <v>3608</v>
      </c>
      <c r="C3189" s="3" t="s">
        <v>7719</v>
      </c>
      <c r="D3189" s="5">
        <v>1960</v>
      </c>
      <c r="E3189" s="7">
        <v>78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">
        <f t="shared" si="197"/>
        <v>4</v>
      </c>
      <c r="P3189" t="s">
        <v>8309</v>
      </c>
      <c r="Q3189" t="s">
        <v>8333</v>
      </c>
      <c r="R3189" s="13">
        <f t="shared" si="200"/>
        <v>42429.991724537031</v>
      </c>
      <c r="S3189" s="13">
        <f t="shared" si="198"/>
        <v>42459.950057870374</v>
      </c>
      <c r="T3189">
        <f t="shared" si="199"/>
        <v>2016</v>
      </c>
    </row>
    <row r="3190" spans="1:20" ht="45" x14ac:dyDescent="0.25">
      <c r="A3190">
        <v>4009</v>
      </c>
      <c r="B3190" s="9" t="s">
        <v>4005</v>
      </c>
      <c r="C3190" s="3" t="s">
        <v>8114</v>
      </c>
      <c r="D3190" s="5">
        <v>1930</v>
      </c>
      <c r="E3190" s="7">
        <v>77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">
        <f t="shared" si="197"/>
        <v>4</v>
      </c>
      <c r="P3190" t="s">
        <v>8309</v>
      </c>
      <c r="Q3190" t="s">
        <v>8333</v>
      </c>
      <c r="R3190" s="13">
        <f t="shared" si="200"/>
        <v>41851.700925925928</v>
      </c>
      <c r="S3190" s="13">
        <f t="shared" si="198"/>
        <v>41891.700925925928</v>
      </c>
      <c r="T3190">
        <f t="shared" si="199"/>
        <v>2014</v>
      </c>
    </row>
    <row r="3191" spans="1:20" ht="45" x14ac:dyDescent="0.25">
      <c r="A3191">
        <v>720</v>
      </c>
      <c r="B3191" s="9" t="s">
        <v>721</v>
      </c>
      <c r="C3191" s="3" t="s">
        <v>4830</v>
      </c>
      <c r="D3191" s="5">
        <v>1900</v>
      </c>
      <c r="E3191" s="7">
        <v>76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">
        <f t="shared" si="197"/>
        <v>4</v>
      </c>
      <c r="P3191" t="s">
        <v>8311</v>
      </c>
      <c r="Q3191" t="s">
        <v>8345</v>
      </c>
      <c r="R3191" s="13">
        <f t="shared" si="200"/>
        <v>40909.649201388893</v>
      </c>
      <c r="S3191" s="13">
        <f t="shared" si="198"/>
        <v>40937.649201388893</v>
      </c>
      <c r="T3191">
        <f t="shared" si="199"/>
        <v>2012</v>
      </c>
    </row>
    <row r="3192" spans="1:20" ht="60" x14ac:dyDescent="0.25">
      <c r="A3192">
        <v>1786</v>
      </c>
      <c r="B3192" s="9" t="s">
        <v>1787</v>
      </c>
      <c r="C3192" s="3" t="s">
        <v>5896</v>
      </c>
      <c r="D3192" s="5">
        <v>1900</v>
      </c>
      <c r="E3192" s="7">
        <v>76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">
        <f t="shared" si="197"/>
        <v>4</v>
      </c>
      <c r="P3192" t="s">
        <v>8327</v>
      </c>
      <c r="Q3192" t="s">
        <v>8328</v>
      </c>
      <c r="R3192" s="13">
        <f t="shared" si="200"/>
        <v>41958.550659722227</v>
      </c>
      <c r="S3192" s="13">
        <f t="shared" si="198"/>
        <v>41988.550659722227</v>
      </c>
      <c r="T3192">
        <f t="shared" si="199"/>
        <v>2014</v>
      </c>
    </row>
    <row r="3193" spans="1:20" ht="60" x14ac:dyDescent="0.25">
      <c r="A3193">
        <v>3176</v>
      </c>
      <c r="B3193" s="9" t="s">
        <v>3176</v>
      </c>
      <c r="C3193" s="3" t="s">
        <v>7286</v>
      </c>
      <c r="D3193" s="5">
        <v>1900</v>
      </c>
      <c r="E3193" s="7">
        <v>75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1">
        <f t="shared" si="197"/>
        <v>4</v>
      </c>
      <c r="P3193" t="s">
        <v>8309</v>
      </c>
      <c r="Q3193" t="s">
        <v>8333</v>
      </c>
      <c r="R3193" s="13">
        <f t="shared" si="200"/>
        <v>41477.930914351848</v>
      </c>
      <c r="S3193" s="13">
        <f t="shared" si="198"/>
        <v>41504.625</v>
      </c>
      <c r="T3193">
        <f t="shared" si="199"/>
        <v>2013</v>
      </c>
    </row>
    <row r="3194" spans="1:20" ht="60" x14ac:dyDescent="0.25">
      <c r="A3194">
        <v>1578</v>
      </c>
      <c r="B3194" s="9" t="s">
        <v>1579</v>
      </c>
      <c r="C3194" s="3" t="s">
        <v>5688</v>
      </c>
      <c r="D3194" s="5">
        <v>1897</v>
      </c>
      <c r="E3194" s="7">
        <v>75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">
        <f t="shared" si="197"/>
        <v>4</v>
      </c>
      <c r="P3194" t="s">
        <v>8311</v>
      </c>
      <c r="Q3194" t="s">
        <v>8351</v>
      </c>
      <c r="R3194" s="13">
        <f t="shared" si="200"/>
        <v>40399.065868055557</v>
      </c>
      <c r="S3194" s="13">
        <f t="shared" si="198"/>
        <v>40423.083333333336</v>
      </c>
      <c r="T3194">
        <f t="shared" si="199"/>
        <v>2010</v>
      </c>
    </row>
    <row r="3195" spans="1:20" ht="45" x14ac:dyDescent="0.25">
      <c r="A3195">
        <v>2916</v>
      </c>
      <c r="B3195" s="9" t="s">
        <v>2916</v>
      </c>
      <c r="C3195" s="3" t="s">
        <v>7026</v>
      </c>
      <c r="D3195" s="5">
        <v>1850</v>
      </c>
      <c r="E3195" s="7">
        <v>75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">
        <f t="shared" si="197"/>
        <v>4</v>
      </c>
      <c r="P3195" t="s">
        <v>8309</v>
      </c>
      <c r="Q3195" t="s">
        <v>8333</v>
      </c>
      <c r="R3195" s="13">
        <f t="shared" si="200"/>
        <v>41755.476724537039</v>
      </c>
      <c r="S3195" s="13">
        <f t="shared" si="198"/>
        <v>41778.476724537039</v>
      </c>
      <c r="T3195">
        <f t="shared" si="199"/>
        <v>2014</v>
      </c>
    </row>
    <row r="3196" spans="1:20" ht="45" x14ac:dyDescent="0.25">
      <c r="A3196">
        <v>71</v>
      </c>
      <c r="B3196" s="9" t="s">
        <v>73</v>
      </c>
      <c r="C3196" s="3" t="s">
        <v>4182</v>
      </c>
      <c r="D3196" s="5">
        <v>1800</v>
      </c>
      <c r="E3196" s="7">
        <v>75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">
        <f t="shared" si="197"/>
        <v>4</v>
      </c>
      <c r="P3196" t="s">
        <v>8307</v>
      </c>
      <c r="Q3196" t="s">
        <v>8356</v>
      </c>
      <c r="R3196" s="13">
        <f t="shared" si="200"/>
        <v>40997.271493055552</v>
      </c>
      <c r="S3196" s="13">
        <f t="shared" si="198"/>
        <v>41057.271493055552</v>
      </c>
      <c r="T3196">
        <f t="shared" si="199"/>
        <v>2012</v>
      </c>
    </row>
    <row r="3197" spans="1:20" ht="45" x14ac:dyDescent="0.25">
      <c r="A3197">
        <v>830</v>
      </c>
      <c r="B3197" s="9" t="s">
        <v>831</v>
      </c>
      <c r="C3197" s="3" t="s">
        <v>4940</v>
      </c>
      <c r="D3197" s="5">
        <v>1800</v>
      </c>
      <c r="E3197" s="7">
        <v>75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">
        <f t="shared" si="197"/>
        <v>4</v>
      </c>
      <c r="P3197" t="s">
        <v>8323</v>
      </c>
      <c r="Q3197" t="s">
        <v>8347</v>
      </c>
      <c r="R3197" s="13">
        <f t="shared" si="200"/>
        <v>41325.525752314818</v>
      </c>
      <c r="S3197" s="13">
        <f t="shared" si="198"/>
        <v>41355.484085648146</v>
      </c>
      <c r="T3197">
        <f t="shared" si="199"/>
        <v>2013</v>
      </c>
    </row>
    <row r="3198" spans="1:20" ht="60" x14ac:dyDescent="0.25">
      <c r="A3198">
        <v>1639</v>
      </c>
      <c r="B3198" s="9" t="s">
        <v>1640</v>
      </c>
      <c r="C3198" s="3" t="s">
        <v>5749</v>
      </c>
      <c r="D3198" s="5">
        <v>1800</v>
      </c>
      <c r="E3198" s="7">
        <v>75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">
        <f t="shared" si="197"/>
        <v>4</v>
      </c>
      <c r="P3198" t="s">
        <v>8323</v>
      </c>
      <c r="Q3198" t="s">
        <v>8347</v>
      </c>
      <c r="R3198" s="13">
        <f t="shared" si="200"/>
        <v>40941.652372685188</v>
      </c>
      <c r="S3198" s="13">
        <f t="shared" si="198"/>
        <v>40971.652372685188</v>
      </c>
      <c r="T3198">
        <f t="shared" si="199"/>
        <v>2012</v>
      </c>
    </row>
    <row r="3199" spans="1:20" ht="60" x14ac:dyDescent="0.25">
      <c r="A3199">
        <v>2183</v>
      </c>
      <c r="B3199" s="9" t="s">
        <v>2184</v>
      </c>
      <c r="C3199" s="3" t="s">
        <v>6293</v>
      </c>
      <c r="D3199" s="5">
        <v>1800</v>
      </c>
      <c r="E3199" s="7">
        <v>75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">
        <f t="shared" si="197"/>
        <v>4</v>
      </c>
      <c r="P3199" t="s">
        <v>8320</v>
      </c>
      <c r="Q3199" t="s">
        <v>8348</v>
      </c>
      <c r="R3199" s="13">
        <f t="shared" si="200"/>
        <v>42745.365474537044</v>
      </c>
      <c r="S3199" s="13">
        <f t="shared" si="198"/>
        <v>42775.208333333328</v>
      </c>
      <c r="T3199">
        <f t="shared" si="199"/>
        <v>2017</v>
      </c>
    </row>
    <row r="3200" spans="1:20" ht="60" x14ac:dyDescent="0.25">
      <c r="A3200">
        <v>2911</v>
      </c>
      <c r="B3200" s="9" t="s">
        <v>2911</v>
      </c>
      <c r="C3200" s="3" t="s">
        <v>7021</v>
      </c>
      <c r="D3200" s="5">
        <v>1800</v>
      </c>
      <c r="E3200" s="7">
        <v>75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1">
        <f t="shared" si="197"/>
        <v>4</v>
      </c>
      <c r="P3200" t="s">
        <v>8309</v>
      </c>
      <c r="Q3200" t="s">
        <v>8333</v>
      </c>
      <c r="R3200" s="13">
        <f t="shared" si="200"/>
        <v>42142.768819444449</v>
      </c>
      <c r="S3200" s="13">
        <f t="shared" si="198"/>
        <v>42182.768819444449</v>
      </c>
      <c r="T3200">
        <f t="shared" si="199"/>
        <v>2015</v>
      </c>
    </row>
    <row r="3201" spans="1:20" ht="60" x14ac:dyDescent="0.25">
      <c r="A3201">
        <v>2927</v>
      </c>
      <c r="B3201" s="9" t="s">
        <v>2927</v>
      </c>
      <c r="C3201" s="3" t="s">
        <v>7037</v>
      </c>
      <c r="D3201" s="5">
        <v>1800</v>
      </c>
      <c r="E3201" s="7">
        <v>75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">
        <f t="shared" si="197"/>
        <v>4</v>
      </c>
      <c r="P3201" t="s">
        <v>8309</v>
      </c>
      <c r="Q3201" t="s">
        <v>8317</v>
      </c>
      <c r="R3201" s="13">
        <f t="shared" si="200"/>
        <v>41806.669317129628</v>
      </c>
      <c r="S3201" s="13">
        <f t="shared" si="198"/>
        <v>41835.208333333336</v>
      </c>
      <c r="T3201">
        <f t="shared" si="199"/>
        <v>2014</v>
      </c>
    </row>
    <row r="3202" spans="1:20" ht="30" x14ac:dyDescent="0.25">
      <c r="A3202">
        <v>3148</v>
      </c>
      <c r="B3202" s="9" t="s">
        <v>3148</v>
      </c>
      <c r="C3202" s="3" t="s">
        <v>7258</v>
      </c>
      <c r="D3202" s="5">
        <v>1800</v>
      </c>
      <c r="E3202" s="7">
        <v>75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1">
        <f t="shared" ref="O3202:O3265" si="201">ROUND(E3203/D3203*100,0)</f>
        <v>4</v>
      </c>
      <c r="P3202" t="s">
        <v>8309</v>
      </c>
      <c r="Q3202" t="s">
        <v>8333</v>
      </c>
      <c r="R3202" s="13">
        <f t="shared" si="200"/>
        <v>41891.665324074071</v>
      </c>
      <c r="S3202" s="13">
        <f t="shared" si="198"/>
        <v>41913.166666666664</v>
      </c>
      <c r="T3202">
        <f t="shared" si="199"/>
        <v>2014</v>
      </c>
    </row>
    <row r="3203" spans="1:20" ht="60" x14ac:dyDescent="0.25">
      <c r="A3203">
        <v>3270</v>
      </c>
      <c r="B3203" s="9" t="s">
        <v>3270</v>
      </c>
      <c r="C3203" s="3" t="s">
        <v>7380</v>
      </c>
      <c r="D3203" s="5">
        <v>1800</v>
      </c>
      <c r="E3203" s="7">
        <v>75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1">
        <f t="shared" si="201"/>
        <v>4</v>
      </c>
      <c r="P3203" t="s">
        <v>8309</v>
      </c>
      <c r="Q3203" t="s">
        <v>8333</v>
      </c>
      <c r="R3203" s="13">
        <f t="shared" si="200"/>
        <v>42167.533159722225</v>
      </c>
      <c r="S3203" s="13">
        <f t="shared" ref="S3203:S3266" si="202">(((I3203/60)/60/24+DATE(1970,1,1)))</f>
        <v>42197.533159722225</v>
      </c>
      <c r="T3203">
        <f t="shared" ref="T3203:T3266" si="203">YEAR(R3203)</f>
        <v>2015</v>
      </c>
    </row>
    <row r="3204" spans="1:20" ht="60" x14ac:dyDescent="0.25">
      <c r="A3204">
        <v>3275</v>
      </c>
      <c r="B3204" s="9" t="s">
        <v>3275</v>
      </c>
      <c r="C3204" s="3" t="s">
        <v>7385</v>
      </c>
      <c r="D3204" s="5">
        <v>1800</v>
      </c>
      <c r="E3204" s="7">
        <v>75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1">
        <f t="shared" si="201"/>
        <v>4</v>
      </c>
      <c r="P3204" t="s">
        <v>8309</v>
      </c>
      <c r="Q3204" t="s">
        <v>8333</v>
      </c>
      <c r="R3204" s="13">
        <f t="shared" si="200"/>
        <v>42017.88045138889</v>
      </c>
      <c r="S3204" s="13">
        <f t="shared" si="202"/>
        <v>42044.1875</v>
      </c>
      <c r="T3204">
        <f t="shared" si="203"/>
        <v>2015</v>
      </c>
    </row>
    <row r="3205" spans="1:20" ht="60" x14ac:dyDescent="0.25">
      <c r="A3205">
        <v>3303</v>
      </c>
      <c r="B3205" s="9" t="s">
        <v>3303</v>
      </c>
      <c r="C3205" s="3" t="s">
        <v>7413</v>
      </c>
      <c r="D3205" s="5">
        <v>1800</v>
      </c>
      <c r="E3205" s="7">
        <v>74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1">
        <f t="shared" si="201"/>
        <v>4</v>
      </c>
      <c r="P3205" t="s">
        <v>8309</v>
      </c>
      <c r="Q3205" t="s">
        <v>8333</v>
      </c>
      <c r="R3205" s="13">
        <f t="shared" si="200"/>
        <v>42056.65143518518</v>
      </c>
      <c r="S3205" s="13">
        <f t="shared" si="202"/>
        <v>42091.609768518523</v>
      </c>
      <c r="T3205">
        <f t="shared" si="203"/>
        <v>2015</v>
      </c>
    </row>
    <row r="3206" spans="1:20" ht="45" x14ac:dyDescent="0.25">
      <c r="A3206">
        <v>3328</v>
      </c>
      <c r="B3206" s="9" t="s">
        <v>3328</v>
      </c>
      <c r="C3206" s="3" t="s">
        <v>7438</v>
      </c>
      <c r="D3206" s="5">
        <v>1800</v>
      </c>
      <c r="E3206" s="7">
        <v>73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1">
        <f t="shared" si="201"/>
        <v>4</v>
      </c>
      <c r="P3206" t="s">
        <v>8309</v>
      </c>
      <c r="Q3206" t="s">
        <v>8333</v>
      </c>
      <c r="R3206" s="13">
        <f t="shared" si="200"/>
        <v>41822.57503472222</v>
      </c>
      <c r="S3206" s="13">
        <f t="shared" si="202"/>
        <v>41825.041666666664</v>
      </c>
      <c r="T3206">
        <f t="shared" si="203"/>
        <v>2014</v>
      </c>
    </row>
    <row r="3207" spans="1:20" ht="45" x14ac:dyDescent="0.25">
      <c r="A3207">
        <v>3477</v>
      </c>
      <c r="B3207" s="9" t="s">
        <v>3476</v>
      </c>
      <c r="C3207" s="3" t="s">
        <v>7587</v>
      </c>
      <c r="D3207" s="5">
        <v>1800</v>
      </c>
      <c r="E3207" s="7">
        <v>72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1">
        <f t="shared" si="201"/>
        <v>4</v>
      </c>
      <c r="P3207" t="s">
        <v>8309</v>
      </c>
      <c r="Q3207" t="s">
        <v>8333</v>
      </c>
      <c r="R3207" s="13">
        <f t="shared" si="200"/>
        <v>42128.736608796295</v>
      </c>
      <c r="S3207" s="13">
        <f t="shared" si="202"/>
        <v>42141.125</v>
      </c>
      <c r="T3207">
        <f t="shared" si="203"/>
        <v>2015</v>
      </c>
    </row>
    <row r="3208" spans="1:20" ht="60" x14ac:dyDescent="0.25">
      <c r="A3208">
        <v>1454</v>
      </c>
      <c r="B3208" s="9" t="s">
        <v>1455</v>
      </c>
      <c r="C3208" s="3" t="s">
        <v>5564</v>
      </c>
      <c r="D3208" s="5">
        <v>1750</v>
      </c>
      <c r="E3208" s="7">
        <v>72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">
        <f t="shared" si="201"/>
        <v>4</v>
      </c>
      <c r="P3208" t="s">
        <v>8311</v>
      </c>
      <c r="Q3208" t="s">
        <v>8312</v>
      </c>
      <c r="R3208" s="13">
        <f t="shared" si="200"/>
        <v>42463.866666666669</v>
      </c>
      <c r="S3208" s="13">
        <f t="shared" si="202"/>
        <v>42484.915972222225</v>
      </c>
      <c r="T3208">
        <f t="shared" si="203"/>
        <v>2016</v>
      </c>
    </row>
    <row r="3209" spans="1:20" ht="45" x14ac:dyDescent="0.25">
      <c r="A3209">
        <v>1580</v>
      </c>
      <c r="B3209" s="9" t="s">
        <v>1581</v>
      </c>
      <c r="C3209" s="3" t="s">
        <v>5690</v>
      </c>
      <c r="D3209" s="5">
        <v>1750</v>
      </c>
      <c r="E3209" s="7">
        <v>71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">
        <f t="shared" si="201"/>
        <v>4</v>
      </c>
      <c r="P3209" t="s">
        <v>8311</v>
      </c>
      <c r="Q3209" t="s">
        <v>8351</v>
      </c>
      <c r="R3209" s="13">
        <f t="shared" si="200"/>
        <v>40990.050069444449</v>
      </c>
      <c r="S3209" s="13">
        <f t="shared" si="202"/>
        <v>41050.050069444449</v>
      </c>
      <c r="T3209">
        <f t="shared" si="203"/>
        <v>2012</v>
      </c>
    </row>
    <row r="3210" spans="1:20" ht="45" x14ac:dyDescent="0.25">
      <c r="A3210">
        <v>1709</v>
      </c>
      <c r="B3210" s="9" t="s">
        <v>1710</v>
      </c>
      <c r="C3210" s="3" t="s">
        <v>5819</v>
      </c>
      <c r="D3210" s="5">
        <v>1750</v>
      </c>
      <c r="E3210" s="7">
        <v>71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">
        <f t="shared" si="201"/>
        <v>4</v>
      </c>
      <c r="P3210" t="s">
        <v>8323</v>
      </c>
      <c r="Q3210" t="s">
        <v>8329</v>
      </c>
      <c r="R3210" s="13">
        <f t="shared" si="200"/>
        <v>41841.56381944444</v>
      </c>
      <c r="S3210" s="13">
        <f t="shared" si="202"/>
        <v>41882.818749999999</v>
      </c>
      <c r="T3210">
        <f t="shared" si="203"/>
        <v>2014</v>
      </c>
    </row>
    <row r="3211" spans="1:20" ht="30" x14ac:dyDescent="0.25">
      <c r="A3211">
        <v>2603</v>
      </c>
      <c r="B3211" s="9" t="s">
        <v>2603</v>
      </c>
      <c r="C3211" s="3" t="s">
        <v>6713</v>
      </c>
      <c r="D3211" s="5">
        <v>1750</v>
      </c>
      <c r="E3211" s="7">
        <v>70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">
        <f t="shared" si="201"/>
        <v>4</v>
      </c>
      <c r="P3211" t="s">
        <v>8314</v>
      </c>
      <c r="Q3211" t="s">
        <v>8319</v>
      </c>
      <c r="R3211" s="13">
        <f t="shared" si="200"/>
        <v>41617.912662037037</v>
      </c>
      <c r="S3211" s="13">
        <f t="shared" si="202"/>
        <v>41631.912662037037</v>
      </c>
      <c r="T3211">
        <f t="shared" si="203"/>
        <v>2013</v>
      </c>
    </row>
    <row r="3212" spans="1:20" ht="60" x14ac:dyDescent="0.25">
      <c r="A3212">
        <v>3030</v>
      </c>
      <c r="B3212" s="9" t="s">
        <v>3030</v>
      </c>
      <c r="C3212" s="3" t="s">
        <v>7140</v>
      </c>
      <c r="D3212" s="5">
        <v>1750</v>
      </c>
      <c r="E3212" s="7">
        <v>70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">
        <f t="shared" si="201"/>
        <v>4</v>
      </c>
      <c r="P3212" t="s">
        <v>8309</v>
      </c>
      <c r="Q3212" t="s">
        <v>8310</v>
      </c>
      <c r="R3212" s="13">
        <f t="shared" si="200"/>
        <v>42233.747349537036</v>
      </c>
      <c r="S3212" s="13">
        <f t="shared" si="202"/>
        <v>42263.747349537036</v>
      </c>
      <c r="T3212">
        <f t="shared" si="203"/>
        <v>2015</v>
      </c>
    </row>
    <row r="3213" spans="1:20" ht="45" x14ac:dyDescent="0.25">
      <c r="A3213">
        <v>3355</v>
      </c>
      <c r="B3213" s="9" t="s">
        <v>3354</v>
      </c>
      <c r="C3213" s="3" t="s">
        <v>7465</v>
      </c>
      <c r="D3213" s="5">
        <v>1750</v>
      </c>
      <c r="E3213" s="7">
        <v>70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1">
        <f t="shared" si="201"/>
        <v>4</v>
      </c>
      <c r="P3213" t="s">
        <v>8309</v>
      </c>
      <c r="Q3213" t="s">
        <v>8333</v>
      </c>
      <c r="R3213" s="13">
        <f t="shared" si="200"/>
        <v>42489.619525462964</v>
      </c>
      <c r="S3213" s="13">
        <f t="shared" si="202"/>
        <v>42500.470138888893</v>
      </c>
      <c r="T3213">
        <f t="shared" si="203"/>
        <v>2016</v>
      </c>
    </row>
    <row r="3214" spans="1:20" ht="60" x14ac:dyDescent="0.25">
      <c r="A3214">
        <v>3383</v>
      </c>
      <c r="B3214" s="9" t="s">
        <v>3382</v>
      </c>
      <c r="C3214" s="3" t="s">
        <v>7493</v>
      </c>
      <c r="D3214" s="5">
        <v>1750</v>
      </c>
      <c r="E3214" s="7">
        <v>70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1">
        <f t="shared" si="201"/>
        <v>4</v>
      </c>
      <c r="P3214" t="s">
        <v>8309</v>
      </c>
      <c r="Q3214" t="s">
        <v>8333</v>
      </c>
      <c r="R3214" s="13">
        <f t="shared" si="200"/>
        <v>42524.782638888893</v>
      </c>
      <c r="S3214" s="13">
        <f t="shared" si="202"/>
        <v>42544.782638888893</v>
      </c>
      <c r="T3214">
        <f t="shared" si="203"/>
        <v>2016</v>
      </c>
    </row>
    <row r="3215" spans="1:20" ht="60" x14ac:dyDescent="0.25">
      <c r="A3215">
        <v>3955</v>
      </c>
      <c r="B3215" s="9" t="s">
        <v>3952</v>
      </c>
      <c r="C3215" s="3" t="s">
        <v>8062</v>
      </c>
      <c r="D3215" s="5">
        <v>1750</v>
      </c>
      <c r="E3215" s="7">
        <v>70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1">
        <f t="shared" si="201"/>
        <v>4</v>
      </c>
      <c r="P3215" t="s">
        <v>8309</v>
      </c>
      <c r="Q3215" t="s">
        <v>8333</v>
      </c>
      <c r="R3215" s="13">
        <f t="shared" si="200"/>
        <v>42306.848854166667</v>
      </c>
      <c r="S3215" s="13">
        <f t="shared" si="202"/>
        <v>42336.890520833331</v>
      </c>
      <c r="T3215">
        <f t="shared" si="203"/>
        <v>2015</v>
      </c>
    </row>
    <row r="3216" spans="1:20" ht="45" x14ac:dyDescent="0.25">
      <c r="A3216">
        <v>789</v>
      </c>
      <c r="B3216" s="9" t="s">
        <v>790</v>
      </c>
      <c r="C3216" s="3" t="s">
        <v>4899</v>
      </c>
      <c r="D3216" s="5">
        <v>1700</v>
      </c>
      <c r="E3216" s="7">
        <v>70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">
        <f t="shared" si="201"/>
        <v>4</v>
      </c>
      <c r="P3216" t="s">
        <v>8323</v>
      </c>
      <c r="Q3216" t="s">
        <v>8347</v>
      </c>
      <c r="R3216" s="13">
        <f t="shared" si="200"/>
        <v>41277.186111111114</v>
      </c>
      <c r="S3216" s="13">
        <f t="shared" si="202"/>
        <v>41295.332638888889</v>
      </c>
      <c r="T3216">
        <f t="shared" si="203"/>
        <v>2013</v>
      </c>
    </row>
    <row r="3217" spans="1:20" ht="60" x14ac:dyDescent="0.25">
      <c r="A3217">
        <v>1292</v>
      </c>
      <c r="B3217" s="9" t="s">
        <v>1293</v>
      </c>
      <c r="C3217" s="3" t="s">
        <v>5402</v>
      </c>
      <c r="D3217" s="5">
        <v>1700</v>
      </c>
      <c r="E3217" s="7">
        <v>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">
        <f t="shared" si="201"/>
        <v>4</v>
      </c>
      <c r="P3217" t="s">
        <v>8309</v>
      </c>
      <c r="Q3217" t="s">
        <v>8333</v>
      </c>
      <c r="R3217" s="13">
        <f t="shared" si="200"/>
        <v>42256.764212962968</v>
      </c>
      <c r="S3217" s="13">
        <f t="shared" si="202"/>
        <v>42283.957638888889</v>
      </c>
      <c r="T3217">
        <f t="shared" si="203"/>
        <v>2015</v>
      </c>
    </row>
    <row r="3218" spans="1:20" ht="45" x14ac:dyDescent="0.25">
      <c r="A3218">
        <v>1672</v>
      </c>
      <c r="B3218" s="9" t="s">
        <v>1673</v>
      </c>
      <c r="C3218" s="3" t="s">
        <v>5782</v>
      </c>
      <c r="D3218" s="5">
        <v>1700</v>
      </c>
      <c r="E3218" s="7">
        <v>70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">
        <f t="shared" si="201"/>
        <v>4</v>
      </c>
      <c r="P3218" t="s">
        <v>8323</v>
      </c>
      <c r="Q3218" t="s">
        <v>8353</v>
      </c>
      <c r="R3218" s="13">
        <f t="shared" si="200"/>
        <v>41034.656597222223</v>
      </c>
      <c r="S3218" s="13">
        <f t="shared" si="202"/>
        <v>41064.656597222223</v>
      </c>
      <c r="T3218">
        <f t="shared" si="203"/>
        <v>2012</v>
      </c>
    </row>
    <row r="3219" spans="1:20" ht="45" x14ac:dyDescent="0.25">
      <c r="A3219">
        <v>3417</v>
      </c>
      <c r="B3219" s="9" t="s">
        <v>3416</v>
      </c>
      <c r="C3219" s="3" t="s">
        <v>7527</v>
      </c>
      <c r="D3219" s="5">
        <v>1700</v>
      </c>
      <c r="E3219" s="7">
        <v>70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">
        <f t="shared" si="201"/>
        <v>4</v>
      </c>
      <c r="P3219" t="s">
        <v>8309</v>
      </c>
      <c r="Q3219" t="s">
        <v>8333</v>
      </c>
      <c r="R3219" s="13">
        <f t="shared" si="200"/>
        <v>41894.91375</v>
      </c>
      <c r="S3219" s="13">
        <f t="shared" si="202"/>
        <v>41938.029861111114</v>
      </c>
      <c r="T3219">
        <f t="shared" si="203"/>
        <v>2014</v>
      </c>
    </row>
    <row r="3220" spans="1:20" ht="60" x14ac:dyDescent="0.25">
      <c r="A3220">
        <v>3967</v>
      </c>
      <c r="B3220" s="9" t="s">
        <v>3964</v>
      </c>
      <c r="C3220" s="3" t="s">
        <v>8074</v>
      </c>
      <c r="D3220" s="5">
        <v>1700</v>
      </c>
      <c r="E3220" s="7">
        <v>69.83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">
        <f t="shared" si="201"/>
        <v>4</v>
      </c>
      <c r="P3220" t="s">
        <v>8309</v>
      </c>
      <c r="Q3220" t="s">
        <v>8333</v>
      </c>
      <c r="R3220" s="13">
        <f t="shared" si="200"/>
        <v>42770.290590277778</v>
      </c>
      <c r="S3220" s="13">
        <f t="shared" si="202"/>
        <v>42800.290590277778</v>
      </c>
      <c r="T3220">
        <f t="shared" si="203"/>
        <v>2017</v>
      </c>
    </row>
    <row r="3221" spans="1:20" ht="45" x14ac:dyDescent="0.25">
      <c r="A3221">
        <v>1340</v>
      </c>
      <c r="B3221" s="9" t="s">
        <v>1341</v>
      </c>
      <c r="C3221" s="3" t="s">
        <v>5450</v>
      </c>
      <c r="D3221" s="5">
        <v>1680</v>
      </c>
      <c r="E3221" s="7">
        <v>69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">
        <f t="shared" si="201"/>
        <v>4</v>
      </c>
      <c r="P3221" t="s">
        <v>8314</v>
      </c>
      <c r="Q3221" t="s">
        <v>8322</v>
      </c>
      <c r="R3221" s="13">
        <f t="shared" si="200"/>
        <v>41836.595520833333</v>
      </c>
      <c r="S3221" s="13">
        <f t="shared" si="202"/>
        <v>41866.595520833333</v>
      </c>
      <c r="T3221">
        <f t="shared" si="203"/>
        <v>2014</v>
      </c>
    </row>
    <row r="3222" spans="1:20" ht="60" x14ac:dyDescent="0.25">
      <c r="A3222">
        <v>3485</v>
      </c>
      <c r="B3222" s="9" t="s">
        <v>3484</v>
      </c>
      <c r="C3222" s="3" t="s">
        <v>7595</v>
      </c>
      <c r="D3222" s="5">
        <v>1650</v>
      </c>
      <c r="E3222" s="7">
        <v>68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1">
        <f t="shared" si="201"/>
        <v>4</v>
      </c>
      <c r="P3222" t="s">
        <v>8309</v>
      </c>
      <c r="Q3222" t="s">
        <v>8333</v>
      </c>
      <c r="R3222" s="13">
        <f t="shared" si="200"/>
        <v>42372.693055555559</v>
      </c>
      <c r="S3222" s="13">
        <f t="shared" si="202"/>
        <v>42402.693055555559</v>
      </c>
      <c r="T3222">
        <f t="shared" si="203"/>
        <v>2016</v>
      </c>
    </row>
    <row r="3223" spans="1:20" ht="60" x14ac:dyDescent="0.25">
      <c r="A3223">
        <v>3498</v>
      </c>
      <c r="B3223" s="9" t="s">
        <v>3497</v>
      </c>
      <c r="C3223" s="3" t="s">
        <v>7608</v>
      </c>
      <c r="D3223" s="5">
        <v>1650</v>
      </c>
      <c r="E3223" s="7">
        <v>68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1">
        <f t="shared" si="201"/>
        <v>4</v>
      </c>
      <c r="P3223" t="s">
        <v>8309</v>
      </c>
      <c r="Q3223" t="s">
        <v>8333</v>
      </c>
      <c r="R3223" s="13">
        <f t="shared" ref="R3223:R3286" si="204">((J3223/60)/60/24+DATE(1970,1,1))</f>
        <v>42459.15861111111</v>
      </c>
      <c r="S3223" s="13">
        <f t="shared" si="202"/>
        <v>42518.905555555553</v>
      </c>
      <c r="T3223">
        <f t="shared" si="203"/>
        <v>2016</v>
      </c>
    </row>
    <row r="3224" spans="1:20" ht="45" x14ac:dyDescent="0.25">
      <c r="A3224">
        <v>3528</v>
      </c>
      <c r="B3224" s="9" t="s">
        <v>3527</v>
      </c>
      <c r="C3224" s="3" t="s">
        <v>7638</v>
      </c>
      <c r="D3224" s="5">
        <v>1650</v>
      </c>
      <c r="E3224" s="7">
        <v>67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1">
        <f t="shared" si="201"/>
        <v>4</v>
      </c>
      <c r="P3224" t="s">
        <v>8309</v>
      </c>
      <c r="Q3224" t="s">
        <v>8333</v>
      </c>
      <c r="R3224" s="13">
        <f t="shared" si="204"/>
        <v>42733.50136574074</v>
      </c>
      <c r="S3224" s="13">
        <f t="shared" si="202"/>
        <v>42753.50136574074</v>
      </c>
      <c r="T3224">
        <f t="shared" si="203"/>
        <v>2016</v>
      </c>
    </row>
    <row r="3225" spans="1:20" ht="45" x14ac:dyDescent="0.25">
      <c r="A3225">
        <v>3990</v>
      </c>
      <c r="B3225" s="9" t="s">
        <v>3986</v>
      </c>
      <c r="C3225" s="3" t="s">
        <v>8096</v>
      </c>
      <c r="D3225" s="5">
        <v>1650</v>
      </c>
      <c r="E3225" s="7">
        <v>65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">
        <f t="shared" si="201"/>
        <v>4</v>
      </c>
      <c r="P3225" t="s">
        <v>8309</v>
      </c>
      <c r="Q3225" t="s">
        <v>8333</v>
      </c>
      <c r="R3225" s="13">
        <f t="shared" si="204"/>
        <v>42401.672372685185</v>
      </c>
      <c r="S3225" s="13">
        <f t="shared" si="202"/>
        <v>42431.672372685185</v>
      </c>
      <c r="T3225">
        <f t="shared" si="203"/>
        <v>2016</v>
      </c>
    </row>
    <row r="3226" spans="1:20" ht="60" x14ac:dyDescent="0.25">
      <c r="A3226">
        <v>824</v>
      </c>
      <c r="B3226" s="9" t="s">
        <v>825</v>
      </c>
      <c r="C3226" s="3" t="s">
        <v>4934</v>
      </c>
      <c r="D3226" s="5">
        <v>1600</v>
      </c>
      <c r="E3226" s="7">
        <v>65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">
        <f t="shared" si="201"/>
        <v>4</v>
      </c>
      <c r="P3226" t="s">
        <v>8323</v>
      </c>
      <c r="Q3226" t="s">
        <v>8347</v>
      </c>
      <c r="R3226" s="13">
        <f t="shared" si="204"/>
        <v>40250.242106481484</v>
      </c>
      <c r="S3226" s="13">
        <f t="shared" si="202"/>
        <v>40286.290972222225</v>
      </c>
      <c r="T3226">
        <f t="shared" si="203"/>
        <v>2010</v>
      </c>
    </row>
    <row r="3227" spans="1:20" ht="60" x14ac:dyDescent="0.25">
      <c r="A3227">
        <v>1479</v>
      </c>
      <c r="B3227" s="9" t="s">
        <v>1480</v>
      </c>
      <c r="C3227" s="3" t="s">
        <v>5589</v>
      </c>
      <c r="D3227" s="5">
        <v>1600</v>
      </c>
      <c r="E3227" s="7">
        <v>65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">
        <f t="shared" si="201"/>
        <v>4</v>
      </c>
      <c r="P3227" t="s">
        <v>8311</v>
      </c>
      <c r="Q3227" t="s">
        <v>8343</v>
      </c>
      <c r="R3227" s="13">
        <f t="shared" si="204"/>
        <v>41754.745243055557</v>
      </c>
      <c r="S3227" s="13">
        <f t="shared" si="202"/>
        <v>41769.165972222225</v>
      </c>
      <c r="T3227">
        <f t="shared" si="203"/>
        <v>2014</v>
      </c>
    </row>
    <row r="3228" spans="1:20" ht="60" x14ac:dyDescent="0.25">
      <c r="A3228">
        <v>1985</v>
      </c>
      <c r="B3228" s="9" t="s">
        <v>1986</v>
      </c>
      <c r="C3228" s="3" t="s">
        <v>6095</v>
      </c>
      <c r="D3228" s="5">
        <v>1600</v>
      </c>
      <c r="E3228" s="7">
        <v>65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">
        <f t="shared" si="201"/>
        <v>4</v>
      </c>
      <c r="P3228" t="s">
        <v>8327</v>
      </c>
      <c r="Q3228" t="s">
        <v>8334</v>
      </c>
      <c r="R3228" s="13">
        <f t="shared" si="204"/>
        <v>42555.698738425926</v>
      </c>
      <c r="S3228" s="13">
        <f t="shared" si="202"/>
        <v>42584.958333333328</v>
      </c>
      <c r="T3228">
        <f t="shared" si="203"/>
        <v>2016</v>
      </c>
    </row>
    <row r="3229" spans="1:20" ht="45" x14ac:dyDescent="0.25">
      <c r="A3229">
        <v>3244</v>
      </c>
      <c r="B3229" s="9" t="s">
        <v>3244</v>
      </c>
      <c r="C3229" s="3" t="s">
        <v>7354</v>
      </c>
      <c r="D3229" s="5">
        <v>1600</v>
      </c>
      <c r="E3229" s="7">
        <v>65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">
        <f t="shared" si="201"/>
        <v>4</v>
      </c>
      <c r="P3229" t="s">
        <v>8309</v>
      </c>
      <c r="Q3229" t="s">
        <v>8333</v>
      </c>
      <c r="R3229" s="13">
        <f t="shared" si="204"/>
        <v>42675.694236111114</v>
      </c>
      <c r="S3229" s="13">
        <f t="shared" si="202"/>
        <v>42705.735902777778</v>
      </c>
      <c r="T3229">
        <f t="shared" si="203"/>
        <v>2016</v>
      </c>
    </row>
    <row r="3230" spans="1:20" ht="60" x14ac:dyDescent="0.25">
      <c r="A3230">
        <v>3594</v>
      </c>
      <c r="B3230" s="9" t="s">
        <v>3593</v>
      </c>
      <c r="C3230" s="3" t="s">
        <v>7704</v>
      </c>
      <c r="D3230" s="5">
        <v>1600</v>
      </c>
      <c r="E3230" s="7">
        <v>65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1">
        <f t="shared" si="201"/>
        <v>4</v>
      </c>
      <c r="P3230" t="s">
        <v>8309</v>
      </c>
      <c r="Q3230" t="s">
        <v>8333</v>
      </c>
      <c r="R3230" s="13">
        <f t="shared" si="204"/>
        <v>42592.066921296297</v>
      </c>
      <c r="S3230" s="13">
        <f t="shared" si="202"/>
        <v>42617.066921296297</v>
      </c>
      <c r="T3230">
        <f t="shared" si="203"/>
        <v>2016</v>
      </c>
    </row>
    <row r="3231" spans="1:20" ht="60" x14ac:dyDescent="0.25">
      <c r="A3231">
        <v>3896</v>
      </c>
      <c r="B3231" s="9" t="s">
        <v>3893</v>
      </c>
      <c r="C3231" s="3" t="s">
        <v>8004</v>
      </c>
      <c r="D3231" s="5">
        <v>1600</v>
      </c>
      <c r="E3231" s="7">
        <v>65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">
        <f t="shared" si="201"/>
        <v>4</v>
      </c>
      <c r="P3231" t="s">
        <v>8309</v>
      </c>
      <c r="Q3231" t="s">
        <v>8333</v>
      </c>
      <c r="R3231" s="13">
        <f t="shared" si="204"/>
        <v>41793.191875000004</v>
      </c>
      <c r="S3231" s="13">
        <f t="shared" si="202"/>
        <v>41807.191875000004</v>
      </c>
      <c r="T3231">
        <f t="shared" si="203"/>
        <v>2014</v>
      </c>
    </row>
    <row r="3232" spans="1:20" ht="60" x14ac:dyDescent="0.25">
      <c r="A3232">
        <v>4091</v>
      </c>
      <c r="B3232" s="9" t="s">
        <v>4087</v>
      </c>
      <c r="C3232" s="3" t="s">
        <v>8194</v>
      </c>
      <c r="D3232" s="5">
        <v>1600</v>
      </c>
      <c r="E3232" s="7">
        <v>64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1">
        <f t="shared" si="201"/>
        <v>4</v>
      </c>
      <c r="P3232" t="s">
        <v>8309</v>
      </c>
      <c r="Q3232" t="s">
        <v>8333</v>
      </c>
      <c r="R3232" s="13">
        <f t="shared" si="204"/>
        <v>41990.506377314814</v>
      </c>
      <c r="S3232" s="13">
        <f t="shared" si="202"/>
        <v>42020.506377314814</v>
      </c>
      <c r="T3232">
        <f t="shared" si="203"/>
        <v>2014</v>
      </c>
    </row>
    <row r="3233" spans="1:20" ht="60" x14ac:dyDescent="0.25">
      <c r="A3233">
        <v>2008</v>
      </c>
      <c r="B3233" s="9" t="s">
        <v>2009</v>
      </c>
      <c r="C3233" s="3" t="s">
        <v>6118</v>
      </c>
      <c r="D3233" s="5">
        <v>1570.79</v>
      </c>
      <c r="E3233" s="7">
        <v>63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">
        <f t="shared" si="201"/>
        <v>4</v>
      </c>
      <c r="P3233" t="s">
        <v>8314</v>
      </c>
      <c r="Q3233" t="s">
        <v>8325</v>
      </c>
      <c r="R3233" s="13">
        <f t="shared" si="204"/>
        <v>40761.604421296295</v>
      </c>
      <c r="S3233" s="13">
        <f t="shared" si="202"/>
        <v>40805.604421296295</v>
      </c>
      <c r="T3233">
        <f t="shared" si="203"/>
        <v>2011</v>
      </c>
    </row>
    <row r="3234" spans="1:20" ht="45" x14ac:dyDescent="0.25">
      <c r="A3234">
        <v>2549</v>
      </c>
      <c r="B3234" s="9" t="s">
        <v>2549</v>
      </c>
      <c r="C3234" s="3" t="s">
        <v>6659</v>
      </c>
      <c r="D3234" s="5">
        <v>1570</v>
      </c>
      <c r="E3234" s="7">
        <v>62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">
        <f t="shared" si="201"/>
        <v>4</v>
      </c>
      <c r="P3234" t="s">
        <v>8323</v>
      </c>
      <c r="Q3234" t="s">
        <v>8355</v>
      </c>
      <c r="R3234" s="13">
        <f t="shared" si="204"/>
        <v>41390.757754629631</v>
      </c>
      <c r="S3234" s="13">
        <f t="shared" si="202"/>
        <v>41425.708333333336</v>
      </c>
      <c r="T3234">
        <f t="shared" si="203"/>
        <v>2013</v>
      </c>
    </row>
    <row r="3235" spans="1:20" ht="60" x14ac:dyDescent="0.25">
      <c r="A3235">
        <v>3497</v>
      </c>
      <c r="B3235" s="9" t="s">
        <v>3496</v>
      </c>
      <c r="C3235" s="3" t="s">
        <v>7607</v>
      </c>
      <c r="D3235" s="5">
        <v>1551</v>
      </c>
      <c r="E3235" s="7">
        <v>61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">
        <f t="shared" si="201"/>
        <v>4</v>
      </c>
      <c r="P3235" t="s">
        <v>8309</v>
      </c>
      <c r="Q3235" t="s">
        <v>8333</v>
      </c>
      <c r="R3235" s="13">
        <f t="shared" si="204"/>
        <v>42511.741944444439</v>
      </c>
      <c r="S3235" s="13">
        <f t="shared" si="202"/>
        <v>42523.916666666672</v>
      </c>
      <c r="T3235">
        <f t="shared" si="203"/>
        <v>2016</v>
      </c>
    </row>
    <row r="3236" spans="1:20" ht="60" x14ac:dyDescent="0.25">
      <c r="A3236">
        <v>1020</v>
      </c>
      <c r="B3236" s="9" t="s">
        <v>1021</v>
      </c>
      <c r="C3236" s="3" t="s">
        <v>5130</v>
      </c>
      <c r="D3236" s="5">
        <v>1550</v>
      </c>
      <c r="E3236" s="7">
        <v>61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">
        <f t="shared" si="201"/>
        <v>4</v>
      </c>
      <c r="P3236" t="s">
        <v>8323</v>
      </c>
      <c r="Q3236" t="s">
        <v>8342</v>
      </c>
      <c r="R3236" s="13">
        <f t="shared" si="204"/>
        <v>42127.069548611107</v>
      </c>
      <c r="S3236" s="13">
        <f t="shared" si="202"/>
        <v>42157.032638888893</v>
      </c>
      <c r="T3236">
        <f t="shared" si="203"/>
        <v>2015</v>
      </c>
    </row>
    <row r="3237" spans="1:20" ht="60" x14ac:dyDescent="0.25">
      <c r="A3237">
        <v>17</v>
      </c>
      <c r="B3237" s="9" t="s">
        <v>19</v>
      </c>
      <c r="C3237" s="3" t="s">
        <v>4128</v>
      </c>
      <c r="D3237" s="5">
        <v>1500</v>
      </c>
      <c r="E3237" s="7">
        <v>61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">
        <f t="shared" si="201"/>
        <v>4</v>
      </c>
      <c r="P3237" t="s">
        <v>8307</v>
      </c>
      <c r="Q3237" t="s">
        <v>8346</v>
      </c>
      <c r="R3237" s="13">
        <f t="shared" si="204"/>
        <v>41917.731736111113</v>
      </c>
      <c r="S3237" s="13">
        <f t="shared" si="202"/>
        <v>41947.773402777777</v>
      </c>
      <c r="T3237">
        <f t="shared" si="203"/>
        <v>2014</v>
      </c>
    </row>
    <row r="3238" spans="1:20" ht="60" x14ac:dyDescent="0.25">
      <c r="A3238">
        <v>96</v>
      </c>
      <c r="B3238" s="9" t="s">
        <v>98</v>
      </c>
      <c r="C3238" s="3" t="s">
        <v>4207</v>
      </c>
      <c r="D3238" s="5">
        <v>1500</v>
      </c>
      <c r="E3238" s="7">
        <v>61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">
        <f t="shared" si="201"/>
        <v>4</v>
      </c>
      <c r="P3238" t="s">
        <v>8307</v>
      </c>
      <c r="Q3238" t="s">
        <v>8356</v>
      </c>
      <c r="R3238" s="13">
        <f t="shared" si="204"/>
        <v>40324.662511574075</v>
      </c>
      <c r="S3238" s="13">
        <f t="shared" si="202"/>
        <v>40391.125</v>
      </c>
      <c r="T3238">
        <f t="shared" si="203"/>
        <v>2010</v>
      </c>
    </row>
    <row r="3239" spans="1:20" ht="45" x14ac:dyDescent="0.25">
      <c r="A3239">
        <v>99</v>
      </c>
      <c r="B3239" s="9" t="s">
        <v>101</v>
      </c>
      <c r="C3239" s="3" t="s">
        <v>4210</v>
      </c>
      <c r="D3239" s="5">
        <v>1500</v>
      </c>
      <c r="E3239" s="7">
        <v>60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">
        <f t="shared" si="201"/>
        <v>4</v>
      </c>
      <c r="P3239" t="s">
        <v>8307</v>
      </c>
      <c r="Q3239" t="s">
        <v>8356</v>
      </c>
      <c r="R3239" s="13">
        <f t="shared" si="204"/>
        <v>41631.902766203704</v>
      </c>
      <c r="S3239" s="13">
        <f t="shared" si="202"/>
        <v>41661.902766203704</v>
      </c>
      <c r="T3239">
        <f t="shared" si="203"/>
        <v>2013</v>
      </c>
    </row>
    <row r="3240" spans="1:20" ht="45" x14ac:dyDescent="0.25">
      <c r="A3240">
        <v>108</v>
      </c>
      <c r="B3240" s="9" t="s">
        <v>110</v>
      </c>
      <c r="C3240" s="3" t="s">
        <v>4219</v>
      </c>
      <c r="D3240" s="5">
        <v>1500</v>
      </c>
      <c r="E3240" s="7">
        <v>60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">
        <f t="shared" si="201"/>
        <v>4</v>
      </c>
      <c r="P3240" t="s">
        <v>8307</v>
      </c>
      <c r="Q3240" t="s">
        <v>8356</v>
      </c>
      <c r="R3240" s="13">
        <f t="shared" si="204"/>
        <v>41365.613078703704</v>
      </c>
      <c r="S3240" s="13">
        <f t="shared" si="202"/>
        <v>41425.613078703704</v>
      </c>
      <c r="T3240">
        <f t="shared" si="203"/>
        <v>2013</v>
      </c>
    </row>
    <row r="3241" spans="1:20" ht="45" x14ac:dyDescent="0.25">
      <c r="A3241">
        <v>154</v>
      </c>
      <c r="B3241" s="9" t="s">
        <v>156</v>
      </c>
      <c r="C3241" s="3" t="s">
        <v>4264</v>
      </c>
      <c r="D3241" s="5">
        <v>1500</v>
      </c>
      <c r="E3241" s="7">
        <v>60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">
        <f t="shared" si="201"/>
        <v>4</v>
      </c>
      <c r="P3241" t="s">
        <v>8307</v>
      </c>
      <c r="Q3241" t="s">
        <v>8308</v>
      </c>
      <c r="R3241" s="13">
        <f t="shared" si="204"/>
        <v>42115.547395833331</v>
      </c>
      <c r="S3241" s="13">
        <f t="shared" si="202"/>
        <v>42158.547395833331</v>
      </c>
      <c r="T3241">
        <f t="shared" si="203"/>
        <v>2015</v>
      </c>
    </row>
    <row r="3242" spans="1:20" ht="60" x14ac:dyDescent="0.25">
      <c r="A3242">
        <v>176</v>
      </c>
      <c r="B3242" s="9" t="s">
        <v>178</v>
      </c>
      <c r="C3242" s="3" t="s">
        <v>4286</v>
      </c>
      <c r="D3242" s="5">
        <v>1500</v>
      </c>
      <c r="E3242" s="7">
        <v>60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">
        <f t="shared" si="201"/>
        <v>4</v>
      </c>
      <c r="P3242" t="s">
        <v>8307</v>
      </c>
      <c r="Q3242" t="s">
        <v>8316</v>
      </c>
      <c r="R3242" s="13">
        <f t="shared" si="204"/>
        <v>42191.824062500003</v>
      </c>
      <c r="S3242" s="13">
        <f t="shared" si="202"/>
        <v>42221.824062500003</v>
      </c>
      <c r="T3242">
        <f t="shared" si="203"/>
        <v>2015</v>
      </c>
    </row>
    <row r="3243" spans="1:20" ht="60" x14ac:dyDescent="0.25">
      <c r="A3243">
        <v>184</v>
      </c>
      <c r="B3243" s="9" t="s">
        <v>186</v>
      </c>
      <c r="C3243" s="3" t="s">
        <v>4294</v>
      </c>
      <c r="D3243" s="5">
        <v>1500</v>
      </c>
      <c r="E3243" s="7">
        <v>60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">
        <f t="shared" si="201"/>
        <v>4</v>
      </c>
      <c r="P3243" t="s">
        <v>8307</v>
      </c>
      <c r="Q3243" t="s">
        <v>8316</v>
      </c>
      <c r="R3243" s="13">
        <f t="shared" si="204"/>
        <v>41825.791226851856</v>
      </c>
      <c r="S3243" s="13">
        <f t="shared" si="202"/>
        <v>41883.165972222225</v>
      </c>
      <c r="T3243">
        <f t="shared" si="203"/>
        <v>2014</v>
      </c>
    </row>
    <row r="3244" spans="1:20" ht="60" x14ac:dyDescent="0.25">
      <c r="A3244">
        <v>188</v>
      </c>
      <c r="B3244" s="9" t="s">
        <v>190</v>
      </c>
      <c r="C3244" s="3" t="s">
        <v>4298</v>
      </c>
      <c r="D3244" s="5">
        <v>1500</v>
      </c>
      <c r="E3244" s="7">
        <v>60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">
        <f t="shared" si="201"/>
        <v>4</v>
      </c>
      <c r="P3244" t="s">
        <v>8307</v>
      </c>
      <c r="Q3244" t="s">
        <v>8316</v>
      </c>
      <c r="R3244" s="13">
        <f t="shared" si="204"/>
        <v>41857.18304398148</v>
      </c>
      <c r="S3244" s="13">
        <f t="shared" si="202"/>
        <v>41887.18304398148</v>
      </c>
      <c r="T3244">
        <f t="shared" si="203"/>
        <v>2014</v>
      </c>
    </row>
    <row r="3245" spans="1:20" ht="60" x14ac:dyDescent="0.25">
      <c r="A3245">
        <v>253</v>
      </c>
      <c r="B3245" s="9" t="s">
        <v>254</v>
      </c>
      <c r="C3245" s="3" t="s">
        <v>4363</v>
      </c>
      <c r="D3245" s="5">
        <v>1500</v>
      </c>
      <c r="E3245" s="7">
        <v>60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">
        <f t="shared" si="201"/>
        <v>4</v>
      </c>
      <c r="P3245" t="s">
        <v>8307</v>
      </c>
      <c r="Q3245" t="s">
        <v>8336</v>
      </c>
      <c r="R3245" s="13">
        <f t="shared" si="204"/>
        <v>40924.650868055556</v>
      </c>
      <c r="S3245" s="13">
        <f t="shared" si="202"/>
        <v>40954.650868055556</v>
      </c>
      <c r="T3245">
        <f t="shared" si="203"/>
        <v>2012</v>
      </c>
    </row>
    <row r="3246" spans="1:20" ht="60" x14ac:dyDescent="0.25">
      <c r="A3246">
        <v>477</v>
      </c>
      <c r="B3246" s="9" t="s">
        <v>478</v>
      </c>
      <c r="C3246" s="3" t="s">
        <v>4587</v>
      </c>
      <c r="D3246" s="5">
        <v>1500</v>
      </c>
      <c r="E3246" s="7">
        <v>59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">
        <f t="shared" si="201"/>
        <v>4</v>
      </c>
      <c r="P3246" t="s">
        <v>8307</v>
      </c>
      <c r="Q3246" t="s">
        <v>8313</v>
      </c>
      <c r="R3246" s="13">
        <f t="shared" si="204"/>
        <v>40987.83488425926</v>
      </c>
      <c r="S3246" s="13">
        <f t="shared" si="202"/>
        <v>41047.83488425926</v>
      </c>
      <c r="T3246">
        <f t="shared" si="203"/>
        <v>2012</v>
      </c>
    </row>
    <row r="3247" spans="1:20" ht="45" x14ac:dyDescent="0.25">
      <c r="A3247">
        <v>514</v>
      </c>
      <c r="B3247" s="9" t="s">
        <v>515</v>
      </c>
      <c r="C3247" s="3" t="s">
        <v>4624</v>
      </c>
      <c r="D3247" s="5">
        <v>1500</v>
      </c>
      <c r="E3247" s="7">
        <v>59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">
        <f t="shared" si="201"/>
        <v>4</v>
      </c>
      <c r="P3247" t="s">
        <v>8307</v>
      </c>
      <c r="Q3247" t="s">
        <v>8313</v>
      </c>
      <c r="R3247" s="13">
        <f t="shared" si="204"/>
        <v>41830.613969907405</v>
      </c>
      <c r="S3247" s="13">
        <f t="shared" si="202"/>
        <v>41860.613969907405</v>
      </c>
      <c r="T3247">
        <f t="shared" si="203"/>
        <v>2014</v>
      </c>
    </row>
    <row r="3248" spans="1:20" ht="45" x14ac:dyDescent="0.25">
      <c r="A3248">
        <v>526</v>
      </c>
      <c r="B3248" s="9" t="s">
        <v>527</v>
      </c>
      <c r="C3248" s="3" t="s">
        <v>4636</v>
      </c>
      <c r="D3248" s="5">
        <v>1500</v>
      </c>
      <c r="E3248" s="7">
        <v>57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1">
        <f t="shared" si="201"/>
        <v>4</v>
      </c>
      <c r="P3248" t="s">
        <v>8309</v>
      </c>
      <c r="Q3248" t="s">
        <v>8333</v>
      </c>
      <c r="R3248" s="13">
        <f t="shared" si="204"/>
        <v>42192.591944444444</v>
      </c>
      <c r="S3248" s="13">
        <f t="shared" si="202"/>
        <v>42223.708333333328</v>
      </c>
      <c r="T3248">
        <f t="shared" si="203"/>
        <v>2015</v>
      </c>
    </row>
    <row r="3249" spans="1:20" ht="60" x14ac:dyDescent="0.25">
      <c r="A3249">
        <v>604</v>
      </c>
      <c r="B3249" s="9" t="s">
        <v>605</v>
      </c>
      <c r="C3249" s="3" t="s">
        <v>4714</v>
      </c>
      <c r="D3249" s="5">
        <v>1500</v>
      </c>
      <c r="E3249" s="7">
        <v>56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">
        <f t="shared" si="201"/>
        <v>4</v>
      </c>
      <c r="P3249" t="s">
        <v>8314</v>
      </c>
      <c r="Q3249" t="s">
        <v>8318</v>
      </c>
      <c r="R3249" s="13">
        <f t="shared" si="204"/>
        <v>41849.035370370373</v>
      </c>
      <c r="S3249" s="13">
        <f t="shared" si="202"/>
        <v>41879.035370370373</v>
      </c>
      <c r="T3249">
        <f t="shared" si="203"/>
        <v>2014</v>
      </c>
    </row>
    <row r="3250" spans="1:20" ht="60" x14ac:dyDescent="0.25">
      <c r="A3250">
        <v>650</v>
      </c>
      <c r="B3250" s="9" t="s">
        <v>651</v>
      </c>
      <c r="C3250" s="3" t="s">
        <v>4760</v>
      </c>
      <c r="D3250" s="5">
        <v>1500</v>
      </c>
      <c r="E3250" s="7">
        <v>56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">
        <f t="shared" si="201"/>
        <v>4</v>
      </c>
      <c r="P3250" t="s">
        <v>8314</v>
      </c>
      <c r="Q3250" t="s">
        <v>8322</v>
      </c>
      <c r="R3250" s="13">
        <f t="shared" si="204"/>
        <v>41932.036851851852</v>
      </c>
      <c r="S3250" s="13">
        <f t="shared" si="202"/>
        <v>41992.078518518523</v>
      </c>
      <c r="T3250">
        <f t="shared" si="203"/>
        <v>2014</v>
      </c>
    </row>
    <row r="3251" spans="1:20" ht="30" x14ac:dyDescent="0.25">
      <c r="A3251">
        <v>738</v>
      </c>
      <c r="B3251" s="9" t="s">
        <v>739</v>
      </c>
      <c r="C3251" s="3" t="s">
        <v>4848</v>
      </c>
      <c r="D3251" s="5">
        <v>1500</v>
      </c>
      <c r="E3251" s="7">
        <v>56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">
        <f t="shared" si="201"/>
        <v>4</v>
      </c>
      <c r="P3251" t="s">
        <v>8311</v>
      </c>
      <c r="Q3251" t="s">
        <v>8345</v>
      </c>
      <c r="R3251" s="13">
        <f t="shared" si="204"/>
        <v>41943.604097222218</v>
      </c>
      <c r="S3251" s="13">
        <f t="shared" si="202"/>
        <v>41974.207638888889</v>
      </c>
      <c r="T3251">
        <f t="shared" si="203"/>
        <v>2014</v>
      </c>
    </row>
    <row r="3252" spans="1:20" ht="60" x14ac:dyDescent="0.25">
      <c r="A3252">
        <v>772</v>
      </c>
      <c r="B3252" s="9" t="s">
        <v>773</v>
      </c>
      <c r="C3252" s="3" t="s">
        <v>4882</v>
      </c>
      <c r="D3252" s="5">
        <v>1500</v>
      </c>
      <c r="E3252" s="7">
        <v>55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">
        <f t="shared" si="201"/>
        <v>4</v>
      </c>
      <c r="P3252" t="s">
        <v>8311</v>
      </c>
      <c r="Q3252" t="s">
        <v>8350</v>
      </c>
      <c r="R3252" s="13">
        <f t="shared" si="204"/>
        <v>40068.056932870371</v>
      </c>
      <c r="S3252" s="13">
        <f t="shared" si="202"/>
        <v>40118.165972222225</v>
      </c>
      <c r="T3252">
        <f t="shared" si="203"/>
        <v>2009</v>
      </c>
    </row>
    <row r="3253" spans="1:20" ht="60" x14ac:dyDescent="0.25">
      <c r="A3253">
        <v>783</v>
      </c>
      <c r="B3253" s="9" t="s">
        <v>784</v>
      </c>
      <c r="C3253" s="3" t="s">
        <v>4893</v>
      </c>
      <c r="D3253" s="5">
        <v>1500</v>
      </c>
      <c r="E3253" s="7">
        <v>55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">
        <f t="shared" si="201"/>
        <v>4</v>
      </c>
      <c r="P3253" t="s">
        <v>8323</v>
      </c>
      <c r="Q3253" t="s">
        <v>8347</v>
      </c>
      <c r="R3253" s="13">
        <f t="shared" si="204"/>
        <v>40987.773715277777</v>
      </c>
      <c r="S3253" s="13">
        <f t="shared" si="202"/>
        <v>41026.916666666664</v>
      </c>
      <c r="T3253">
        <f t="shared" si="203"/>
        <v>2012</v>
      </c>
    </row>
    <row r="3254" spans="1:20" ht="45" x14ac:dyDescent="0.25">
      <c r="A3254">
        <v>800</v>
      </c>
      <c r="B3254" s="9" t="s">
        <v>801</v>
      </c>
      <c r="C3254" s="3" t="s">
        <v>4910</v>
      </c>
      <c r="D3254" s="5">
        <v>1500</v>
      </c>
      <c r="E3254" s="7">
        <v>55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">
        <f t="shared" si="201"/>
        <v>4</v>
      </c>
      <c r="P3254" t="s">
        <v>8323</v>
      </c>
      <c r="Q3254" t="s">
        <v>8347</v>
      </c>
      <c r="R3254" s="13">
        <f t="shared" si="204"/>
        <v>41863.433495370373</v>
      </c>
      <c r="S3254" s="13">
        <f t="shared" si="202"/>
        <v>41893.433495370373</v>
      </c>
      <c r="T3254">
        <f t="shared" si="203"/>
        <v>2014</v>
      </c>
    </row>
    <row r="3255" spans="1:20" ht="60" x14ac:dyDescent="0.25">
      <c r="A3255">
        <v>810</v>
      </c>
      <c r="B3255" s="9" t="s">
        <v>811</v>
      </c>
      <c r="C3255" s="3" t="s">
        <v>4920</v>
      </c>
      <c r="D3255" s="5">
        <v>1500</v>
      </c>
      <c r="E3255" s="7">
        <v>55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">
        <f t="shared" si="201"/>
        <v>4</v>
      </c>
      <c r="P3255" t="s">
        <v>8323</v>
      </c>
      <c r="Q3255" t="s">
        <v>8347</v>
      </c>
      <c r="R3255" s="13">
        <f t="shared" si="204"/>
        <v>41123.056273148148</v>
      </c>
      <c r="S3255" s="13">
        <f t="shared" si="202"/>
        <v>41153.056273148148</v>
      </c>
      <c r="T3255">
        <f t="shared" si="203"/>
        <v>2012</v>
      </c>
    </row>
    <row r="3256" spans="1:20" ht="30" x14ac:dyDescent="0.25">
      <c r="A3256">
        <v>813</v>
      </c>
      <c r="B3256" s="9" t="s">
        <v>814</v>
      </c>
      <c r="C3256" s="3" t="s">
        <v>4923</v>
      </c>
      <c r="D3256" s="5">
        <v>1500</v>
      </c>
      <c r="E3256" s="7">
        <v>55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">
        <f t="shared" si="201"/>
        <v>4</v>
      </c>
      <c r="P3256" t="s">
        <v>8323</v>
      </c>
      <c r="Q3256" t="s">
        <v>8347</v>
      </c>
      <c r="R3256" s="13">
        <f t="shared" si="204"/>
        <v>41080.960243055553</v>
      </c>
      <c r="S3256" s="13">
        <f t="shared" si="202"/>
        <v>41110.960243055553</v>
      </c>
      <c r="T3256">
        <f t="shared" si="203"/>
        <v>2012</v>
      </c>
    </row>
    <row r="3257" spans="1:20" ht="45" x14ac:dyDescent="0.25">
      <c r="A3257">
        <v>817</v>
      </c>
      <c r="B3257" s="9" t="s">
        <v>818</v>
      </c>
      <c r="C3257" s="3" t="s">
        <v>4927</v>
      </c>
      <c r="D3257" s="5">
        <v>1500</v>
      </c>
      <c r="E3257" s="7">
        <v>55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">
        <f t="shared" si="201"/>
        <v>4</v>
      </c>
      <c r="P3257" t="s">
        <v>8323</v>
      </c>
      <c r="Q3257" t="s">
        <v>8347</v>
      </c>
      <c r="R3257" s="13">
        <f t="shared" si="204"/>
        <v>40925.599664351852</v>
      </c>
      <c r="S3257" s="13">
        <f t="shared" si="202"/>
        <v>40979.207638888889</v>
      </c>
      <c r="T3257">
        <f t="shared" si="203"/>
        <v>2012</v>
      </c>
    </row>
    <row r="3258" spans="1:20" ht="45" x14ac:dyDescent="0.25">
      <c r="A3258">
        <v>831</v>
      </c>
      <c r="B3258" s="9" t="s">
        <v>832</v>
      </c>
      <c r="C3258" s="3" t="s">
        <v>4941</v>
      </c>
      <c r="D3258" s="5">
        <v>1500</v>
      </c>
      <c r="E3258" s="7">
        <v>55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">
        <f t="shared" si="201"/>
        <v>4</v>
      </c>
      <c r="P3258" t="s">
        <v>8323</v>
      </c>
      <c r="Q3258" t="s">
        <v>8347</v>
      </c>
      <c r="R3258" s="13">
        <f t="shared" si="204"/>
        <v>40996.646921296298</v>
      </c>
      <c r="S3258" s="13">
        <f t="shared" si="202"/>
        <v>41026.646921296298</v>
      </c>
      <c r="T3258">
        <f t="shared" si="203"/>
        <v>2012</v>
      </c>
    </row>
    <row r="3259" spans="1:20" ht="60" x14ac:dyDescent="0.25">
      <c r="A3259">
        <v>882</v>
      </c>
      <c r="B3259" s="9" t="s">
        <v>883</v>
      </c>
      <c r="C3259" s="3" t="s">
        <v>4992</v>
      </c>
      <c r="D3259" s="5">
        <v>1500</v>
      </c>
      <c r="E3259" s="7">
        <v>55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">
        <f t="shared" si="201"/>
        <v>4</v>
      </c>
      <c r="P3259" t="s">
        <v>8323</v>
      </c>
      <c r="Q3259" t="s">
        <v>8344</v>
      </c>
      <c r="R3259" s="13">
        <f t="shared" si="204"/>
        <v>40759.860532407409</v>
      </c>
      <c r="S3259" s="13">
        <f t="shared" si="202"/>
        <v>40792.860532407409</v>
      </c>
      <c r="T3259">
        <f t="shared" si="203"/>
        <v>2011</v>
      </c>
    </row>
    <row r="3260" spans="1:20" ht="45" x14ac:dyDescent="0.25">
      <c r="A3260">
        <v>914</v>
      </c>
      <c r="B3260" s="9" t="s">
        <v>915</v>
      </c>
      <c r="C3260" s="3" t="s">
        <v>5024</v>
      </c>
      <c r="D3260" s="5">
        <v>1500</v>
      </c>
      <c r="E3260" s="7">
        <v>53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">
        <f t="shared" si="201"/>
        <v>4</v>
      </c>
      <c r="P3260" t="s">
        <v>8323</v>
      </c>
      <c r="Q3260" t="s">
        <v>8337</v>
      </c>
      <c r="R3260" s="13">
        <f t="shared" si="204"/>
        <v>41116.763275462967</v>
      </c>
      <c r="S3260" s="13">
        <f t="shared" si="202"/>
        <v>41146.763275462967</v>
      </c>
      <c r="T3260">
        <f t="shared" si="203"/>
        <v>2012</v>
      </c>
    </row>
    <row r="3261" spans="1:20" ht="45" x14ac:dyDescent="0.25">
      <c r="A3261">
        <v>1038</v>
      </c>
      <c r="B3261" s="9" t="s">
        <v>1039</v>
      </c>
      <c r="C3261" s="3" t="s">
        <v>5148</v>
      </c>
      <c r="D3261" s="5">
        <v>1500</v>
      </c>
      <c r="E3261" s="7">
        <v>53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">
        <f t="shared" si="201"/>
        <v>4</v>
      </c>
      <c r="P3261" t="s">
        <v>8323</v>
      </c>
      <c r="Q3261" t="s">
        <v>8342</v>
      </c>
      <c r="R3261" s="13">
        <f t="shared" si="204"/>
        <v>42418.231747685189</v>
      </c>
      <c r="S3261" s="13">
        <f t="shared" si="202"/>
        <v>42448.190081018518</v>
      </c>
      <c r="T3261">
        <f t="shared" si="203"/>
        <v>2016</v>
      </c>
    </row>
    <row r="3262" spans="1:20" ht="60" x14ac:dyDescent="0.25">
      <c r="A3262">
        <v>1053</v>
      </c>
      <c r="B3262" s="9" t="s">
        <v>1054</v>
      </c>
      <c r="C3262" s="3" t="s">
        <v>5163</v>
      </c>
      <c r="D3262" s="5">
        <v>1500</v>
      </c>
      <c r="E3262" s="7">
        <v>53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">
        <f t="shared" si="201"/>
        <v>4</v>
      </c>
      <c r="P3262" t="s">
        <v>8338</v>
      </c>
      <c r="Q3262" t="s">
        <v>8339</v>
      </c>
      <c r="R3262" s="13">
        <f t="shared" si="204"/>
        <v>42775.172824074078</v>
      </c>
      <c r="S3262" s="13">
        <f t="shared" si="202"/>
        <v>42800.172824074078</v>
      </c>
      <c r="T3262">
        <f t="shared" si="203"/>
        <v>2017</v>
      </c>
    </row>
    <row r="3263" spans="1:20" ht="30" x14ac:dyDescent="0.25">
      <c r="A3263">
        <v>1263</v>
      </c>
      <c r="B3263" s="9" t="s">
        <v>1264</v>
      </c>
      <c r="C3263" s="3" t="s">
        <v>5373</v>
      </c>
      <c r="D3263" s="5">
        <v>1500</v>
      </c>
      <c r="E3263" s="7">
        <v>53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">
        <f t="shared" si="201"/>
        <v>3</v>
      </c>
      <c r="P3263" t="s">
        <v>8323</v>
      </c>
      <c r="Q3263" t="s">
        <v>8347</v>
      </c>
      <c r="R3263" s="13">
        <f t="shared" si="204"/>
        <v>41692.084143518521</v>
      </c>
      <c r="S3263" s="13">
        <f t="shared" si="202"/>
        <v>41727.041666666664</v>
      </c>
      <c r="T3263">
        <f t="shared" si="203"/>
        <v>2014</v>
      </c>
    </row>
    <row r="3264" spans="1:20" ht="45" x14ac:dyDescent="0.25">
      <c r="A3264">
        <v>1286</v>
      </c>
      <c r="B3264" s="9" t="s">
        <v>1287</v>
      </c>
      <c r="C3264" s="3" t="s">
        <v>5396</v>
      </c>
      <c r="D3264" s="5">
        <v>1500</v>
      </c>
      <c r="E3264" s="7">
        <v>52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1">
        <f t="shared" si="201"/>
        <v>3</v>
      </c>
      <c r="P3264" t="s">
        <v>8309</v>
      </c>
      <c r="Q3264" t="s">
        <v>8333</v>
      </c>
      <c r="R3264" s="13">
        <f t="shared" si="204"/>
        <v>42039.384571759263</v>
      </c>
      <c r="S3264" s="13">
        <f t="shared" si="202"/>
        <v>42052.583333333328</v>
      </c>
      <c r="T3264">
        <f t="shared" si="203"/>
        <v>2015</v>
      </c>
    </row>
    <row r="3265" spans="1:20" ht="45" x14ac:dyDescent="0.25">
      <c r="A3265">
        <v>1289</v>
      </c>
      <c r="B3265" s="9" t="s">
        <v>1290</v>
      </c>
      <c r="C3265" s="3" t="s">
        <v>5399</v>
      </c>
      <c r="D3265" s="5">
        <v>1500</v>
      </c>
      <c r="E3265" s="7">
        <v>52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1">
        <f t="shared" si="201"/>
        <v>3</v>
      </c>
      <c r="P3265" t="s">
        <v>8309</v>
      </c>
      <c r="Q3265" t="s">
        <v>8333</v>
      </c>
      <c r="R3265" s="13">
        <f t="shared" si="204"/>
        <v>42709.134780092587</v>
      </c>
      <c r="S3265" s="13">
        <f t="shared" si="202"/>
        <v>42739.134780092587</v>
      </c>
      <c r="T3265">
        <f t="shared" si="203"/>
        <v>2016</v>
      </c>
    </row>
    <row r="3266" spans="1:20" ht="60" x14ac:dyDescent="0.25">
      <c r="A3266">
        <v>1344</v>
      </c>
      <c r="B3266" s="9" t="s">
        <v>1345</v>
      </c>
      <c r="C3266" s="3" t="s">
        <v>5454</v>
      </c>
      <c r="D3266" s="5">
        <v>1500</v>
      </c>
      <c r="E3266" s="7">
        <v>52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">
        <f t="shared" ref="O3266:O3329" si="205">ROUND(E3267/D3267*100,0)</f>
        <v>3</v>
      </c>
      <c r="P3266" t="s">
        <v>8311</v>
      </c>
      <c r="Q3266" t="s">
        <v>8345</v>
      </c>
      <c r="R3266" s="13">
        <f t="shared" si="204"/>
        <v>42522.789803240739</v>
      </c>
      <c r="S3266" s="13">
        <f t="shared" si="202"/>
        <v>42551.789803240739</v>
      </c>
      <c r="T3266">
        <f t="shared" si="203"/>
        <v>2016</v>
      </c>
    </row>
    <row r="3267" spans="1:20" ht="30" x14ac:dyDescent="0.25">
      <c r="A3267">
        <v>1360</v>
      </c>
      <c r="B3267" s="9" t="s">
        <v>1361</v>
      </c>
      <c r="C3267" s="3" t="s">
        <v>5470</v>
      </c>
      <c r="D3267" s="5">
        <v>1500</v>
      </c>
      <c r="E3267" s="7">
        <v>51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">
        <f t="shared" si="205"/>
        <v>3</v>
      </c>
      <c r="P3267" t="s">
        <v>8311</v>
      </c>
      <c r="Q3267" t="s">
        <v>8345</v>
      </c>
      <c r="R3267" s="13">
        <f t="shared" si="204"/>
        <v>41095.900694444441</v>
      </c>
      <c r="S3267" s="13">
        <f t="shared" ref="S3267:S3330" si="206">(((I3267/60)/60/24+DATE(1970,1,1)))</f>
        <v>41123.900694444441</v>
      </c>
      <c r="T3267">
        <f t="shared" ref="T3267:T3330" si="207">YEAR(R3267)</f>
        <v>2012</v>
      </c>
    </row>
    <row r="3268" spans="1:20" ht="30" x14ac:dyDescent="0.25">
      <c r="A3268">
        <v>1370</v>
      </c>
      <c r="B3268" s="9" t="s">
        <v>1371</v>
      </c>
      <c r="C3268" s="3" t="s">
        <v>5480</v>
      </c>
      <c r="D3268" s="5">
        <v>1500</v>
      </c>
      <c r="E3268" s="7">
        <v>51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">
        <f t="shared" si="205"/>
        <v>3</v>
      </c>
      <c r="P3268" t="s">
        <v>8323</v>
      </c>
      <c r="Q3268" t="s">
        <v>8347</v>
      </c>
      <c r="R3268" s="13">
        <f t="shared" si="204"/>
        <v>41548.00335648148</v>
      </c>
      <c r="S3268" s="13">
        <f t="shared" si="206"/>
        <v>41563.00335648148</v>
      </c>
      <c r="T3268">
        <f t="shared" si="207"/>
        <v>2013</v>
      </c>
    </row>
    <row r="3269" spans="1:20" ht="60" x14ac:dyDescent="0.25">
      <c r="A3269">
        <v>1374</v>
      </c>
      <c r="B3269" s="9" t="s">
        <v>1375</v>
      </c>
      <c r="C3269" s="3" t="s">
        <v>5484</v>
      </c>
      <c r="D3269" s="5">
        <v>1500</v>
      </c>
      <c r="E3269" s="7">
        <v>51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">
        <f t="shared" si="205"/>
        <v>3</v>
      </c>
      <c r="P3269" t="s">
        <v>8323</v>
      </c>
      <c r="Q3269" t="s">
        <v>8347</v>
      </c>
      <c r="R3269" s="13">
        <f t="shared" si="204"/>
        <v>42424.161898148144</v>
      </c>
      <c r="S3269" s="13">
        <f t="shared" si="206"/>
        <v>42454.12023148148</v>
      </c>
      <c r="T3269">
        <f t="shared" si="207"/>
        <v>2016</v>
      </c>
    </row>
    <row r="3270" spans="1:20" ht="60" x14ac:dyDescent="0.25">
      <c r="A3270">
        <v>1442</v>
      </c>
      <c r="B3270" s="9" t="s">
        <v>1443</v>
      </c>
      <c r="C3270" s="3" t="s">
        <v>5552</v>
      </c>
      <c r="D3270" s="5">
        <v>1500</v>
      </c>
      <c r="E3270" s="7">
        <v>51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">
        <f t="shared" si="205"/>
        <v>3</v>
      </c>
      <c r="P3270" t="s">
        <v>8311</v>
      </c>
      <c r="Q3270" t="s">
        <v>8312</v>
      </c>
      <c r="R3270" s="13">
        <f t="shared" si="204"/>
        <v>42485.64534722222</v>
      </c>
      <c r="S3270" s="13">
        <f t="shared" si="206"/>
        <v>42515.64534722222</v>
      </c>
      <c r="T3270">
        <f t="shared" si="207"/>
        <v>2016</v>
      </c>
    </row>
    <row r="3271" spans="1:20" ht="60" x14ac:dyDescent="0.25">
      <c r="A3271">
        <v>1470</v>
      </c>
      <c r="B3271" s="9" t="s">
        <v>1471</v>
      </c>
      <c r="C3271" s="3" t="s">
        <v>5580</v>
      </c>
      <c r="D3271" s="5">
        <v>1500</v>
      </c>
      <c r="E3271" s="7">
        <v>51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">
        <f t="shared" si="205"/>
        <v>3</v>
      </c>
      <c r="P3271" t="s">
        <v>8311</v>
      </c>
      <c r="Q3271" t="s">
        <v>8343</v>
      </c>
      <c r="R3271" s="13">
        <f t="shared" si="204"/>
        <v>41250.827118055553</v>
      </c>
      <c r="S3271" s="13">
        <f t="shared" si="206"/>
        <v>41271.827118055553</v>
      </c>
      <c r="T3271">
        <f t="shared" si="207"/>
        <v>2012</v>
      </c>
    </row>
    <row r="3272" spans="1:20" x14ac:dyDescent="0.25">
      <c r="A3272">
        <v>1473</v>
      </c>
      <c r="B3272" s="9" t="s">
        <v>1474</v>
      </c>
      <c r="C3272" s="3" t="s">
        <v>5583</v>
      </c>
      <c r="D3272" s="5">
        <v>1500</v>
      </c>
      <c r="E3272" s="7">
        <v>51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">
        <f t="shared" si="205"/>
        <v>3</v>
      </c>
      <c r="P3272" t="s">
        <v>8311</v>
      </c>
      <c r="Q3272" t="s">
        <v>8343</v>
      </c>
      <c r="R3272" s="13">
        <f t="shared" si="204"/>
        <v>40939.979618055557</v>
      </c>
      <c r="S3272" s="13">
        <f t="shared" si="206"/>
        <v>40969.979618055557</v>
      </c>
      <c r="T3272">
        <f t="shared" si="207"/>
        <v>2012</v>
      </c>
    </row>
    <row r="3273" spans="1:20" ht="45" x14ac:dyDescent="0.25">
      <c r="A3273">
        <v>1496</v>
      </c>
      <c r="B3273" s="9" t="s">
        <v>1497</v>
      </c>
      <c r="C3273" s="3" t="s">
        <v>5606</v>
      </c>
      <c r="D3273" s="5">
        <v>1500</v>
      </c>
      <c r="E3273" s="7">
        <v>51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">
        <f t="shared" si="205"/>
        <v>3</v>
      </c>
      <c r="P3273" t="s">
        <v>8311</v>
      </c>
      <c r="Q3273" t="s">
        <v>8350</v>
      </c>
      <c r="R3273" s="13">
        <f t="shared" si="204"/>
        <v>41838.475219907406</v>
      </c>
      <c r="S3273" s="13">
        <f t="shared" si="206"/>
        <v>41898.475219907406</v>
      </c>
      <c r="T3273">
        <f t="shared" si="207"/>
        <v>2014</v>
      </c>
    </row>
    <row r="3274" spans="1:20" ht="45" x14ac:dyDescent="0.25">
      <c r="A3274">
        <v>1506</v>
      </c>
      <c r="B3274" s="9" t="s">
        <v>1507</v>
      </c>
      <c r="C3274" s="3" t="s">
        <v>5616</v>
      </c>
      <c r="D3274" s="5">
        <v>1500</v>
      </c>
      <c r="E3274" s="7">
        <v>51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">
        <f t="shared" si="205"/>
        <v>3</v>
      </c>
      <c r="P3274" t="s">
        <v>8327</v>
      </c>
      <c r="Q3274" t="s">
        <v>8328</v>
      </c>
      <c r="R3274" s="13">
        <f t="shared" si="204"/>
        <v>41814.785925925928</v>
      </c>
      <c r="S3274" s="13">
        <f t="shared" si="206"/>
        <v>41844.785925925928</v>
      </c>
      <c r="T3274">
        <f t="shared" si="207"/>
        <v>2014</v>
      </c>
    </row>
    <row r="3275" spans="1:20" ht="45" x14ac:dyDescent="0.25">
      <c r="A3275">
        <v>1556</v>
      </c>
      <c r="B3275" s="9" t="s">
        <v>1557</v>
      </c>
      <c r="C3275" s="3" t="s">
        <v>5666</v>
      </c>
      <c r="D3275" s="5">
        <v>1500</v>
      </c>
      <c r="E3275" s="7">
        <v>51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">
        <f t="shared" si="205"/>
        <v>3</v>
      </c>
      <c r="P3275" t="s">
        <v>8327</v>
      </c>
      <c r="Q3275" t="s">
        <v>8354</v>
      </c>
      <c r="R3275" s="13">
        <f t="shared" si="204"/>
        <v>42525.153055555551</v>
      </c>
      <c r="S3275" s="13">
        <f t="shared" si="206"/>
        <v>42555.153055555551</v>
      </c>
      <c r="T3275">
        <f t="shared" si="207"/>
        <v>2016</v>
      </c>
    </row>
    <row r="3276" spans="1:20" ht="30" x14ac:dyDescent="0.25">
      <c r="A3276">
        <v>1586</v>
      </c>
      <c r="B3276" s="9" t="s">
        <v>1587</v>
      </c>
      <c r="C3276" s="3" t="s">
        <v>5696</v>
      </c>
      <c r="D3276" s="5">
        <v>1500</v>
      </c>
      <c r="E3276" s="7">
        <v>50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">
        <f t="shared" si="205"/>
        <v>3</v>
      </c>
      <c r="P3276" t="s">
        <v>8327</v>
      </c>
      <c r="Q3276" t="s">
        <v>8340</v>
      </c>
      <c r="R3276" s="13">
        <f t="shared" si="204"/>
        <v>42069.104421296302</v>
      </c>
      <c r="S3276" s="13">
        <f t="shared" si="206"/>
        <v>42099.062754629631</v>
      </c>
      <c r="T3276">
        <f t="shared" si="207"/>
        <v>2015</v>
      </c>
    </row>
    <row r="3277" spans="1:20" ht="45" x14ac:dyDescent="0.25">
      <c r="A3277">
        <v>1602</v>
      </c>
      <c r="B3277" s="9" t="s">
        <v>1603</v>
      </c>
      <c r="C3277" s="3" t="s">
        <v>5712</v>
      </c>
      <c r="D3277" s="5">
        <v>1500</v>
      </c>
      <c r="E3277" s="7">
        <v>50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">
        <f t="shared" si="205"/>
        <v>3</v>
      </c>
      <c r="P3277" t="s">
        <v>8323</v>
      </c>
      <c r="Q3277" t="s">
        <v>8347</v>
      </c>
      <c r="R3277" s="13">
        <f t="shared" si="204"/>
        <v>40788.297650462962</v>
      </c>
      <c r="S3277" s="13">
        <f t="shared" si="206"/>
        <v>40830.958333333336</v>
      </c>
      <c r="T3277">
        <f t="shared" si="207"/>
        <v>2011</v>
      </c>
    </row>
    <row r="3278" spans="1:20" ht="45" x14ac:dyDescent="0.25">
      <c r="A3278">
        <v>1609</v>
      </c>
      <c r="B3278" s="9" t="s">
        <v>1610</v>
      </c>
      <c r="C3278" s="3" t="s">
        <v>5719</v>
      </c>
      <c r="D3278" s="5">
        <v>1500</v>
      </c>
      <c r="E3278" s="7">
        <v>50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">
        <f t="shared" si="205"/>
        <v>3</v>
      </c>
      <c r="P3278" t="s">
        <v>8323</v>
      </c>
      <c r="Q3278" t="s">
        <v>8347</v>
      </c>
      <c r="R3278" s="13">
        <f t="shared" si="204"/>
        <v>40796.001261574071</v>
      </c>
      <c r="S3278" s="13">
        <f t="shared" si="206"/>
        <v>40849.333333333336</v>
      </c>
      <c r="T3278">
        <f t="shared" si="207"/>
        <v>2011</v>
      </c>
    </row>
    <row r="3279" spans="1:20" ht="45" x14ac:dyDescent="0.25">
      <c r="A3279">
        <v>1618</v>
      </c>
      <c r="B3279" s="9" t="s">
        <v>1619</v>
      </c>
      <c r="C3279" s="3" t="s">
        <v>5728</v>
      </c>
      <c r="D3279" s="5">
        <v>1500</v>
      </c>
      <c r="E3279" s="7">
        <v>50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">
        <f t="shared" si="205"/>
        <v>3</v>
      </c>
      <c r="P3279" t="s">
        <v>8323</v>
      </c>
      <c r="Q3279" t="s">
        <v>8347</v>
      </c>
      <c r="R3279" s="13">
        <f t="shared" si="204"/>
        <v>41301.654340277775</v>
      </c>
      <c r="S3279" s="13">
        <f t="shared" si="206"/>
        <v>41341.654340277775</v>
      </c>
      <c r="T3279">
        <f t="shared" si="207"/>
        <v>2013</v>
      </c>
    </row>
    <row r="3280" spans="1:20" ht="60" x14ac:dyDescent="0.25">
      <c r="A3280">
        <v>1619</v>
      </c>
      <c r="B3280" s="9" t="s">
        <v>1620</v>
      </c>
      <c r="C3280" s="3" t="s">
        <v>5729</v>
      </c>
      <c r="D3280" s="5">
        <v>1500</v>
      </c>
      <c r="E3280" s="7">
        <v>50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">
        <f t="shared" si="205"/>
        <v>3</v>
      </c>
      <c r="P3280" t="s">
        <v>8323</v>
      </c>
      <c r="Q3280" t="s">
        <v>8347</v>
      </c>
      <c r="R3280" s="13">
        <f t="shared" si="204"/>
        <v>41876.18618055556</v>
      </c>
      <c r="S3280" s="13">
        <f t="shared" si="206"/>
        <v>41897.18618055556</v>
      </c>
      <c r="T3280">
        <f t="shared" si="207"/>
        <v>2014</v>
      </c>
    </row>
    <row r="3281" spans="1:20" ht="45" x14ac:dyDescent="0.25">
      <c r="A3281">
        <v>1655</v>
      </c>
      <c r="B3281" s="9" t="s">
        <v>1656</v>
      </c>
      <c r="C3281" s="3" t="s">
        <v>5765</v>
      </c>
      <c r="D3281" s="5">
        <v>1500</v>
      </c>
      <c r="E3281" s="7">
        <v>50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">
        <f t="shared" si="205"/>
        <v>3</v>
      </c>
      <c r="P3281" t="s">
        <v>8323</v>
      </c>
      <c r="Q3281" t="s">
        <v>8353</v>
      </c>
      <c r="R3281" s="13">
        <f t="shared" si="204"/>
        <v>40974.791898148149</v>
      </c>
      <c r="S3281" s="13">
        <f t="shared" si="206"/>
        <v>41004.750231481477</v>
      </c>
      <c r="T3281">
        <f t="shared" si="207"/>
        <v>2012</v>
      </c>
    </row>
    <row r="3282" spans="1:20" ht="45" x14ac:dyDescent="0.25">
      <c r="A3282">
        <v>1678</v>
      </c>
      <c r="B3282" s="9" t="s">
        <v>1679</v>
      </c>
      <c r="C3282" s="3" t="s">
        <v>5788</v>
      </c>
      <c r="D3282" s="5">
        <v>1500</v>
      </c>
      <c r="E3282" s="7">
        <v>50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">
        <f t="shared" si="205"/>
        <v>3</v>
      </c>
      <c r="P3282" t="s">
        <v>8323</v>
      </c>
      <c r="Q3282" t="s">
        <v>8353</v>
      </c>
      <c r="R3282" s="13">
        <f t="shared" si="204"/>
        <v>41662.854988425926</v>
      </c>
      <c r="S3282" s="13">
        <f t="shared" si="206"/>
        <v>41676.854988425926</v>
      </c>
      <c r="T3282">
        <f t="shared" si="207"/>
        <v>2014</v>
      </c>
    </row>
    <row r="3283" spans="1:20" ht="30" x14ac:dyDescent="0.25">
      <c r="A3283">
        <v>1766</v>
      </c>
      <c r="B3283" s="9" t="s">
        <v>1767</v>
      </c>
      <c r="C3283" s="3" t="s">
        <v>5876</v>
      </c>
      <c r="D3283" s="5">
        <v>1500</v>
      </c>
      <c r="E3283" s="7">
        <v>50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">
        <f t="shared" si="205"/>
        <v>3</v>
      </c>
      <c r="P3283" t="s">
        <v>8327</v>
      </c>
      <c r="Q3283" t="s">
        <v>8328</v>
      </c>
      <c r="R3283" s="13">
        <f t="shared" si="204"/>
        <v>41855.859814814816</v>
      </c>
      <c r="S3283" s="13">
        <f t="shared" si="206"/>
        <v>41876.859814814816</v>
      </c>
      <c r="T3283">
        <f t="shared" si="207"/>
        <v>2014</v>
      </c>
    </row>
    <row r="3284" spans="1:20" ht="45" x14ac:dyDescent="0.25">
      <c r="A3284">
        <v>1829</v>
      </c>
      <c r="B3284" s="9" t="s">
        <v>1830</v>
      </c>
      <c r="C3284" s="3" t="s">
        <v>5939</v>
      </c>
      <c r="D3284" s="5">
        <v>1500</v>
      </c>
      <c r="E3284" s="7">
        <v>50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">
        <f t="shared" si="205"/>
        <v>3</v>
      </c>
      <c r="P3284" t="s">
        <v>8323</v>
      </c>
      <c r="Q3284" t="s">
        <v>8347</v>
      </c>
      <c r="R3284" s="13">
        <f t="shared" si="204"/>
        <v>40516.087627314817</v>
      </c>
      <c r="S3284" s="13">
        <f t="shared" si="206"/>
        <v>40564.916666666664</v>
      </c>
      <c r="T3284">
        <f t="shared" si="207"/>
        <v>2010</v>
      </c>
    </row>
    <row r="3285" spans="1:20" ht="60" x14ac:dyDescent="0.25">
      <c r="A3285">
        <v>1844</v>
      </c>
      <c r="B3285" s="9" t="s">
        <v>1845</v>
      </c>
      <c r="C3285" s="3" t="s">
        <v>5954</v>
      </c>
      <c r="D3285" s="5">
        <v>1500</v>
      </c>
      <c r="E3285" s="7">
        <v>50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">
        <f t="shared" si="205"/>
        <v>3</v>
      </c>
      <c r="P3285" t="s">
        <v>8323</v>
      </c>
      <c r="Q3285" t="s">
        <v>8347</v>
      </c>
      <c r="R3285" s="13">
        <f t="shared" si="204"/>
        <v>40666.973541666666</v>
      </c>
      <c r="S3285" s="13">
        <f t="shared" si="206"/>
        <v>40705.125</v>
      </c>
      <c r="T3285">
        <f t="shared" si="207"/>
        <v>2011</v>
      </c>
    </row>
    <row r="3286" spans="1:20" ht="30" x14ac:dyDescent="0.25">
      <c r="A3286">
        <v>1921</v>
      </c>
      <c r="B3286" s="9" t="s">
        <v>1922</v>
      </c>
      <c r="C3286" s="3" t="s">
        <v>6031</v>
      </c>
      <c r="D3286" s="5">
        <v>1500</v>
      </c>
      <c r="E3286" s="7">
        <v>50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">
        <f t="shared" si="205"/>
        <v>3</v>
      </c>
      <c r="P3286" t="s">
        <v>8323</v>
      </c>
      <c r="Q3286" t="s">
        <v>8344</v>
      </c>
      <c r="R3286" s="13">
        <f t="shared" si="204"/>
        <v>41074.221562500003</v>
      </c>
      <c r="S3286" s="13">
        <f t="shared" si="206"/>
        <v>41104.221562500003</v>
      </c>
      <c r="T3286">
        <f t="shared" si="207"/>
        <v>2012</v>
      </c>
    </row>
    <row r="3287" spans="1:20" ht="45" x14ac:dyDescent="0.25">
      <c r="A3287">
        <v>1925</v>
      </c>
      <c r="B3287" s="9" t="s">
        <v>1926</v>
      </c>
      <c r="C3287" s="3" t="s">
        <v>6035</v>
      </c>
      <c r="D3287" s="5">
        <v>1500</v>
      </c>
      <c r="E3287" s="7">
        <v>50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">
        <f t="shared" si="205"/>
        <v>3</v>
      </c>
      <c r="P3287" t="s">
        <v>8323</v>
      </c>
      <c r="Q3287" t="s">
        <v>8344</v>
      </c>
      <c r="R3287" s="13">
        <f t="shared" ref="R3287:R3350" si="208">((J3287/60)/60/24+DATE(1970,1,1))</f>
        <v>41535.90148148148</v>
      </c>
      <c r="S3287" s="13">
        <f t="shared" si="206"/>
        <v>41558</v>
      </c>
      <c r="T3287">
        <f t="shared" si="207"/>
        <v>2013</v>
      </c>
    </row>
    <row r="3288" spans="1:20" ht="60" x14ac:dyDescent="0.25">
      <c r="A3288">
        <v>1926</v>
      </c>
      <c r="B3288" s="9" t="s">
        <v>1927</v>
      </c>
      <c r="C3288" s="3" t="s">
        <v>6036</v>
      </c>
      <c r="D3288" s="5">
        <v>1500</v>
      </c>
      <c r="E3288" s="7">
        <v>50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">
        <f t="shared" si="205"/>
        <v>3</v>
      </c>
      <c r="P3288" t="s">
        <v>8323</v>
      </c>
      <c r="Q3288" t="s">
        <v>8344</v>
      </c>
      <c r="R3288" s="13">
        <f t="shared" si="208"/>
        <v>40456.954351851848</v>
      </c>
      <c r="S3288" s="13">
        <f t="shared" si="206"/>
        <v>40484.018055555556</v>
      </c>
      <c r="T3288">
        <f t="shared" si="207"/>
        <v>2010</v>
      </c>
    </row>
    <row r="3289" spans="1:20" ht="30" x14ac:dyDescent="0.25">
      <c r="A3289">
        <v>1992</v>
      </c>
      <c r="B3289" s="9" t="s">
        <v>1993</v>
      </c>
      <c r="C3289" s="3" t="s">
        <v>6102</v>
      </c>
      <c r="D3289" s="5">
        <v>1500</v>
      </c>
      <c r="E3289" s="7">
        <v>50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">
        <f t="shared" si="205"/>
        <v>3</v>
      </c>
      <c r="P3289" t="s">
        <v>8327</v>
      </c>
      <c r="Q3289" t="s">
        <v>8334</v>
      </c>
      <c r="R3289" s="13">
        <f t="shared" si="208"/>
        <v>42023.143414351856</v>
      </c>
      <c r="S3289" s="13">
        <f t="shared" si="206"/>
        <v>42053.143414351856</v>
      </c>
      <c r="T3289">
        <f t="shared" si="207"/>
        <v>2015</v>
      </c>
    </row>
    <row r="3290" spans="1:20" ht="60" x14ac:dyDescent="0.25">
      <c r="A3290">
        <v>2020</v>
      </c>
      <c r="B3290" s="9" t="s">
        <v>2021</v>
      </c>
      <c r="C3290" s="3" t="s">
        <v>6130</v>
      </c>
      <c r="D3290" s="5">
        <v>1500</v>
      </c>
      <c r="E3290" s="7">
        <v>50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">
        <f t="shared" si="205"/>
        <v>3</v>
      </c>
      <c r="P3290" t="s">
        <v>8314</v>
      </c>
      <c r="Q3290" t="s">
        <v>8325</v>
      </c>
      <c r="R3290" s="13">
        <f t="shared" si="208"/>
        <v>41737.097499999996</v>
      </c>
      <c r="S3290" s="13">
        <f t="shared" si="206"/>
        <v>41773.961111111108</v>
      </c>
      <c r="T3290">
        <f t="shared" si="207"/>
        <v>2014</v>
      </c>
    </row>
    <row r="3291" spans="1:20" ht="60" x14ac:dyDescent="0.25">
      <c r="A3291">
        <v>2082</v>
      </c>
      <c r="B3291" s="9" t="s">
        <v>2083</v>
      </c>
      <c r="C3291" s="3" t="s">
        <v>6192</v>
      </c>
      <c r="D3291" s="5">
        <v>1500</v>
      </c>
      <c r="E3291" s="7">
        <v>50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">
        <f t="shared" si="205"/>
        <v>3</v>
      </c>
      <c r="P3291" t="s">
        <v>8323</v>
      </c>
      <c r="Q3291" t="s">
        <v>8344</v>
      </c>
      <c r="R3291" s="13">
        <f t="shared" si="208"/>
        <v>40811.120324074072</v>
      </c>
      <c r="S3291" s="13">
        <f t="shared" si="206"/>
        <v>40871.161990740737</v>
      </c>
      <c r="T3291">
        <f t="shared" si="207"/>
        <v>2011</v>
      </c>
    </row>
    <row r="3292" spans="1:20" ht="60" x14ac:dyDescent="0.25">
      <c r="A3292">
        <v>2087</v>
      </c>
      <c r="B3292" s="9" t="s">
        <v>2088</v>
      </c>
      <c r="C3292" s="3" t="s">
        <v>6197</v>
      </c>
      <c r="D3292" s="5">
        <v>1500</v>
      </c>
      <c r="E3292" s="7">
        <v>50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">
        <f t="shared" si="205"/>
        <v>3</v>
      </c>
      <c r="P3292" t="s">
        <v>8323</v>
      </c>
      <c r="Q3292" t="s">
        <v>8344</v>
      </c>
      <c r="R3292" s="13">
        <f t="shared" si="208"/>
        <v>40764.204375000001</v>
      </c>
      <c r="S3292" s="13">
        <f t="shared" si="206"/>
        <v>40794.204375000001</v>
      </c>
      <c r="T3292">
        <f t="shared" si="207"/>
        <v>2011</v>
      </c>
    </row>
    <row r="3293" spans="1:20" ht="45" x14ac:dyDescent="0.25">
      <c r="A3293">
        <v>2093</v>
      </c>
      <c r="B3293" s="9" t="s">
        <v>2094</v>
      </c>
      <c r="C3293" s="3" t="s">
        <v>6203</v>
      </c>
      <c r="D3293" s="5">
        <v>1500</v>
      </c>
      <c r="E3293" s="7">
        <v>50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">
        <f t="shared" si="205"/>
        <v>3</v>
      </c>
      <c r="P3293" t="s">
        <v>8323</v>
      </c>
      <c r="Q3293" t="s">
        <v>8344</v>
      </c>
      <c r="R3293" s="13">
        <f t="shared" si="208"/>
        <v>41205.854537037041</v>
      </c>
      <c r="S3293" s="13">
        <f t="shared" si="206"/>
        <v>41265.896203703705</v>
      </c>
      <c r="T3293">
        <f t="shared" si="207"/>
        <v>2012</v>
      </c>
    </row>
    <row r="3294" spans="1:20" ht="45" x14ac:dyDescent="0.25">
      <c r="A3294">
        <v>2115</v>
      </c>
      <c r="B3294" s="9" t="s">
        <v>2116</v>
      </c>
      <c r="C3294" s="3" t="s">
        <v>6225</v>
      </c>
      <c r="D3294" s="5">
        <v>1500</v>
      </c>
      <c r="E3294" s="7">
        <v>50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">
        <f t="shared" si="205"/>
        <v>3</v>
      </c>
      <c r="P3294" t="s">
        <v>8323</v>
      </c>
      <c r="Q3294" t="s">
        <v>8344</v>
      </c>
      <c r="R3294" s="13">
        <f t="shared" si="208"/>
        <v>40564.081030092595</v>
      </c>
      <c r="S3294" s="13">
        <f t="shared" si="206"/>
        <v>40594.081030092595</v>
      </c>
      <c r="T3294">
        <f t="shared" si="207"/>
        <v>2011</v>
      </c>
    </row>
    <row r="3295" spans="1:20" ht="45" x14ac:dyDescent="0.25">
      <c r="A3295">
        <v>2204</v>
      </c>
      <c r="B3295" s="9" t="s">
        <v>2205</v>
      </c>
      <c r="C3295" s="3" t="s">
        <v>6314</v>
      </c>
      <c r="D3295" s="5">
        <v>1500</v>
      </c>
      <c r="E3295" s="7">
        <v>50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">
        <f t="shared" si="205"/>
        <v>3</v>
      </c>
      <c r="P3295" t="s">
        <v>8323</v>
      </c>
      <c r="Q3295" t="s">
        <v>8342</v>
      </c>
      <c r="R3295" s="13">
        <f t="shared" si="208"/>
        <v>41312.311562499999</v>
      </c>
      <c r="S3295" s="13">
        <f t="shared" si="206"/>
        <v>41342.311562499999</v>
      </c>
      <c r="T3295">
        <f t="shared" si="207"/>
        <v>2013</v>
      </c>
    </row>
    <row r="3296" spans="1:20" ht="45" x14ac:dyDescent="0.25">
      <c r="A3296">
        <v>2266</v>
      </c>
      <c r="B3296" s="9" t="s">
        <v>2267</v>
      </c>
      <c r="C3296" s="3" t="s">
        <v>6376</v>
      </c>
      <c r="D3296" s="5">
        <v>1500</v>
      </c>
      <c r="E3296" s="7">
        <v>50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">
        <f t="shared" si="205"/>
        <v>3</v>
      </c>
      <c r="P3296" t="s">
        <v>8320</v>
      </c>
      <c r="Q3296" t="s">
        <v>8348</v>
      </c>
      <c r="R3296" s="13">
        <f t="shared" si="208"/>
        <v>42469.874907407408</v>
      </c>
      <c r="S3296" s="13">
        <f t="shared" si="206"/>
        <v>42487.083333333328</v>
      </c>
      <c r="T3296">
        <f t="shared" si="207"/>
        <v>2016</v>
      </c>
    </row>
    <row r="3297" spans="1:20" ht="45" x14ac:dyDescent="0.25">
      <c r="A3297">
        <v>2286</v>
      </c>
      <c r="B3297" s="9" t="s">
        <v>2287</v>
      </c>
      <c r="C3297" s="3" t="s">
        <v>6396</v>
      </c>
      <c r="D3297" s="5">
        <v>1500</v>
      </c>
      <c r="E3297" s="7">
        <v>50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">
        <f t="shared" si="205"/>
        <v>3</v>
      </c>
      <c r="P3297" t="s">
        <v>8323</v>
      </c>
      <c r="Q3297" t="s">
        <v>8347</v>
      </c>
      <c r="R3297" s="13">
        <f t="shared" si="208"/>
        <v>41494.963587962964</v>
      </c>
      <c r="S3297" s="13">
        <f t="shared" si="206"/>
        <v>41523.165972222225</v>
      </c>
      <c r="T3297">
        <f t="shared" si="207"/>
        <v>2013</v>
      </c>
    </row>
    <row r="3298" spans="1:20" ht="60" x14ac:dyDescent="0.25">
      <c r="A3298">
        <v>2289</v>
      </c>
      <c r="B3298" s="9" t="s">
        <v>2290</v>
      </c>
      <c r="C3298" s="3" t="s">
        <v>6399</v>
      </c>
      <c r="D3298" s="5">
        <v>1500</v>
      </c>
      <c r="E3298" s="7">
        <v>50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">
        <f t="shared" si="205"/>
        <v>3</v>
      </c>
      <c r="P3298" t="s">
        <v>8323</v>
      </c>
      <c r="Q3298" t="s">
        <v>8347</v>
      </c>
      <c r="R3298" s="13">
        <f t="shared" si="208"/>
        <v>41571.998379629629</v>
      </c>
      <c r="S3298" s="13">
        <f t="shared" si="206"/>
        <v>41614.973611111112</v>
      </c>
      <c r="T3298">
        <f t="shared" si="207"/>
        <v>2013</v>
      </c>
    </row>
    <row r="3299" spans="1:20" ht="45" x14ac:dyDescent="0.25">
      <c r="A3299">
        <v>2290</v>
      </c>
      <c r="B3299" s="9" t="s">
        <v>2291</v>
      </c>
      <c r="C3299" s="3" t="s">
        <v>6400</v>
      </c>
      <c r="D3299" s="5">
        <v>1500</v>
      </c>
      <c r="E3299" s="7">
        <v>50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">
        <f t="shared" si="205"/>
        <v>3</v>
      </c>
      <c r="P3299" t="s">
        <v>8323</v>
      </c>
      <c r="Q3299" t="s">
        <v>8347</v>
      </c>
      <c r="R3299" s="13">
        <f t="shared" si="208"/>
        <v>40070.253819444442</v>
      </c>
      <c r="S3299" s="13">
        <f t="shared" si="206"/>
        <v>40148.708333333336</v>
      </c>
      <c r="T3299">
        <f t="shared" si="207"/>
        <v>2009</v>
      </c>
    </row>
    <row r="3300" spans="1:20" ht="45" x14ac:dyDescent="0.25">
      <c r="A3300">
        <v>2358</v>
      </c>
      <c r="B3300" s="9" t="s">
        <v>2359</v>
      </c>
      <c r="C3300" s="3" t="s">
        <v>6468</v>
      </c>
      <c r="D3300" s="5">
        <v>1500</v>
      </c>
      <c r="E3300" s="7">
        <v>50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">
        <f t="shared" si="205"/>
        <v>3</v>
      </c>
      <c r="P3300" t="s">
        <v>8314</v>
      </c>
      <c r="Q3300" t="s">
        <v>8318</v>
      </c>
      <c r="R3300" s="13">
        <f t="shared" si="208"/>
        <v>41978.930972222224</v>
      </c>
      <c r="S3300" s="13">
        <f t="shared" si="206"/>
        <v>42035.027083333334</v>
      </c>
      <c r="T3300">
        <f t="shared" si="207"/>
        <v>2014</v>
      </c>
    </row>
    <row r="3301" spans="1:20" ht="45" x14ac:dyDescent="0.25">
      <c r="A3301">
        <v>2456</v>
      </c>
      <c r="B3301" s="9" t="s">
        <v>2457</v>
      </c>
      <c r="C3301" s="3" t="s">
        <v>6566</v>
      </c>
      <c r="D3301" s="5">
        <v>1500</v>
      </c>
      <c r="E3301" s="7">
        <v>50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">
        <f t="shared" si="205"/>
        <v>3</v>
      </c>
      <c r="P3301" t="s">
        <v>8331</v>
      </c>
      <c r="Q3301" t="s">
        <v>8349</v>
      </c>
      <c r="R3301" s="13">
        <f t="shared" si="208"/>
        <v>42761.961099537039</v>
      </c>
      <c r="S3301" s="13">
        <f t="shared" si="206"/>
        <v>42791.961099537039</v>
      </c>
      <c r="T3301">
        <f t="shared" si="207"/>
        <v>2017</v>
      </c>
    </row>
    <row r="3302" spans="1:20" ht="45" x14ac:dyDescent="0.25">
      <c r="A3302">
        <v>2487</v>
      </c>
      <c r="B3302" s="9" t="s">
        <v>2487</v>
      </c>
      <c r="C3302" s="3" t="s">
        <v>6597</v>
      </c>
      <c r="D3302" s="5">
        <v>1500</v>
      </c>
      <c r="E3302" s="7">
        <v>50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">
        <f t="shared" si="205"/>
        <v>3</v>
      </c>
      <c r="P3302" t="s">
        <v>8323</v>
      </c>
      <c r="Q3302" t="s">
        <v>8344</v>
      </c>
      <c r="R3302" s="13">
        <f t="shared" si="208"/>
        <v>41026.083298611113</v>
      </c>
      <c r="S3302" s="13">
        <f t="shared" si="206"/>
        <v>41056.083298611113</v>
      </c>
      <c r="T3302">
        <f t="shared" si="207"/>
        <v>2012</v>
      </c>
    </row>
    <row r="3303" spans="1:20" ht="45" x14ac:dyDescent="0.25">
      <c r="A3303">
        <v>2494</v>
      </c>
      <c r="B3303" s="9" t="s">
        <v>2494</v>
      </c>
      <c r="C3303" s="3" t="s">
        <v>6604</v>
      </c>
      <c r="D3303" s="5">
        <v>1500</v>
      </c>
      <c r="E3303" s="7">
        <v>50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">
        <f t="shared" si="205"/>
        <v>3</v>
      </c>
      <c r="P3303" t="s">
        <v>8323</v>
      </c>
      <c r="Q3303" t="s">
        <v>8344</v>
      </c>
      <c r="R3303" s="13">
        <f t="shared" si="208"/>
        <v>41022.645185185182</v>
      </c>
      <c r="S3303" s="13">
        <f t="shared" si="206"/>
        <v>41052.645185185182</v>
      </c>
      <c r="T3303">
        <f t="shared" si="207"/>
        <v>2012</v>
      </c>
    </row>
    <row r="3304" spans="1:20" ht="45" x14ac:dyDescent="0.25">
      <c r="A3304">
        <v>2495</v>
      </c>
      <c r="B3304" s="9" t="s">
        <v>2495</v>
      </c>
      <c r="C3304" s="3" t="s">
        <v>6605</v>
      </c>
      <c r="D3304" s="5">
        <v>1500</v>
      </c>
      <c r="E3304" s="7">
        <v>50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">
        <f t="shared" si="205"/>
        <v>3</v>
      </c>
      <c r="P3304" t="s">
        <v>8323</v>
      </c>
      <c r="Q3304" t="s">
        <v>8344</v>
      </c>
      <c r="R3304" s="13">
        <f t="shared" si="208"/>
        <v>41036.946469907409</v>
      </c>
      <c r="S3304" s="13">
        <f t="shared" si="206"/>
        <v>41066.946469907409</v>
      </c>
      <c r="T3304">
        <f t="shared" si="207"/>
        <v>2012</v>
      </c>
    </row>
    <row r="3305" spans="1:20" ht="45" x14ac:dyDescent="0.25">
      <c r="A3305">
        <v>2553</v>
      </c>
      <c r="B3305" s="9" t="s">
        <v>2553</v>
      </c>
      <c r="C3305" s="3" t="s">
        <v>6663</v>
      </c>
      <c r="D3305" s="5">
        <v>1500</v>
      </c>
      <c r="E3305" s="7">
        <v>50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">
        <f t="shared" si="205"/>
        <v>3</v>
      </c>
      <c r="P3305" t="s">
        <v>8323</v>
      </c>
      <c r="Q3305" t="s">
        <v>8355</v>
      </c>
      <c r="R3305" s="13">
        <f t="shared" si="208"/>
        <v>41113.199155092596</v>
      </c>
      <c r="S3305" s="13">
        <f t="shared" si="206"/>
        <v>41173.199155092596</v>
      </c>
      <c r="T3305">
        <f t="shared" si="207"/>
        <v>2012</v>
      </c>
    </row>
    <row r="3306" spans="1:20" ht="60" x14ac:dyDescent="0.25">
      <c r="A3306">
        <v>2591</v>
      </c>
      <c r="B3306" s="9" t="s">
        <v>2591</v>
      </c>
      <c r="C3306" s="3" t="s">
        <v>6701</v>
      </c>
      <c r="D3306" s="5">
        <v>1500</v>
      </c>
      <c r="E3306" s="7">
        <v>50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">
        <f t="shared" si="205"/>
        <v>3</v>
      </c>
      <c r="P3306" t="s">
        <v>8331</v>
      </c>
      <c r="Q3306" t="s">
        <v>8332</v>
      </c>
      <c r="R3306" s="13">
        <f t="shared" si="208"/>
        <v>42382.906527777777</v>
      </c>
      <c r="S3306" s="13">
        <f t="shared" si="206"/>
        <v>42442.864861111113</v>
      </c>
      <c r="T3306">
        <f t="shared" si="207"/>
        <v>2016</v>
      </c>
    </row>
    <row r="3307" spans="1:20" ht="45" x14ac:dyDescent="0.25">
      <c r="A3307">
        <v>2597</v>
      </c>
      <c r="B3307" s="9" t="s">
        <v>2597</v>
      </c>
      <c r="C3307" s="3" t="s">
        <v>6707</v>
      </c>
      <c r="D3307" s="5">
        <v>1500</v>
      </c>
      <c r="E3307" s="7">
        <v>50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">
        <f t="shared" si="205"/>
        <v>3</v>
      </c>
      <c r="P3307" t="s">
        <v>8331</v>
      </c>
      <c r="Q3307" t="s">
        <v>8332</v>
      </c>
      <c r="R3307" s="13">
        <f t="shared" si="208"/>
        <v>42510.341631944444</v>
      </c>
      <c r="S3307" s="13">
        <f t="shared" si="206"/>
        <v>42540.341631944444</v>
      </c>
      <c r="T3307">
        <f t="shared" si="207"/>
        <v>2016</v>
      </c>
    </row>
    <row r="3308" spans="1:20" ht="60" x14ac:dyDescent="0.25">
      <c r="A3308">
        <v>2622</v>
      </c>
      <c r="B3308" s="9" t="s">
        <v>2622</v>
      </c>
      <c r="C3308" s="3" t="s">
        <v>6732</v>
      </c>
      <c r="D3308" s="5">
        <v>1500</v>
      </c>
      <c r="E3308" s="7">
        <v>48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">
        <f t="shared" si="205"/>
        <v>3</v>
      </c>
      <c r="P3308" t="s">
        <v>8314</v>
      </c>
      <c r="Q3308" t="s">
        <v>8319</v>
      </c>
      <c r="R3308" s="13">
        <f t="shared" si="208"/>
        <v>42689.74324074074</v>
      </c>
      <c r="S3308" s="13">
        <f t="shared" si="206"/>
        <v>42734.74324074074</v>
      </c>
      <c r="T3308">
        <f t="shared" si="207"/>
        <v>2016</v>
      </c>
    </row>
    <row r="3309" spans="1:20" ht="30" x14ac:dyDescent="0.25">
      <c r="A3309">
        <v>2641</v>
      </c>
      <c r="B3309" s="9" t="s">
        <v>2641</v>
      </c>
      <c r="C3309" s="3" t="s">
        <v>6751</v>
      </c>
      <c r="D3309" s="5">
        <v>1500</v>
      </c>
      <c r="E3309" s="7">
        <v>47.69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">
        <f t="shared" si="205"/>
        <v>3</v>
      </c>
      <c r="P3309" t="s">
        <v>8314</v>
      </c>
      <c r="Q3309" t="s">
        <v>8319</v>
      </c>
      <c r="R3309" s="13">
        <f t="shared" si="208"/>
        <v>41880.827118055553</v>
      </c>
      <c r="S3309" s="13">
        <f t="shared" si="206"/>
        <v>41897.839583333334</v>
      </c>
      <c r="T3309">
        <f t="shared" si="207"/>
        <v>2014</v>
      </c>
    </row>
    <row r="3310" spans="1:20" ht="60" x14ac:dyDescent="0.25">
      <c r="A3310">
        <v>2667</v>
      </c>
      <c r="B3310" s="9" t="s">
        <v>2667</v>
      </c>
      <c r="C3310" s="3" t="s">
        <v>6777</v>
      </c>
      <c r="D3310" s="5">
        <v>1500</v>
      </c>
      <c r="E3310" s="7">
        <v>47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">
        <f t="shared" si="205"/>
        <v>3</v>
      </c>
      <c r="P3310" t="s">
        <v>8314</v>
      </c>
      <c r="Q3310" t="s">
        <v>8315</v>
      </c>
      <c r="R3310" s="13">
        <f t="shared" si="208"/>
        <v>42380.926111111112</v>
      </c>
      <c r="S3310" s="13">
        <f t="shared" si="206"/>
        <v>42410.926111111112</v>
      </c>
      <c r="T3310">
        <f t="shared" si="207"/>
        <v>2016</v>
      </c>
    </row>
    <row r="3311" spans="1:20" ht="30" x14ac:dyDescent="0.25">
      <c r="A3311">
        <v>2757</v>
      </c>
      <c r="B3311" s="9" t="s">
        <v>2757</v>
      </c>
      <c r="C3311" s="3" t="s">
        <v>6867</v>
      </c>
      <c r="D3311" s="5">
        <v>1500</v>
      </c>
      <c r="E3311" s="7">
        <v>47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">
        <f t="shared" si="205"/>
        <v>3</v>
      </c>
      <c r="P3311" t="s">
        <v>8311</v>
      </c>
      <c r="Q3311" t="s">
        <v>8341</v>
      </c>
      <c r="R3311" s="13">
        <f t="shared" si="208"/>
        <v>42573.65662037037</v>
      </c>
      <c r="S3311" s="13">
        <f t="shared" si="206"/>
        <v>42588.65662037037</v>
      </c>
      <c r="T3311">
        <f t="shared" si="207"/>
        <v>2016</v>
      </c>
    </row>
    <row r="3312" spans="1:20" ht="45" x14ac:dyDescent="0.25">
      <c r="A3312">
        <v>2814</v>
      </c>
      <c r="B3312" s="9" t="s">
        <v>2814</v>
      </c>
      <c r="C3312" s="3" t="s">
        <v>6924</v>
      </c>
      <c r="D3312" s="5">
        <v>1500</v>
      </c>
      <c r="E3312" s="7">
        <v>45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1">
        <f t="shared" si="205"/>
        <v>3</v>
      </c>
      <c r="P3312" t="s">
        <v>8309</v>
      </c>
      <c r="Q3312" t="s">
        <v>8333</v>
      </c>
      <c r="R3312" s="13">
        <f t="shared" si="208"/>
        <v>42103.399479166663</v>
      </c>
      <c r="S3312" s="13">
        <f t="shared" si="206"/>
        <v>42133.399479166663</v>
      </c>
      <c r="T3312">
        <f t="shared" si="207"/>
        <v>2015</v>
      </c>
    </row>
    <row r="3313" spans="1:20" ht="60" x14ac:dyDescent="0.25">
      <c r="A3313">
        <v>2842</v>
      </c>
      <c r="B3313" s="9" t="s">
        <v>2842</v>
      </c>
      <c r="C3313" s="3" t="s">
        <v>6952</v>
      </c>
      <c r="D3313" s="5">
        <v>1500</v>
      </c>
      <c r="E3313" s="7">
        <v>45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1">
        <f t="shared" si="205"/>
        <v>3</v>
      </c>
      <c r="P3313" t="s">
        <v>8309</v>
      </c>
      <c r="Q3313" t="s">
        <v>8333</v>
      </c>
      <c r="R3313" s="13">
        <f t="shared" si="208"/>
        <v>41784.952488425923</v>
      </c>
      <c r="S3313" s="13">
        <f t="shared" si="206"/>
        <v>41811.458333333336</v>
      </c>
      <c r="T3313">
        <f t="shared" si="207"/>
        <v>2014</v>
      </c>
    </row>
    <row r="3314" spans="1:20" ht="60" x14ac:dyDescent="0.25">
      <c r="A3314">
        <v>2904</v>
      </c>
      <c r="B3314" s="9" t="s">
        <v>2904</v>
      </c>
      <c r="C3314" s="3" t="s">
        <v>7014</v>
      </c>
      <c r="D3314" s="5">
        <v>1500</v>
      </c>
      <c r="E3314" s="7">
        <v>45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1">
        <f t="shared" si="205"/>
        <v>3</v>
      </c>
      <c r="P3314" t="s">
        <v>8309</v>
      </c>
      <c r="Q3314" t="s">
        <v>8333</v>
      </c>
      <c r="R3314" s="13">
        <f t="shared" si="208"/>
        <v>41940.967951388891</v>
      </c>
      <c r="S3314" s="13">
        <f t="shared" si="206"/>
        <v>41952.5</v>
      </c>
      <c r="T3314">
        <f t="shared" si="207"/>
        <v>2014</v>
      </c>
    </row>
    <row r="3315" spans="1:20" ht="30" x14ac:dyDescent="0.25">
      <c r="A3315">
        <v>2937</v>
      </c>
      <c r="B3315" s="9" t="s">
        <v>2937</v>
      </c>
      <c r="C3315" s="3" t="s">
        <v>7047</v>
      </c>
      <c r="D3315" s="5">
        <v>1500</v>
      </c>
      <c r="E3315" s="7">
        <v>45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 s="1">
        <f t="shared" si="205"/>
        <v>3</v>
      </c>
      <c r="P3315" t="s">
        <v>8309</v>
      </c>
      <c r="Q3315" t="s">
        <v>8317</v>
      </c>
      <c r="R3315" s="13">
        <f t="shared" si="208"/>
        <v>41803.457326388889</v>
      </c>
      <c r="S3315" s="13">
        <f t="shared" si="206"/>
        <v>41833.457326388889</v>
      </c>
      <c r="T3315">
        <f t="shared" si="207"/>
        <v>2014</v>
      </c>
    </row>
    <row r="3316" spans="1:20" ht="60" x14ac:dyDescent="0.25">
      <c r="A3316">
        <v>2965</v>
      </c>
      <c r="B3316" s="9" t="s">
        <v>2965</v>
      </c>
      <c r="C3316" s="3" t="s">
        <v>7075</v>
      </c>
      <c r="D3316" s="5">
        <v>1500</v>
      </c>
      <c r="E3316" s="7">
        <v>45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1">
        <f t="shared" si="205"/>
        <v>3</v>
      </c>
      <c r="P3316" t="s">
        <v>8309</v>
      </c>
      <c r="Q3316" t="s">
        <v>8333</v>
      </c>
      <c r="R3316" s="13">
        <f t="shared" si="208"/>
        <v>42162.729548611111</v>
      </c>
      <c r="S3316" s="13">
        <f t="shared" si="206"/>
        <v>42192.729548611111</v>
      </c>
      <c r="T3316">
        <f t="shared" si="207"/>
        <v>2015</v>
      </c>
    </row>
    <row r="3317" spans="1:20" ht="60" x14ac:dyDescent="0.25">
      <c r="A3317">
        <v>3010</v>
      </c>
      <c r="B3317" s="9" t="s">
        <v>3010</v>
      </c>
      <c r="C3317" s="3" t="s">
        <v>7120</v>
      </c>
      <c r="D3317" s="5">
        <v>1500</v>
      </c>
      <c r="E3317" s="7">
        <v>45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">
        <f t="shared" si="205"/>
        <v>3</v>
      </c>
      <c r="P3317" t="s">
        <v>8309</v>
      </c>
      <c r="Q3317" t="s">
        <v>8310</v>
      </c>
      <c r="R3317" s="13">
        <f t="shared" si="208"/>
        <v>41996.832395833335</v>
      </c>
      <c r="S3317" s="13">
        <f t="shared" si="206"/>
        <v>42056.832395833335</v>
      </c>
      <c r="T3317">
        <f t="shared" si="207"/>
        <v>2014</v>
      </c>
    </row>
    <row r="3318" spans="1:20" ht="75" x14ac:dyDescent="0.25">
      <c r="A3318">
        <v>3031</v>
      </c>
      <c r="B3318" s="9" t="s">
        <v>3031</v>
      </c>
      <c r="C3318" s="3" t="s">
        <v>7141</v>
      </c>
      <c r="D3318" s="5">
        <v>1500</v>
      </c>
      <c r="E3318" s="7">
        <v>45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">
        <f t="shared" si="205"/>
        <v>3</v>
      </c>
      <c r="P3318" t="s">
        <v>8309</v>
      </c>
      <c r="Q3318" t="s">
        <v>8310</v>
      </c>
      <c r="R3318" s="13">
        <f t="shared" si="208"/>
        <v>42597.882488425923</v>
      </c>
      <c r="S3318" s="13">
        <f t="shared" si="206"/>
        <v>42657.882488425923</v>
      </c>
      <c r="T3318">
        <f t="shared" si="207"/>
        <v>2016</v>
      </c>
    </row>
    <row r="3319" spans="1:20" ht="60" x14ac:dyDescent="0.25">
      <c r="A3319">
        <v>3042</v>
      </c>
      <c r="B3319" s="9" t="s">
        <v>3042</v>
      </c>
      <c r="C3319" s="3" t="s">
        <v>7152</v>
      </c>
      <c r="D3319" s="5">
        <v>1500</v>
      </c>
      <c r="E3319" s="7">
        <v>45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">
        <f t="shared" si="205"/>
        <v>3</v>
      </c>
      <c r="P3319" t="s">
        <v>8309</v>
      </c>
      <c r="Q3319" t="s">
        <v>8310</v>
      </c>
      <c r="R3319" s="13">
        <f t="shared" si="208"/>
        <v>42253.688043981485</v>
      </c>
      <c r="S3319" s="13">
        <f t="shared" si="206"/>
        <v>42283.688043981485</v>
      </c>
      <c r="T3319">
        <f t="shared" si="207"/>
        <v>2015</v>
      </c>
    </row>
    <row r="3320" spans="1:20" ht="45" x14ac:dyDescent="0.25">
      <c r="A3320">
        <v>3121</v>
      </c>
      <c r="B3320" s="9" t="s">
        <v>3121</v>
      </c>
      <c r="C3320" s="3" t="s">
        <v>7231</v>
      </c>
      <c r="D3320" s="5">
        <v>1500</v>
      </c>
      <c r="E3320" s="7">
        <v>45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">
        <f t="shared" si="205"/>
        <v>3</v>
      </c>
      <c r="P3320" t="s">
        <v>8309</v>
      </c>
      <c r="Q3320" t="s">
        <v>8310</v>
      </c>
      <c r="R3320" s="13">
        <f t="shared" si="208"/>
        <v>41848.679803240739</v>
      </c>
      <c r="S3320" s="13">
        <f t="shared" si="206"/>
        <v>41908.679803240739</v>
      </c>
      <c r="T3320">
        <f t="shared" si="207"/>
        <v>2014</v>
      </c>
    </row>
    <row r="3321" spans="1:20" ht="45" x14ac:dyDescent="0.25">
      <c r="A3321">
        <v>3137</v>
      </c>
      <c r="B3321" s="9" t="s">
        <v>3137</v>
      </c>
      <c r="C3321" s="3" t="s">
        <v>7247</v>
      </c>
      <c r="D3321" s="5">
        <v>1500</v>
      </c>
      <c r="E3321" s="7">
        <v>45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1">
        <f t="shared" si="205"/>
        <v>3</v>
      </c>
      <c r="P3321" t="s">
        <v>8309</v>
      </c>
      <c r="Q3321" t="s">
        <v>8333</v>
      </c>
      <c r="R3321" s="13">
        <f t="shared" si="208"/>
        <v>42807.885057870371</v>
      </c>
      <c r="S3321" s="13">
        <f t="shared" si="206"/>
        <v>42858.8</v>
      </c>
      <c r="T3321">
        <f t="shared" si="207"/>
        <v>2017</v>
      </c>
    </row>
    <row r="3322" spans="1:20" ht="45" x14ac:dyDescent="0.25">
      <c r="A3322">
        <v>3159</v>
      </c>
      <c r="B3322" s="9" t="s">
        <v>3159</v>
      </c>
      <c r="C3322" s="3" t="s">
        <v>7269</v>
      </c>
      <c r="D3322" s="5">
        <v>1500</v>
      </c>
      <c r="E3322" s="7">
        <v>45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1">
        <f t="shared" si="205"/>
        <v>3</v>
      </c>
      <c r="P3322" t="s">
        <v>8309</v>
      </c>
      <c r="Q3322" t="s">
        <v>8333</v>
      </c>
      <c r="R3322" s="13">
        <f t="shared" si="208"/>
        <v>40884.066678240742</v>
      </c>
      <c r="S3322" s="13">
        <f t="shared" si="206"/>
        <v>40926.958333333336</v>
      </c>
      <c r="T3322">
        <f t="shared" si="207"/>
        <v>2011</v>
      </c>
    </row>
    <row r="3323" spans="1:20" ht="60" x14ac:dyDescent="0.25">
      <c r="A3323">
        <v>3178</v>
      </c>
      <c r="B3323" s="9" t="s">
        <v>3178</v>
      </c>
      <c r="C3323" s="3" t="s">
        <v>7288</v>
      </c>
      <c r="D3323" s="5">
        <v>1500</v>
      </c>
      <c r="E3323" s="7">
        <v>45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1">
        <f t="shared" si="205"/>
        <v>3</v>
      </c>
      <c r="P3323" t="s">
        <v>8309</v>
      </c>
      <c r="Q3323" t="s">
        <v>8333</v>
      </c>
      <c r="R3323" s="13">
        <f t="shared" si="208"/>
        <v>41806.605034722219</v>
      </c>
      <c r="S3323" s="13">
        <f t="shared" si="206"/>
        <v>41836.605034722219</v>
      </c>
      <c r="T3323">
        <f t="shared" si="207"/>
        <v>2014</v>
      </c>
    </row>
    <row r="3324" spans="1:20" ht="60" x14ac:dyDescent="0.25">
      <c r="A3324">
        <v>3251</v>
      </c>
      <c r="B3324" s="9" t="s">
        <v>3251</v>
      </c>
      <c r="C3324" s="3" t="s">
        <v>7361</v>
      </c>
      <c r="D3324" s="5">
        <v>1500</v>
      </c>
      <c r="E3324" s="7">
        <v>45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1">
        <f t="shared" si="205"/>
        <v>3</v>
      </c>
      <c r="P3324" t="s">
        <v>8309</v>
      </c>
      <c r="Q3324" t="s">
        <v>8333</v>
      </c>
      <c r="R3324" s="13">
        <f t="shared" si="208"/>
        <v>42146.731087962966</v>
      </c>
      <c r="S3324" s="13">
        <f t="shared" si="206"/>
        <v>42176.731087962966</v>
      </c>
      <c r="T3324">
        <f t="shared" si="207"/>
        <v>2015</v>
      </c>
    </row>
    <row r="3325" spans="1:20" ht="30" x14ac:dyDescent="0.25">
      <c r="A3325">
        <v>3271</v>
      </c>
      <c r="B3325" s="9" t="s">
        <v>3271</v>
      </c>
      <c r="C3325" s="3" t="s">
        <v>7381</v>
      </c>
      <c r="D3325" s="5">
        <v>1500</v>
      </c>
      <c r="E3325" s="7">
        <v>45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1">
        <f t="shared" si="205"/>
        <v>3</v>
      </c>
      <c r="P3325" t="s">
        <v>8309</v>
      </c>
      <c r="Q3325" t="s">
        <v>8333</v>
      </c>
      <c r="R3325" s="13">
        <f t="shared" si="208"/>
        <v>41915.437210648146</v>
      </c>
      <c r="S3325" s="13">
        <f t="shared" si="206"/>
        <v>41945.478877314818</v>
      </c>
      <c r="T3325">
        <f t="shared" si="207"/>
        <v>2014</v>
      </c>
    </row>
    <row r="3326" spans="1:20" ht="60" x14ac:dyDescent="0.25">
      <c r="A3326">
        <v>3296</v>
      </c>
      <c r="B3326" s="9" t="s">
        <v>3296</v>
      </c>
      <c r="C3326" s="3" t="s">
        <v>7406</v>
      </c>
      <c r="D3326" s="5">
        <v>1500</v>
      </c>
      <c r="E3326" s="7">
        <v>45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1">
        <f t="shared" si="205"/>
        <v>3</v>
      </c>
      <c r="P3326" t="s">
        <v>8309</v>
      </c>
      <c r="Q3326" t="s">
        <v>8333</v>
      </c>
      <c r="R3326" s="13">
        <f t="shared" si="208"/>
        <v>42309.756620370375</v>
      </c>
      <c r="S3326" s="13">
        <f t="shared" si="206"/>
        <v>42330.916666666672</v>
      </c>
      <c r="T3326">
        <f t="shared" si="207"/>
        <v>2015</v>
      </c>
    </row>
    <row r="3327" spans="1:20" ht="60" x14ac:dyDescent="0.25">
      <c r="A3327">
        <v>3306</v>
      </c>
      <c r="B3327" s="9" t="s">
        <v>3306</v>
      </c>
      <c r="C3327" s="3" t="s">
        <v>7416</v>
      </c>
      <c r="D3327" s="5">
        <v>1500</v>
      </c>
      <c r="E3327" s="7">
        <v>45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1">
        <f t="shared" si="205"/>
        <v>3</v>
      </c>
      <c r="P3327" t="s">
        <v>8309</v>
      </c>
      <c r="Q3327" t="s">
        <v>8333</v>
      </c>
      <c r="R3327" s="13">
        <f t="shared" si="208"/>
        <v>42493.219236111108</v>
      </c>
      <c r="S3327" s="13">
        <f t="shared" si="206"/>
        <v>42531.125</v>
      </c>
      <c r="T3327">
        <f t="shared" si="207"/>
        <v>2016</v>
      </c>
    </row>
    <row r="3328" spans="1:20" ht="45" x14ac:dyDescent="0.25">
      <c r="A3328">
        <v>3324</v>
      </c>
      <c r="B3328" s="9" t="s">
        <v>3324</v>
      </c>
      <c r="C3328" s="3" t="s">
        <v>7434</v>
      </c>
      <c r="D3328" s="5">
        <v>1500</v>
      </c>
      <c r="E3328" s="7">
        <v>42.25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1">
        <f t="shared" si="205"/>
        <v>3</v>
      </c>
      <c r="P3328" t="s">
        <v>8309</v>
      </c>
      <c r="Q3328" t="s">
        <v>8333</v>
      </c>
      <c r="R3328" s="13">
        <f t="shared" si="208"/>
        <v>42512.58321759259</v>
      </c>
      <c r="S3328" s="13">
        <f t="shared" si="206"/>
        <v>42526.58321759259</v>
      </c>
      <c r="T3328">
        <f t="shared" si="207"/>
        <v>2016</v>
      </c>
    </row>
    <row r="3329" spans="1:20" ht="45" x14ac:dyDescent="0.25">
      <c r="A3329">
        <v>3330</v>
      </c>
      <c r="B3329" s="9" t="s">
        <v>3330</v>
      </c>
      <c r="C3329" s="3" t="s">
        <v>7440</v>
      </c>
      <c r="D3329" s="5">
        <v>1500</v>
      </c>
      <c r="E3329" s="7">
        <v>42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">
        <f t="shared" si="205"/>
        <v>3</v>
      </c>
      <c r="P3329" t="s">
        <v>8309</v>
      </c>
      <c r="Q3329" t="s">
        <v>8333</v>
      </c>
      <c r="R3329" s="13">
        <f t="shared" si="208"/>
        <v>42065.887361111112</v>
      </c>
      <c r="S3329" s="13">
        <f t="shared" si="206"/>
        <v>42095.845694444448</v>
      </c>
      <c r="T3329">
        <f t="shared" si="207"/>
        <v>2015</v>
      </c>
    </row>
    <row r="3330" spans="1:20" ht="60" x14ac:dyDescent="0.25">
      <c r="A3330">
        <v>3346</v>
      </c>
      <c r="B3330" s="9" t="s">
        <v>3346</v>
      </c>
      <c r="C3330" s="3" t="s">
        <v>7456</v>
      </c>
      <c r="D3330" s="5">
        <v>1500</v>
      </c>
      <c r="E3330" s="7">
        <v>42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1">
        <f t="shared" ref="O3330:O3393" si="209">ROUND(E3331/D3331*100,0)</f>
        <v>3</v>
      </c>
      <c r="P3330" t="s">
        <v>8309</v>
      </c>
      <c r="Q3330" t="s">
        <v>8333</v>
      </c>
      <c r="R3330" s="13">
        <f t="shared" si="208"/>
        <v>42054.024421296301</v>
      </c>
      <c r="S3330" s="13">
        <f t="shared" si="206"/>
        <v>42061.024421296301</v>
      </c>
      <c r="T3330">
        <f t="shared" si="207"/>
        <v>2015</v>
      </c>
    </row>
    <row r="3331" spans="1:20" ht="60" x14ac:dyDescent="0.25">
      <c r="A3331">
        <v>3356</v>
      </c>
      <c r="B3331" s="9" t="s">
        <v>3355</v>
      </c>
      <c r="C3331" s="3" t="s">
        <v>7466</v>
      </c>
      <c r="D3331" s="5">
        <v>1500</v>
      </c>
      <c r="E3331" s="7">
        <v>41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1">
        <f t="shared" si="209"/>
        <v>3</v>
      </c>
      <c r="P3331" t="s">
        <v>8309</v>
      </c>
      <c r="Q3331" t="s">
        <v>8333</v>
      </c>
      <c r="R3331" s="13">
        <f t="shared" si="208"/>
        <v>42536.815648148149</v>
      </c>
      <c r="S3331" s="13">
        <f t="shared" ref="S3331:S3394" si="210">(((I3331/60)/60/24+DATE(1970,1,1)))</f>
        <v>42566.815648148149</v>
      </c>
      <c r="T3331">
        <f t="shared" ref="T3331:T3394" si="211">YEAR(R3331)</f>
        <v>2016</v>
      </c>
    </row>
    <row r="3332" spans="1:20" ht="30" x14ac:dyDescent="0.25">
      <c r="A3332">
        <v>3370</v>
      </c>
      <c r="B3332" s="9" t="s">
        <v>3369</v>
      </c>
      <c r="C3332" s="3" t="s">
        <v>7480</v>
      </c>
      <c r="D3332" s="5">
        <v>1500</v>
      </c>
      <c r="E3332" s="7">
        <v>41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1">
        <f t="shared" si="209"/>
        <v>3</v>
      </c>
      <c r="P3332" t="s">
        <v>8309</v>
      </c>
      <c r="Q3332" t="s">
        <v>8333</v>
      </c>
      <c r="R3332" s="13">
        <f t="shared" si="208"/>
        <v>42690.334317129629</v>
      </c>
      <c r="S3332" s="13">
        <f t="shared" si="210"/>
        <v>42721.333333333328</v>
      </c>
      <c r="T3332">
        <f t="shared" si="211"/>
        <v>2016</v>
      </c>
    </row>
    <row r="3333" spans="1:20" ht="60" x14ac:dyDescent="0.25">
      <c r="A3333">
        <v>3388</v>
      </c>
      <c r="B3333" s="9" t="s">
        <v>3387</v>
      </c>
      <c r="C3333" s="3" t="s">
        <v>7498</v>
      </c>
      <c r="D3333" s="5">
        <v>1500</v>
      </c>
      <c r="E3333" s="7">
        <v>41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1">
        <f t="shared" si="209"/>
        <v>3</v>
      </c>
      <c r="P3333" t="s">
        <v>8309</v>
      </c>
      <c r="Q3333" t="s">
        <v>8333</v>
      </c>
      <c r="R3333" s="13">
        <f t="shared" si="208"/>
        <v>42143.461122685185</v>
      </c>
      <c r="S3333" s="13">
        <f t="shared" si="210"/>
        <v>42173.461122685185</v>
      </c>
      <c r="T3333">
        <f t="shared" si="211"/>
        <v>2015</v>
      </c>
    </row>
    <row r="3334" spans="1:20" ht="60" x14ac:dyDescent="0.25">
      <c r="A3334">
        <v>3390</v>
      </c>
      <c r="B3334" s="9" t="s">
        <v>3389</v>
      </c>
      <c r="C3334" s="3" t="s">
        <v>7500</v>
      </c>
      <c r="D3334" s="5">
        <v>1500</v>
      </c>
      <c r="E3334" s="7">
        <v>40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1">
        <f t="shared" si="209"/>
        <v>3</v>
      </c>
      <c r="P3334" t="s">
        <v>8309</v>
      </c>
      <c r="Q3334" t="s">
        <v>8333</v>
      </c>
      <c r="R3334" s="13">
        <f t="shared" si="208"/>
        <v>41815.774826388886</v>
      </c>
      <c r="S3334" s="13">
        <f t="shared" si="210"/>
        <v>41830.774826388886</v>
      </c>
      <c r="T3334">
        <f t="shared" si="211"/>
        <v>2014</v>
      </c>
    </row>
    <row r="3335" spans="1:20" ht="45" x14ac:dyDescent="0.25">
      <c r="A3335">
        <v>3393</v>
      </c>
      <c r="B3335" s="9" t="s">
        <v>3392</v>
      </c>
      <c r="C3335" s="3" t="s">
        <v>7503</v>
      </c>
      <c r="D3335" s="5">
        <v>1500</v>
      </c>
      <c r="E3335" s="7">
        <v>40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1">
        <f t="shared" si="209"/>
        <v>3</v>
      </c>
      <c r="P3335" t="s">
        <v>8309</v>
      </c>
      <c r="Q3335" t="s">
        <v>8333</v>
      </c>
      <c r="R3335" s="13">
        <f t="shared" si="208"/>
        <v>41923.921643518523</v>
      </c>
      <c r="S3335" s="13">
        <f t="shared" si="210"/>
        <v>41949.031944444447</v>
      </c>
      <c r="T3335">
        <f t="shared" si="211"/>
        <v>2014</v>
      </c>
    </row>
    <row r="3336" spans="1:20" ht="45" x14ac:dyDescent="0.25">
      <c r="A3336">
        <v>3396</v>
      </c>
      <c r="B3336" s="9" t="s">
        <v>3395</v>
      </c>
      <c r="C3336" s="3" t="s">
        <v>7506</v>
      </c>
      <c r="D3336" s="5">
        <v>1500</v>
      </c>
      <c r="E3336" s="7">
        <v>40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1">
        <f t="shared" si="209"/>
        <v>3</v>
      </c>
      <c r="P3336" t="s">
        <v>8309</v>
      </c>
      <c r="Q3336" t="s">
        <v>8333</v>
      </c>
      <c r="R3336" s="13">
        <f t="shared" si="208"/>
        <v>41764.44663194444</v>
      </c>
      <c r="S3336" s="13">
        <f t="shared" si="210"/>
        <v>41791.165972222225</v>
      </c>
      <c r="T3336">
        <f t="shared" si="211"/>
        <v>2014</v>
      </c>
    </row>
    <row r="3337" spans="1:20" ht="60" x14ac:dyDescent="0.25">
      <c r="A3337">
        <v>3427</v>
      </c>
      <c r="B3337" s="9" t="s">
        <v>3426</v>
      </c>
      <c r="C3337" s="3" t="s">
        <v>7537</v>
      </c>
      <c r="D3337" s="5">
        <v>1500</v>
      </c>
      <c r="E3337" s="7">
        <v>40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1">
        <f t="shared" si="209"/>
        <v>3</v>
      </c>
      <c r="P3337" t="s">
        <v>8309</v>
      </c>
      <c r="Q3337" t="s">
        <v>8333</v>
      </c>
      <c r="R3337" s="13">
        <f t="shared" si="208"/>
        <v>41792.645277777774</v>
      </c>
      <c r="S3337" s="13">
        <f t="shared" si="210"/>
        <v>41822.645277777774</v>
      </c>
      <c r="T3337">
        <f t="shared" si="211"/>
        <v>2014</v>
      </c>
    </row>
    <row r="3338" spans="1:20" ht="45" x14ac:dyDescent="0.25">
      <c r="A3338">
        <v>3479</v>
      </c>
      <c r="B3338" s="9" t="s">
        <v>3478</v>
      </c>
      <c r="C3338" s="3" t="s">
        <v>7589</v>
      </c>
      <c r="D3338" s="5">
        <v>1500</v>
      </c>
      <c r="E3338" s="7">
        <v>40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1">
        <f t="shared" si="209"/>
        <v>3</v>
      </c>
      <c r="P3338" t="s">
        <v>8309</v>
      </c>
      <c r="Q3338" t="s">
        <v>8333</v>
      </c>
      <c r="R3338" s="13">
        <f t="shared" si="208"/>
        <v>41781.855092592588</v>
      </c>
      <c r="S3338" s="13">
        <f t="shared" si="210"/>
        <v>41811.855092592588</v>
      </c>
      <c r="T3338">
        <f t="shared" si="211"/>
        <v>2014</v>
      </c>
    </row>
    <row r="3339" spans="1:20" ht="45" x14ac:dyDescent="0.25">
      <c r="A3339">
        <v>3480</v>
      </c>
      <c r="B3339" s="9" t="s">
        <v>3479</v>
      </c>
      <c r="C3339" s="3" t="s">
        <v>7590</v>
      </c>
      <c r="D3339" s="5">
        <v>1500</v>
      </c>
      <c r="E3339" s="7">
        <v>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1">
        <f t="shared" si="209"/>
        <v>3</v>
      </c>
      <c r="P3339" t="s">
        <v>8309</v>
      </c>
      <c r="Q3339" t="s">
        <v>8333</v>
      </c>
      <c r="R3339" s="13">
        <f t="shared" si="208"/>
        <v>42171.317442129628</v>
      </c>
      <c r="S3339" s="13">
        <f t="shared" si="210"/>
        <v>42195.875</v>
      </c>
      <c r="T3339">
        <f t="shared" si="211"/>
        <v>2015</v>
      </c>
    </row>
    <row r="3340" spans="1:20" ht="60" x14ac:dyDescent="0.25">
      <c r="A3340">
        <v>3493</v>
      </c>
      <c r="B3340" s="9" t="s">
        <v>3492</v>
      </c>
      <c r="C3340" s="3" t="s">
        <v>7603</v>
      </c>
      <c r="D3340" s="5">
        <v>1500</v>
      </c>
      <c r="E3340" s="7">
        <v>40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1">
        <f t="shared" si="209"/>
        <v>3</v>
      </c>
      <c r="P3340" t="s">
        <v>8309</v>
      </c>
      <c r="Q3340" t="s">
        <v>8333</v>
      </c>
      <c r="R3340" s="13">
        <f t="shared" si="208"/>
        <v>41848.866157407407</v>
      </c>
      <c r="S3340" s="13">
        <f t="shared" si="210"/>
        <v>41868.21597222222</v>
      </c>
      <c r="T3340">
        <f t="shared" si="211"/>
        <v>2014</v>
      </c>
    </row>
    <row r="3341" spans="1:20" ht="45" x14ac:dyDescent="0.25">
      <c r="A3341">
        <v>3501</v>
      </c>
      <c r="B3341" s="9" t="s">
        <v>3500</v>
      </c>
      <c r="C3341" s="3" t="s">
        <v>7611</v>
      </c>
      <c r="D3341" s="5">
        <v>1500</v>
      </c>
      <c r="E3341" s="7">
        <v>40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1">
        <f t="shared" si="209"/>
        <v>3</v>
      </c>
      <c r="P3341" t="s">
        <v>8309</v>
      </c>
      <c r="Q3341" t="s">
        <v>8333</v>
      </c>
      <c r="R3341" s="13">
        <f t="shared" si="208"/>
        <v>42233.763831018514</v>
      </c>
      <c r="S3341" s="13">
        <f t="shared" si="210"/>
        <v>42258.763831018514</v>
      </c>
      <c r="T3341">
        <f t="shared" si="211"/>
        <v>2015</v>
      </c>
    </row>
    <row r="3342" spans="1:20" ht="45" x14ac:dyDescent="0.25">
      <c r="A3342">
        <v>3511</v>
      </c>
      <c r="B3342" s="9" t="s">
        <v>3510</v>
      </c>
      <c r="C3342" s="3" t="s">
        <v>7621</v>
      </c>
      <c r="D3342" s="5">
        <v>1500</v>
      </c>
      <c r="E3342" s="7">
        <v>40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1">
        <f t="shared" si="209"/>
        <v>3</v>
      </c>
      <c r="P3342" t="s">
        <v>8309</v>
      </c>
      <c r="Q3342" t="s">
        <v>8333</v>
      </c>
      <c r="R3342" s="13">
        <f t="shared" si="208"/>
        <v>41927.873784722222</v>
      </c>
      <c r="S3342" s="13">
        <f t="shared" si="210"/>
        <v>41950.770833333336</v>
      </c>
      <c r="T3342">
        <f t="shared" si="211"/>
        <v>2014</v>
      </c>
    </row>
    <row r="3343" spans="1:20" ht="60" x14ac:dyDescent="0.25">
      <c r="A3343">
        <v>3518</v>
      </c>
      <c r="B3343" s="9" t="s">
        <v>3517</v>
      </c>
      <c r="C3343" s="3" t="s">
        <v>7628</v>
      </c>
      <c r="D3343" s="5">
        <v>1500</v>
      </c>
      <c r="E3343" s="7">
        <v>40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1">
        <f t="shared" si="209"/>
        <v>3</v>
      </c>
      <c r="P3343" t="s">
        <v>8309</v>
      </c>
      <c r="Q3343" t="s">
        <v>8333</v>
      </c>
      <c r="R3343" s="13">
        <f t="shared" si="208"/>
        <v>41893.783553240741</v>
      </c>
      <c r="S3343" s="13">
        <f t="shared" si="210"/>
        <v>41914.597916666666</v>
      </c>
      <c r="T3343">
        <f t="shared" si="211"/>
        <v>2014</v>
      </c>
    </row>
    <row r="3344" spans="1:20" ht="45" x14ac:dyDescent="0.25">
      <c r="A3344">
        <v>3543</v>
      </c>
      <c r="B3344" s="9" t="s">
        <v>3542</v>
      </c>
      <c r="C3344" s="3" t="s">
        <v>7653</v>
      </c>
      <c r="D3344" s="5">
        <v>1500</v>
      </c>
      <c r="E3344" s="7">
        <v>40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1">
        <f t="shared" si="209"/>
        <v>3</v>
      </c>
      <c r="P3344" t="s">
        <v>8309</v>
      </c>
      <c r="Q3344" t="s">
        <v>8333</v>
      </c>
      <c r="R3344" s="13">
        <f t="shared" si="208"/>
        <v>42150.755312499998</v>
      </c>
      <c r="S3344" s="13">
        <f t="shared" si="210"/>
        <v>42180.755312499998</v>
      </c>
      <c r="T3344">
        <f t="shared" si="211"/>
        <v>2015</v>
      </c>
    </row>
    <row r="3345" spans="1:20" ht="60" x14ac:dyDescent="0.25">
      <c r="A3345">
        <v>3551</v>
      </c>
      <c r="B3345" s="9" t="s">
        <v>3550</v>
      </c>
      <c r="C3345" s="3" t="s">
        <v>7661</v>
      </c>
      <c r="D3345" s="5">
        <v>1500</v>
      </c>
      <c r="E3345" s="7">
        <v>40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1">
        <f t="shared" si="209"/>
        <v>3</v>
      </c>
      <c r="P3345" t="s">
        <v>8309</v>
      </c>
      <c r="Q3345" t="s">
        <v>8333</v>
      </c>
      <c r="R3345" s="13">
        <f t="shared" si="208"/>
        <v>41753.515856481477</v>
      </c>
      <c r="S3345" s="13">
        <f t="shared" si="210"/>
        <v>41781.921527777777</v>
      </c>
      <c r="T3345">
        <f t="shared" si="211"/>
        <v>2014</v>
      </c>
    </row>
    <row r="3346" spans="1:20" ht="45" x14ac:dyDescent="0.25">
      <c r="A3346">
        <v>3571</v>
      </c>
      <c r="B3346" s="9" t="s">
        <v>3570</v>
      </c>
      <c r="C3346" s="3" t="s">
        <v>7681</v>
      </c>
      <c r="D3346" s="5">
        <v>1500</v>
      </c>
      <c r="E3346" s="7">
        <v>40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1">
        <f t="shared" si="209"/>
        <v>3</v>
      </c>
      <c r="P3346" t="s">
        <v>8309</v>
      </c>
      <c r="Q3346" t="s">
        <v>8333</v>
      </c>
      <c r="R3346" s="13">
        <f t="shared" si="208"/>
        <v>41912.858946759261</v>
      </c>
      <c r="S3346" s="13">
        <f t="shared" si="210"/>
        <v>41942.858946759261</v>
      </c>
      <c r="T3346">
        <f t="shared" si="211"/>
        <v>2014</v>
      </c>
    </row>
    <row r="3347" spans="1:20" ht="45" x14ac:dyDescent="0.25">
      <c r="A3347">
        <v>3578</v>
      </c>
      <c r="B3347" s="9" t="s">
        <v>3577</v>
      </c>
      <c r="C3347" s="3" t="s">
        <v>7688</v>
      </c>
      <c r="D3347" s="5">
        <v>1500</v>
      </c>
      <c r="E3347" s="7">
        <v>39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1">
        <f t="shared" si="209"/>
        <v>3</v>
      </c>
      <c r="P3347" t="s">
        <v>8309</v>
      </c>
      <c r="Q3347" t="s">
        <v>8333</v>
      </c>
      <c r="R3347" s="13">
        <f t="shared" si="208"/>
        <v>42460.733530092592</v>
      </c>
      <c r="S3347" s="13">
        <f t="shared" si="210"/>
        <v>42490.733530092592</v>
      </c>
      <c r="T3347">
        <f t="shared" si="211"/>
        <v>2016</v>
      </c>
    </row>
    <row r="3348" spans="1:20" ht="60" x14ac:dyDescent="0.25">
      <c r="A3348">
        <v>3581</v>
      </c>
      <c r="B3348" s="9" t="s">
        <v>3580</v>
      </c>
      <c r="C3348" s="3" t="s">
        <v>7691</v>
      </c>
      <c r="D3348" s="5">
        <v>1500</v>
      </c>
      <c r="E3348" s="7">
        <v>39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1">
        <f t="shared" si="209"/>
        <v>3</v>
      </c>
      <c r="P3348" t="s">
        <v>8309</v>
      </c>
      <c r="Q3348" t="s">
        <v>8333</v>
      </c>
      <c r="R3348" s="13">
        <f t="shared" si="208"/>
        <v>41836.471180555556</v>
      </c>
      <c r="S3348" s="13">
        <f t="shared" si="210"/>
        <v>41850.471180555556</v>
      </c>
      <c r="T3348">
        <f t="shared" si="211"/>
        <v>2014</v>
      </c>
    </row>
    <row r="3349" spans="1:20" ht="60" x14ac:dyDescent="0.25">
      <c r="A3349">
        <v>3603</v>
      </c>
      <c r="B3349" s="9" t="s">
        <v>3602</v>
      </c>
      <c r="C3349" s="3" t="s">
        <v>7713</v>
      </c>
      <c r="D3349" s="5">
        <v>1500</v>
      </c>
      <c r="E3349" s="7">
        <v>38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1">
        <f t="shared" si="209"/>
        <v>2</v>
      </c>
      <c r="P3349" t="s">
        <v>8309</v>
      </c>
      <c r="Q3349" t="s">
        <v>8333</v>
      </c>
      <c r="R3349" s="13">
        <f t="shared" si="208"/>
        <v>42283.864351851851</v>
      </c>
      <c r="S3349" s="13">
        <f t="shared" si="210"/>
        <v>42313.906018518523</v>
      </c>
      <c r="T3349">
        <f t="shared" si="211"/>
        <v>2015</v>
      </c>
    </row>
    <row r="3350" spans="1:20" ht="60" x14ac:dyDescent="0.25">
      <c r="A3350">
        <v>3654</v>
      </c>
      <c r="B3350" s="9" t="s">
        <v>3651</v>
      </c>
      <c r="C3350" s="3" t="s">
        <v>7764</v>
      </c>
      <c r="D3350" s="5">
        <v>1500</v>
      </c>
      <c r="E3350" s="7">
        <v>37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1">
        <f t="shared" si="209"/>
        <v>2</v>
      </c>
      <c r="P3350" t="s">
        <v>8309</v>
      </c>
      <c r="Q3350" t="s">
        <v>8333</v>
      </c>
      <c r="R3350" s="13">
        <f t="shared" si="208"/>
        <v>42440.416504629626</v>
      </c>
      <c r="S3350" s="13">
        <f t="shared" si="210"/>
        <v>42463.708333333328</v>
      </c>
      <c r="T3350">
        <f t="shared" si="211"/>
        <v>2016</v>
      </c>
    </row>
    <row r="3351" spans="1:20" ht="30" x14ac:dyDescent="0.25">
      <c r="A3351">
        <v>3658</v>
      </c>
      <c r="B3351" s="9" t="s">
        <v>3655</v>
      </c>
      <c r="C3351" s="3" t="s">
        <v>7768</v>
      </c>
      <c r="D3351" s="5">
        <v>1500</v>
      </c>
      <c r="E3351" s="7">
        <v>36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1">
        <f t="shared" si="209"/>
        <v>2</v>
      </c>
      <c r="P3351" t="s">
        <v>8309</v>
      </c>
      <c r="Q3351" t="s">
        <v>8333</v>
      </c>
      <c r="R3351" s="13">
        <f t="shared" ref="R3351:R3414" si="212">((J3351/60)/60/24+DATE(1970,1,1))</f>
        <v>41775.858564814815</v>
      </c>
      <c r="S3351" s="13">
        <f t="shared" si="210"/>
        <v>41822.165972222225</v>
      </c>
      <c r="T3351">
        <f t="shared" si="211"/>
        <v>2014</v>
      </c>
    </row>
    <row r="3352" spans="1:20" ht="60" x14ac:dyDescent="0.25">
      <c r="A3352">
        <v>3690</v>
      </c>
      <c r="B3352" s="9" t="s">
        <v>3687</v>
      </c>
      <c r="C3352" s="3" t="s">
        <v>7800</v>
      </c>
      <c r="D3352" s="5">
        <v>1500</v>
      </c>
      <c r="E3352" s="7">
        <v>36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1">
        <f t="shared" si="209"/>
        <v>2</v>
      </c>
      <c r="P3352" t="s">
        <v>8309</v>
      </c>
      <c r="Q3352" t="s">
        <v>8333</v>
      </c>
      <c r="R3352" s="13">
        <f t="shared" si="212"/>
        <v>41940.598182870373</v>
      </c>
      <c r="S3352" s="13">
        <f t="shared" si="210"/>
        <v>41970.639849537038</v>
      </c>
      <c r="T3352">
        <f t="shared" si="211"/>
        <v>2014</v>
      </c>
    </row>
    <row r="3353" spans="1:20" ht="60" x14ac:dyDescent="0.25">
      <c r="A3353">
        <v>3701</v>
      </c>
      <c r="B3353" s="9" t="s">
        <v>3698</v>
      </c>
      <c r="C3353" s="3" t="s">
        <v>7811</v>
      </c>
      <c r="D3353" s="5">
        <v>1500</v>
      </c>
      <c r="E3353" s="7">
        <v>36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1">
        <f t="shared" si="209"/>
        <v>2</v>
      </c>
      <c r="P3353" t="s">
        <v>8309</v>
      </c>
      <c r="Q3353" t="s">
        <v>8333</v>
      </c>
      <c r="R3353" s="13">
        <f t="shared" si="212"/>
        <v>42129.541585648149</v>
      </c>
      <c r="S3353" s="13">
        <f t="shared" si="210"/>
        <v>42159.541585648149</v>
      </c>
      <c r="T3353">
        <f t="shared" si="211"/>
        <v>2015</v>
      </c>
    </row>
    <row r="3354" spans="1:20" ht="45" x14ac:dyDescent="0.25">
      <c r="A3354">
        <v>3706</v>
      </c>
      <c r="B3354" s="9" t="s">
        <v>3703</v>
      </c>
      <c r="C3354" s="3" t="s">
        <v>7816</v>
      </c>
      <c r="D3354" s="5">
        <v>1500</v>
      </c>
      <c r="E3354" s="7">
        <v>36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1">
        <f t="shared" si="209"/>
        <v>2</v>
      </c>
      <c r="P3354" t="s">
        <v>8309</v>
      </c>
      <c r="Q3354" t="s">
        <v>8333</v>
      </c>
      <c r="R3354" s="13">
        <f t="shared" si="212"/>
        <v>41879.913761574076</v>
      </c>
      <c r="S3354" s="13">
        <f t="shared" si="210"/>
        <v>41894.913761574076</v>
      </c>
      <c r="T3354">
        <f t="shared" si="211"/>
        <v>2014</v>
      </c>
    </row>
    <row r="3355" spans="1:20" ht="60" x14ac:dyDescent="0.25">
      <c r="A3355">
        <v>3722</v>
      </c>
      <c r="B3355" s="9" t="s">
        <v>3719</v>
      </c>
      <c r="C3355" s="3" t="s">
        <v>7832</v>
      </c>
      <c r="D3355" s="5">
        <v>1500</v>
      </c>
      <c r="E3355" s="7">
        <v>35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1">
        <f t="shared" si="209"/>
        <v>2</v>
      </c>
      <c r="P3355" t="s">
        <v>8309</v>
      </c>
      <c r="Q3355" t="s">
        <v>8333</v>
      </c>
      <c r="R3355" s="13">
        <f t="shared" si="212"/>
        <v>42381.671840277777</v>
      </c>
      <c r="S3355" s="13">
        <f t="shared" si="210"/>
        <v>42411.957638888889</v>
      </c>
      <c r="T3355">
        <f t="shared" si="211"/>
        <v>2016</v>
      </c>
    </row>
    <row r="3356" spans="1:20" ht="45" x14ac:dyDescent="0.25">
      <c r="A3356">
        <v>3733</v>
      </c>
      <c r="B3356" s="9" t="s">
        <v>3730</v>
      </c>
      <c r="C3356" s="3" t="s">
        <v>7843</v>
      </c>
      <c r="D3356" s="5">
        <v>1500</v>
      </c>
      <c r="E3356" s="7">
        <v>35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1">
        <f t="shared" si="209"/>
        <v>2</v>
      </c>
      <c r="P3356" t="s">
        <v>8309</v>
      </c>
      <c r="Q3356" t="s">
        <v>8333</v>
      </c>
      <c r="R3356" s="13">
        <f t="shared" si="212"/>
        <v>42103.024398148147</v>
      </c>
      <c r="S3356" s="13">
        <f t="shared" si="210"/>
        <v>42112.9375</v>
      </c>
      <c r="T3356">
        <f t="shared" si="211"/>
        <v>2015</v>
      </c>
    </row>
    <row r="3357" spans="1:20" ht="60" x14ac:dyDescent="0.25">
      <c r="A3357">
        <v>3734</v>
      </c>
      <c r="B3357" s="9" t="s">
        <v>3731</v>
      </c>
      <c r="C3357" s="3" t="s">
        <v>7844</v>
      </c>
      <c r="D3357" s="5">
        <v>1500</v>
      </c>
      <c r="E3357" s="7">
        <v>35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1">
        <f t="shared" si="209"/>
        <v>2</v>
      </c>
      <c r="P3357" t="s">
        <v>8309</v>
      </c>
      <c r="Q3357" t="s">
        <v>8333</v>
      </c>
      <c r="R3357" s="13">
        <f t="shared" si="212"/>
        <v>42089.901574074072</v>
      </c>
      <c r="S3357" s="13">
        <f t="shared" si="210"/>
        <v>42149.901574074072</v>
      </c>
      <c r="T3357">
        <f t="shared" si="211"/>
        <v>2015</v>
      </c>
    </row>
    <row r="3358" spans="1:20" ht="45" x14ac:dyDescent="0.25">
      <c r="A3358">
        <v>3736</v>
      </c>
      <c r="B3358" s="9" t="s">
        <v>3733</v>
      </c>
      <c r="C3358" s="3" t="s">
        <v>7846</v>
      </c>
      <c r="D3358" s="5">
        <v>1500</v>
      </c>
      <c r="E3358" s="7">
        <v>35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1">
        <f t="shared" si="209"/>
        <v>2</v>
      </c>
      <c r="P3358" t="s">
        <v>8309</v>
      </c>
      <c r="Q3358" t="s">
        <v>8333</v>
      </c>
      <c r="R3358" s="13">
        <f t="shared" si="212"/>
        <v>42048.711724537032</v>
      </c>
      <c r="S3358" s="13">
        <f t="shared" si="210"/>
        <v>42086.75</v>
      </c>
      <c r="T3358">
        <f t="shared" si="211"/>
        <v>2015</v>
      </c>
    </row>
    <row r="3359" spans="1:20" ht="45" x14ac:dyDescent="0.25">
      <c r="A3359">
        <v>3738</v>
      </c>
      <c r="B3359" s="9" t="s">
        <v>3735</v>
      </c>
      <c r="C3359" s="3" t="s">
        <v>7848</v>
      </c>
      <c r="D3359" s="5">
        <v>1500</v>
      </c>
      <c r="E3359" s="7">
        <v>35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1">
        <f t="shared" si="209"/>
        <v>2</v>
      </c>
      <c r="P3359" t="s">
        <v>8309</v>
      </c>
      <c r="Q3359" t="s">
        <v>8333</v>
      </c>
      <c r="R3359" s="13">
        <f t="shared" si="212"/>
        <v>41813.938715277778</v>
      </c>
      <c r="S3359" s="13">
        <f t="shared" si="210"/>
        <v>41835.916666666664</v>
      </c>
      <c r="T3359">
        <f t="shared" si="211"/>
        <v>2014</v>
      </c>
    </row>
    <row r="3360" spans="1:20" ht="30" x14ac:dyDescent="0.25">
      <c r="A3360">
        <v>3758</v>
      </c>
      <c r="B3360" s="9" t="s">
        <v>3755</v>
      </c>
      <c r="C3360" s="3" t="s">
        <v>7868</v>
      </c>
      <c r="D3360" s="5">
        <v>1500</v>
      </c>
      <c r="E3360" s="7">
        <v>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">
        <f t="shared" si="209"/>
        <v>2</v>
      </c>
      <c r="P3360" t="s">
        <v>8309</v>
      </c>
      <c r="Q3360" t="s">
        <v>8317</v>
      </c>
      <c r="R3360" s="13">
        <f t="shared" si="212"/>
        <v>41747.471504629626</v>
      </c>
      <c r="S3360" s="13">
        <f t="shared" si="210"/>
        <v>41778.208333333336</v>
      </c>
      <c r="T3360">
        <f t="shared" si="211"/>
        <v>2014</v>
      </c>
    </row>
    <row r="3361" spans="1:20" ht="45" x14ac:dyDescent="0.25">
      <c r="A3361">
        <v>3764</v>
      </c>
      <c r="B3361" s="9" t="s">
        <v>3761</v>
      </c>
      <c r="C3361" s="3" t="s">
        <v>7874</v>
      </c>
      <c r="D3361" s="5">
        <v>1500</v>
      </c>
      <c r="E3361" s="7">
        <v>35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">
        <f t="shared" si="209"/>
        <v>2</v>
      </c>
      <c r="P3361" t="s">
        <v>8309</v>
      </c>
      <c r="Q3361" t="s">
        <v>8317</v>
      </c>
      <c r="R3361" s="13">
        <f t="shared" si="212"/>
        <v>42499.842962962968</v>
      </c>
      <c r="S3361" s="13">
        <f t="shared" si="210"/>
        <v>42519.024999999994</v>
      </c>
      <c r="T3361">
        <f t="shared" si="211"/>
        <v>2016</v>
      </c>
    </row>
    <row r="3362" spans="1:20" ht="30" x14ac:dyDescent="0.25">
      <c r="A3362">
        <v>3791</v>
      </c>
      <c r="B3362" s="9" t="s">
        <v>3788</v>
      </c>
      <c r="C3362" s="3" t="s">
        <v>7901</v>
      </c>
      <c r="D3362" s="5">
        <v>1500</v>
      </c>
      <c r="E3362" s="7">
        <v>35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">
        <f t="shared" si="209"/>
        <v>2</v>
      </c>
      <c r="P3362" t="s">
        <v>8309</v>
      </c>
      <c r="Q3362" t="s">
        <v>8317</v>
      </c>
      <c r="R3362" s="13">
        <f t="shared" si="212"/>
        <v>41766.692037037035</v>
      </c>
      <c r="S3362" s="13">
        <f t="shared" si="210"/>
        <v>41826.692037037035</v>
      </c>
      <c r="T3362">
        <f t="shared" si="211"/>
        <v>2014</v>
      </c>
    </row>
    <row r="3363" spans="1:20" ht="60" x14ac:dyDescent="0.25">
      <c r="A3363">
        <v>3807</v>
      </c>
      <c r="B3363" s="9" t="s">
        <v>3804</v>
      </c>
      <c r="C3363" s="3" t="s">
        <v>7917</v>
      </c>
      <c r="D3363" s="5">
        <v>1500</v>
      </c>
      <c r="E3363" s="7">
        <v>35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">
        <f t="shared" si="209"/>
        <v>2</v>
      </c>
      <c r="P3363" t="s">
        <v>8309</v>
      </c>
      <c r="Q3363" t="s">
        <v>8317</v>
      </c>
      <c r="R3363" s="13">
        <f t="shared" si="212"/>
        <v>42090.909016203703</v>
      </c>
      <c r="S3363" s="13">
        <f t="shared" si="210"/>
        <v>42097.909016203703</v>
      </c>
      <c r="T3363">
        <f t="shared" si="211"/>
        <v>2015</v>
      </c>
    </row>
    <row r="3364" spans="1:20" ht="60" x14ac:dyDescent="0.25">
      <c r="A3364">
        <v>3810</v>
      </c>
      <c r="B3364" s="9" t="s">
        <v>3807</v>
      </c>
      <c r="C3364" s="3" t="s">
        <v>7920</v>
      </c>
      <c r="D3364" s="5">
        <v>1500</v>
      </c>
      <c r="E3364" s="7">
        <v>35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1">
        <f t="shared" si="209"/>
        <v>2</v>
      </c>
      <c r="P3364" t="s">
        <v>8309</v>
      </c>
      <c r="Q3364" t="s">
        <v>8333</v>
      </c>
      <c r="R3364" s="13">
        <f t="shared" si="212"/>
        <v>42054.849050925928</v>
      </c>
      <c r="S3364" s="13">
        <f t="shared" si="210"/>
        <v>42084.807384259257</v>
      </c>
      <c r="T3364">
        <f t="shared" si="211"/>
        <v>2015</v>
      </c>
    </row>
    <row r="3365" spans="1:20" ht="60" x14ac:dyDescent="0.25">
      <c r="A3365">
        <v>3814</v>
      </c>
      <c r="B3365" s="9" t="s">
        <v>3811</v>
      </c>
      <c r="C3365" s="3" t="s">
        <v>7924</v>
      </c>
      <c r="D3365" s="5">
        <v>1500</v>
      </c>
      <c r="E3365" s="7">
        <v>35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1">
        <f t="shared" si="209"/>
        <v>2</v>
      </c>
      <c r="P3365" t="s">
        <v>8309</v>
      </c>
      <c r="Q3365" t="s">
        <v>8333</v>
      </c>
      <c r="R3365" s="13">
        <f t="shared" si="212"/>
        <v>42058.904074074075</v>
      </c>
      <c r="S3365" s="13">
        <f t="shared" si="210"/>
        <v>42095.165972222225</v>
      </c>
      <c r="T3365">
        <f t="shared" si="211"/>
        <v>2015</v>
      </c>
    </row>
    <row r="3366" spans="1:20" ht="60" x14ac:dyDescent="0.25">
      <c r="A3366">
        <v>3816</v>
      </c>
      <c r="B3366" s="9" t="s">
        <v>3813</v>
      </c>
      <c r="C3366" s="3" t="s">
        <v>7926</v>
      </c>
      <c r="D3366" s="5">
        <v>1500</v>
      </c>
      <c r="E3366" s="7">
        <v>34.950000000000003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1">
        <f t="shared" si="209"/>
        <v>2</v>
      </c>
      <c r="P3366" t="s">
        <v>8309</v>
      </c>
      <c r="Q3366" t="s">
        <v>8333</v>
      </c>
      <c r="R3366" s="13">
        <f t="shared" si="212"/>
        <v>41807.690081018518</v>
      </c>
      <c r="S3366" s="13">
        <f t="shared" si="210"/>
        <v>41837.690081018518</v>
      </c>
      <c r="T3366">
        <f t="shared" si="211"/>
        <v>2014</v>
      </c>
    </row>
    <row r="3367" spans="1:20" ht="45" x14ac:dyDescent="0.25">
      <c r="A3367">
        <v>3871</v>
      </c>
      <c r="B3367" s="9" t="s">
        <v>3868</v>
      </c>
      <c r="C3367" s="3" t="s">
        <v>7980</v>
      </c>
      <c r="D3367" s="5">
        <v>1500</v>
      </c>
      <c r="E3367" s="7">
        <v>34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">
        <f t="shared" si="209"/>
        <v>2</v>
      </c>
      <c r="P3367" t="s">
        <v>8309</v>
      </c>
      <c r="Q3367" t="s">
        <v>8317</v>
      </c>
      <c r="R3367" s="13">
        <f t="shared" si="212"/>
        <v>42763.780671296292</v>
      </c>
      <c r="S3367" s="13">
        <f t="shared" si="210"/>
        <v>42823.739004629635</v>
      </c>
      <c r="T3367">
        <f t="shared" si="211"/>
        <v>2017</v>
      </c>
    </row>
    <row r="3368" spans="1:20" ht="60" x14ac:dyDescent="0.25">
      <c r="A3368">
        <v>3903</v>
      </c>
      <c r="B3368" s="9" t="s">
        <v>3900</v>
      </c>
      <c r="C3368" s="3" t="s">
        <v>8011</v>
      </c>
      <c r="D3368" s="5">
        <v>1500</v>
      </c>
      <c r="E3368" s="7">
        <v>34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1">
        <f t="shared" si="209"/>
        <v>2</v>
      </c>
      <c r="P3368" t="s">
        <v>8309</v>
      </c>
      <c r="Q3368" t="s">
        <v>8333</v>
      </c>
      <c r="R3368" s="13">
        <f t="shared" si="212"/>
        <v>42186.01116898148</v>
      </c>
      <c r="S3368" s="13">
        <f t="shared" si="210"/>
        <v>42230.818055555559</v>
      </c>
      <c r="T3368">
        <f t="shared" si="211"/>
        <v>2015</v>
      </c>
    </row>
    <row r="3369" spans="1:20" ht="60" x14ac:dyDescent="0.25">
      <c r="A3369">
        <v>3905</v>
      </c>
      <c r="B3369" s="9" t="s">
        <v>3902</v>
      </c>
      <c r="C3369" s="3" t="s">
        <v>8013</v>
      </c>
      <c r="D3369" s="5">
        <v>1500</v>
      </c>
      <c r="E3369" s="7">
        <v>34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1">
        <f t="shared" si="209"/>
        <v>2</v>
      </c>
      <c r="P3369" t="s">
        <v>8309</v>
      </c>
      <c r="Q3369" t="s">
        <v>8333</v>
      </c>
      <c r="R3369" s="13">
        <f t="shared" si="212"/>
        <v>42124.623877314814</v>
      </c>
      <c r="S3369" s="13">
        <f t="shared" si="210"/>
        <v>42166.958333333328</v>
      </c>
      <c r="T3369">
        <f t="shared" si="211"/>
        <v>2015</v>
      </c>
    </row>
    <row r="3370" spans="1:20" ht="45" x14ac:dyDescent="0.25">
      <c r="A3370">
        <v>3906</v>
      </c>
      <c r="B3370" s="9" t="s">
        <v>3903</v>
      </c>
      <c r="C3370" s="3" t="s">
        <v>8014</v>
      </c>
      <c r="D3370" s="5">
        <v>1500</v>
      </c>
      <c r="E3370" s="7">
        <v>32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1">
        <f t="shared" si="209"/>
        <v>2</v>
      </c>
      <c r="P3370" t="s">
        <v>8309</v>
      </c>
      <c r="Q3370" t="s">
        <v>8333</v>
      </c>
      <c r="R3370" s="13">
        <f t="shared" si="212"/>
        <v>42143.917743055557</v>
      </c>
      <c r="S3370" s="13">
        <f t="shared" si="210"/>
        <v>42181.559027777781</v>
      </c>
      <c r="T3370">
        <f t="shared" si="211"/>
        <v>2015</v>
      </c>
    </row>
    <row r="3371" spans="1:20" ht="60" x14ac:dyDescent="0.25">
      <c r="A3371">
        <v>3915</v>
      </c>
      <c r="B3371" s="9" t="s">
        <v>3912</v>
      </c>
      <c r="C3371" s="3" t="s">
        <v>8023</v>
      </c>
      <c r="D3371" s="5">
        <v>1500</v>
      </c>
      <c r="E3371" s="7">
        <v>32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">
        <f t="shared" si="209"/>
        <v>2</v>
      </c>
      <c r="P3371" t="s">
        <v>8309</v>
      </c>
      <c r="Q3371" t="s">
        <v>8333</v>
      </c>
      <c r="R3371" s="13">
        <f t="shared" si="212"/>
        <v>42492.98505787037</v>
      </c>
      <c r="S3371" s="13">
        <f t="shared" si="210"/>
        <v>42522.98505787037</v>
      </c>
      <c r="T3371">
        <f t="shared" si="211"/>
        <v>2016</v>
      </c>
    </row>
    <row r="3372" spans="1:20" ht="60" x14ac:dyDescent="0.25">
      <c r="A3372">
        <v>3984</v>
      </c>
      <c r="B3372" s="9" t="s">
        <v>3980</v>
      </c>
      <c r="C3372" s="3" t="s">
        <v>8090</v>
      </c>
      <c r="D3372" s="5">
        <v>1500</v>
      </c>
      <c r="E3372" s="7">
        <v>32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1">
        <f t="shared" si="209"/>
        <v>2</v>
      </c>
      <c r="P3372" t="s">
        <v>8309</v>
      </c>
      <c r="Q3372" t="s">
        <v>8333</v>
      </c>
      <c r="R3372" s="13">
        <f t="shared" si="212"/>
        <v>41920.963472222218</v>
      </c>
      <c r="S3372" s="13">
        <f t="shared" si="210"/>
        <v>41951</v>
      </c>
      <c r="T3372">
        <f t="shared" si="211"/>
        <v>2014</v>
      </c>
    </row>
    <row r="3373" spans="1:20" ht="30" x14ac:dyDescent="0.25">
      <c r="A3373">
        <v>3988</v>
      </c>
      <c r="B3373" s="9" t="s">
        <v>3984</v>
      </c>
      <c r="C3373" s="3" t="s">
        <v>8094</v>
      </c>
      <c r="D3373" s="5">
        <v>1500</v>
      </c>
      <c r="E3373" s="7">
        <v>31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1">
        <f t="shared" si="209"/>
        <v>2</v>
      </c>
      <c r="P3373" t="s">
        <v>8309</v>
      </c>
      <c r="Q3373" t="s">
        <v>8333</v>
      </c>
      <c r="R3373" s="13">
        <f t="shared" si="212"/>
        <v>42230.08116898148</v>
      </c>
      <c r="S3373" s="13">
        <f t="shared" si="210"/>
        <v>42245.08116898148</v>
      </c>
      <c r="T3373">
        <f t="shared" si="211"/>
        <v>2015</v>
      </c>
    </row>
    <row r="3374" spans="1:20" ht="30" x14ac:dyDescent="0.25">
      <c r="A3374">
        <v>4018</v>
      </c>
      <c r="B3374" s="9" t="s">
        <v>4014</v>
      </c>
      <c r="C3374" s="3" t="s">
        <v>8123</v>
      </c>
      <c r="D3374" s="5">
        <v>1500</v>
      </c>
      <c r="E3374" s="7">
        <v>31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1">
        <f t="shared" si="209"/>
        <v>2</v>
      </c>
      <c r="P3374" t="s">
        <v>8309</v>
      </c>
      <c r="Q3374" t="s">
        <v>8333</v>
      </c>
      <c r="R3374" s="13">
        <f t="shared" si="212"/>
        <v>42620.91097222222</v>
      </c>
      <c r="S3374" s="13">
        <f t="shared" si="210"/>
        <v>42650.91097222222</v>
      </c>
      <c r="T3374">
        <f t="shared" si="211"/>
        <v>2016</v>
      </c>
    </row>
    <row r="3375" spans="1:20" ht="60" x14ac:dyDescent="0.25">
      <c r="A3375">
        <v>4050</v>
      </c>
      <c r="B3375" s="9" t="s">
        <v>4046</v>
      </c>
      <c r="C3375" s="3" t="s">
        <v>8154</v>
      </c>
      <c r="D3375" s="5">
        <v>1500</v>
      </c>
      <c r="E3375" s="7">
        <v>30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1">
        <f t="shared" si="209"/>
        <v>2</v>
      </c>
      <c r="P3375" t="s">
        <v>8309</v>
      </c>
      <c r="Q3375" t="s">
        <v>8333</v>
      </c>
      <c r="R3375" s="13">
        <f t="shared" si="212"/>
        <v>41905.636469907404</v>
      </c>
      <c r="S3375" s="13">
        <f t="shared" si="210"/>
        <v>41935.636469907404</v>
      </c>
      <c r="T3375">
        <f t="shared" si="211"/>
        <v>2014</v>
      </c>
    </row>
    <row r="3376" spans="1:20" ht="60" x14ac:dyDescent="0.25">
      <c r="A3376">
        <v>4056</v>
      </c>
      <c r="B3376" s="9" t="s">
        <v>4052</v>
      </c>
      <c r="C3376" s="3" t="s">
        <v>8160</v>
      </c>
      <c r="D3376" s="5">
        <v>1500</v>
      </c>
      <c r="E3376" s="7">
        <v>30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1">
        <f t="shared" si="209"/>
        <v>2</v>
      </c>
      <c r="P3376" t="s">
        <v>8309</v>
      </c>
      <c r="Q3376" t="s">
        <v>8333</v>
      </c>
      <c r="R3376" s="13">
        <f t="shared" si="212"/>
        <v>42534.933321759265</v>
      </c>
      <c r="S3376" s="13">
        <f t="shared" si="210"/>
        <v>42554.832638888889</v>
      </c>
      <c r="T3376">
        <f t="shared" si="211"/>
        <v>2016</v>
      </c>
    </row>
    <row r="3377" spans="1:20" ht="60" x14ac:dyDescent="0.25">
      <c r="A3377">
        <v>4113</v>
      </c>
      <c r="B3377" s="9" t="s">
        <v>4109</v>
      </c>
      <c r="C3377" s="3" t="s">
        <v>8215</v>
      </c>
      <c r="D3377" s="5">
        <v>1500</v>
      </c>
      <c r="E3377" s="7">
        <v>30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">
        <f t="shared" si="209"/>
        <v>2</v>
      </c>
      <c r="P3377" t="s">
        <v>8309</v>
      </c>
      <c r="Q3377" t="s">
        <v>8333</v>
      </c>
      <c r="R3377" s="13">
        <f t="shared" si="212"/>
        <v>42358.573182870372</v>
      </c>
      <c r="S3377" s="13">
        <f t="shared" si="210"/>
        <v>42377.273611111115</v>
      </c>
      <c r="T3377">
        <f t="shared" si="211"/>
        <v>2015</v>
      </c>
    </row>
    <row r="3378" spans="1:20" ht="45" x14ac:dyDescent="0.25">
      <c r="A3378">
        <v>855</v>
      </c>
      <c r="B3378" s="9" t="s">
        <v>856</v>
      </c>
      <c r="C3378" s="3" t="s">
        <v>4965</v>
      </c>
      <c r="D3378" s="5">
        <v>1450</v>
      </c>
      <c r="E3378" s="7">
        <v>30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">
        <f t="shared" si="209"/>
        <v>2</v>
      </c>
      <c r="P3378" t="s">
        <v>8323</v>
      </c>
      <c r="Q3378" t="s">
        <v>8352</v>
      </c>
      <c r="R3378" s="13">
        <f t="shared" si="212"/>
        <v>42545.125196759262</v>
      </c>
      <c r="S3378" s="13">
        <f t="shared" si="210"/>
        <v>42575.125196759262</v>
      </c>
      <c r="T3378">
        <f t="shared" si="211"/>
        <v>2016</v>
      </c>
    </row>
    <row r="3379" spans="1:20" ht="60" x14ac:dyDescent="0.25">
      <c r="A3379">
        <v>415</v>
      </c>
      <c r="B3379" s="9" t="s">
        <v>416</v>
      </c>
      <c r="C3379" s="3" t="s">
        <v>4525</v>
      </c>
      <c r="D3379" s="5">
        <v>1400</v>
      </c>
      <c r="E3379" s="7">
        <v>30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">
        <f t="shared" si="209"/>
        <v>2</v>
      </c>
      <c r="P3379" t="s">
        <v>8307</v>
      </c>
      <c r="Q3379" t="s">
        <v>8336</v>
      </c>
      <c r="R3379" s="13">
        <f t="shared" si="212"/>
        <v>41904.851875</v>
      </c>
      <c r="S3379" s="13">
        <f t="shared" si="210"/>
        <v>41929.5</v>
      </c>
      <c r="T3379">
        <f t="shared" si="211"/>
        <v>2014</v>
      </c>
    </row>
    <row r="3380" spans="1:20" ht="60" x14ac:dyDescent="0.25">
      <c r="A3380">
        <v>742</v>
      </c>
      <c r="B3380" s="9" t="s">
        <v>743</v>
      </c>
      <c r="C3380" s="3" t="s">
        <v>4852</v>
      </c>
      <c r="D3380" s="5">
        <v>1400</v>
      </c>
      <c r="E3380" s="7">
        <v>30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">
        <f t="shared" si="209"/>
        <v>2</v>
      </c>
      <c r="P3380" t="s">
        <v>8311</v>
      </c>
      <c r="Q3380" t="s">
        <v>8345</v>
      </c>
      <c r="R3380" s="13">
        <f t="shared" si="212"/>
        <v>41689.917962962965</v>
      </c>
      <c r="S3380" s="13">
        <f t="shared" si="210"/>
        <v>41719.876296296294</v>
      </c>
      <c r="T3380">
        <f t="shared" si="211"/>
        <v>2014</v>
      </c>
    </row>
    <row r="3381" spans="1:20" ht="45" x14ac:dyDescent="0.25">
      <c r="A3381">
        <v>936</v>
      </c>
      <c r="B3381" s="9" t="s">
        <v>937</v>
      </c>
      <c r="C3381" s="3" t="s">
        <v>5046</v>
      </c>
      <c r="D3381" s="5">
        <v>1400</v>
      </c>
      <c r="E3381" s="7">
        <v>30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">
        <f t="shared" si="209"/>
        <v>2</v>
      </c>
      <c r="P3381" t="s">
        <v>8323</v>
      </c>
      <c r="Q3381" t="s">
        <v>8337</v>
      </c>
      <c r="R3381" s="13">
        <f t="shared" si="212"/>
        <v>40883.024178240739</v>
      </c>
      <c r="S3381" s="13">
        <f t="shared" si="210"/>
        <v>40926.833333333336</v>
      </c>
      <c r="T3381">
        <f t="shared" si="211"/>
        <v>2011</v>
      </c>
    </row>
    <row r="3382" spans="1:20" ht="60" x14ac:dyDescent="0.25">
      <c r="A3382">
        <v>3962</v>
      </c>
      <c r="B3382" s="9" t="s">
        <v>3959</v>
      </c>
      <c r="C3382" s="3" t="s">
        <v>8069</v>
      </c>
      <c r="D3382" s="5">
        <v>1400</v>
      </c>
      <c r="E3382" s="7">
        <v>30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1">
        <f t="shared" si="209"/>
        <v>2</v>
      </c>
      <c r="P3382" t="s">
        <v>8309</v>
      </c>
      <c r="Q3382" t="s">
        <v>8333</v>
      </c>
      <c r="R3382" s="13">
        <f t="shared" si="212"/>
        <v>42311.621458333335</v>
      </c>
      <c r="S3382" s="13">
        <f t="shared" si="210"/>
        <v>42336.621458333335</v>
      </c>
      <c r="T3382">
        <f t="shared" si="211"/>
        <v>2015</v>
      </c>
    </row>
    <row r="3383" spans="1:20" ht="60" x14ac:dyDescent="0.25">
      <c r="A3383">
        <v>3522</v>
      </c>
      <c r="B3383" s="9" t="s">
        <v>3521</v>
      </c>
      <c r="C3383" s="3" t="s">
        <v>7632</v>
      </c>
      <c r="D3383" s="5">
        <v>1395</v>
      </c>
      <c r="E3383" s="7">
        <v>30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">
        <f t="shared" si="209"/>
        <v>2</v>
      </c>
      <c r="P3383" t="s">
        <v>8309</v>
      </c>
      <c r="Q3383" t="s">
        <v>8333</v>
      </c>
      <c r="R3383" s="13">
        <f t="shared" si="212"/>
        <v>42234.789884259255</v>
      </c>
      <c r="S3383" s="13">
        <f t="shared" si="210"/>
        <v>42262.420833333337</v>
      </c>
      <c r="T3383">
        <f t="shared" si="211"/>
        <v>2015</v>
      </c>
    </row>
    <row r="3384" spans="1:20" ht="60" x14ac:dyDescent="0.25">
      <c r="A3384">
        <v>2043</v>
      </c>
      <c r="B3384" s="9" t="s">
        <v>2044</v>
      </c>
      <c r="C3384" s="3" t="s">
        <v>6153</v>
      </c>
      <c r="D3384" s="5">
        <v>1385</v>
      </c>
      <c r="E3384" s="7">
        <v>30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">
        <f t="shared" si="209"/>
        <v>2</v>
      </c>
      <c r="P3384" t="s">
        <v>8314</v>
      </c>
      <c r="Q3384" t="s">
        <v>8325</v>
      </c>
      <c r="R3384" s="13">
        <f t="shared" si="212"/>
        <v>42661.176817129628</v>
      </c>
      <c r="S3384" s="13">
        <f t="shared" si="210"/>
        <v>42715.207638888889</v>
      </c>
      <c r="T3384">
        <f t="shared" si="211"/>
        <v>2016</v>
      </c>
    </row>
    <row r="3385" spans="1:20" ht="60" x14ac:dyDescent="0.25">
      <c r="A3385">
        <v>2999</v>
      </c>
      <c r="B3385" s="9" t="s">
        <v>2999</v>
      </c>
      <c r="C3385" s="3" t="s">
        <v>7109</v>
      </c>
      <c r="D3385" s="5">
        <v>1350</v>
      </c>
      <c r="E3385" s="7">
        <v>30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">
        <f t="shared" si="209"/>
        <v>2</v>
      </c>
      <c r="P3385" t="s">
        <v>8309</v>
      </c>
      <c r="Q3385" t="s">
        <v>8310</v>
      </c>
      <c r="R3385" s="13">
        <f t="shared" si="212"/>
        <v>42780.740277777775</v>
      </c>
      <c r="S3385" s="13">
        <f t="shared" si="210"/>
        <v>42795.083333333328</v>
      </c>
      <c r="T3385">
        <f t="shared" si="211"/>
        <v>2017</v>
      </c>
    </row>
    <row r="3386" spans="1:20" ht="60" x14ac:dyDescent="0.25">
      <c r="A3386">
        <v>1033</v>
      </c>
      <c r="B3386" s="9" t="s">
        <v>1034</v>
      </c>
      <c r="C3386" s="3" t="s">
        <v>5143</v>
      </c>
      <c r="D3386" s="5">
        <v>1328</v>
      </c>
      <c r="E3386" s="7">
        <v>30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">
        <f t="shared" si="209"/>
        <v>2</v>
      </c>
      <c r="P3386" t="s">
        <v>8323</v>
      </c>
      <c r="Q3386" t="s">
        <v>8342</v>
      </c>
      <c r="R3386" s="13">
        <f t="shared" si="212"/>
        <v>42688.732407407413</v>
      </c>
      <c r="S3386" s="13">
        <f t="shared" si="210"/>
        <v>42716.732407407413</v>
      </c>
      <c r="T3386">
        <f t="shared" si="211"/>
        <v>2016</v>
      </c>
    </row>
    <row r="3387" spans="1:20" ht="45" x14ac:dyDescent="0.25">
      <c r="A3387">
        <v>79</v>
      </c>
      <c r="B3387" s="9" t="s">
        <v>81</v>
      </c>
      <c r="C3387" s="3" t="s">
        <v>4190</v>
      </c>
      <c r="D3387" s="5">
        <v>1300</v>
      </c>
      <c r="E3387" s="7">
        <v>30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">
        <f t="shared" si="209"/>
        <v>2</v>
      </c>
      <c r="P3387" t="s">
        <v>8307</v>
      </c>
      <c r="Q3387" t="s">
        <v>8356</v>
      </c>
      <c r="R3387" s="13">
        <f t="shared" si="212"/>
        <v>41724.776539351849</v>
      </c>
      <c r="S3387" s="13">
        <f t="shared" si="210"/>
        <v>41754.776539351849</v>
      </c>
      <c r="T3387">
        <f t="shared" si="211"/>
        <v>2014</v>
      </c>
    </row>
    <row r="3388" spans="1:20" ht="45" x14ac:dyDescent="0.25">
      <c r="A3388">
        <v>103</v>
      </c>
      <c r="B3388" s="9" t="s">
        <v>105</v>
      </c>
      <c r="C3388" s="3" t="s">
        <v>4214</v>
      </c>
      <c r="D3388" s="5">
        <v>1300</v>
      </c>
      <c r="E3388" s="7">
        <v>29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">
        <f t="shared" si="209"/>
        <v>2</v>
      </c>
      <c r="P3388" t="s">
        <v>8307</v>
      </c>
      <c r="Q3388" t="s">
        <v>8356</v>
      </c>
      <c r="R3388" s="13">
        <f t="shared" si="212"/>
        <v>41682.805902777778</v>
      </c>
      <c r="S3388" s="13">
        <f t="shared" si="210"/>
        <v>41705.805902777778</v>
      </c>
      <c r="T3388">
        <f t="shared" si="211"/>
        <v>2014</v>
      </c>
    </row>
    <row r="3389" spans="1:20" ht="45" x14ac:dyDescent="0.25">
      <c r="A3389">
        <v>110</v>
      </c>
      <c r="B3389" s="9" t="s">
        <v>112</v>
      </c>
      <c r="C3389" s="3" t="s">
        <v>4221</v>
      </c>
      <c r="D3389" s="5">
        <v>1300</v>
      </c>
      <c r="E3389" s="7">
        <v>29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">
        <f t="shared" si="209"/>
        <v>2</v>
      </c>
      <c r="P3389" t="s">
        <v>8307</v>
      </c>
      <c r="Q3389" t="s">
        <v>8356</v>
      </c>
      <c r="R3389" s="13">
        <f t="shared" si="212"/>
        <v>41557.949687500004</v>
      </c>
      <c r="S3389" s="13">
        <f t="shared" si="210"/>
        <v>41592.249305555553</v>
      </c>
      <c r="T3389">
        <f t="shared" si="211"/>
        <v>2013</v>
      </c>
    </row>
    <row r="3390" spans="1:20" ht="60" x14ac:dyDescent="0.25">
      <c r="A3390">
        <v>828</v>
      </c>
      <c r="B3390" s="9" t="s">
        <v>829</v>
      </c>
      <c r="C3390" s="3" t="s">
        <v>4938</v>
      </c>
      <c r="D3390" s="5">
        <v>1300</v>
      </c>
      <c r="E3390" s="7">
        <v>29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">
        <f t="shared" si="209"/>
        <v>2</v>
      </c>
      <c r="P3390" t="s">
        <v>8323</v>
      </c>
      <c r="Q3390" t="s">
        <v>8347</v>
      </c>
      <c r="R3390" s="13">
        <f t="shared" si="212"/>
        <v>41073.050717592596</v>
      </c>
      <c r="S3390" s="13">
        <f t="shared" si="210"/>
        <v>41085.683333333334</v>
      </c>
      <c r="T3390">
        <f t="shared" si="211"/>
        <v>2012</v>
      </c>
    </row>
    <row r="3391" spans="1:20" ht="60" x14ac:dyDescent="0.25">
      <c r="A3391">
        <v>1377</v>
      </c>
      <c r="B3391" s="9" t="s">
        <v>1378</v>
      </c>
      <c r="C3391" s="3" t="s">
        <v>5487</v>
      </c>
      <c r="D3391" s="5">
        <v>1300</v>
      </c>
      <c r="E3391" s="7">
        <v>29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">
        <f t="shared" si="209"/>
        <v>2</v>
      </c>
      <c r="P3391" t="s">
        <v>8323</v>
      </c>
      <c r="Q3391" t="s">
        <v>8347</v>
      </c>
      <c r="R3391" s="13">
        <f t="shared" si="212"/>
        <v>42747.219560185185</v>
      </c>
      <c r="S3391" s="13">
        <f t="shared" si="210"/>
        <v>42769.174305555556</v>
      </c>
      <c r="T3391">
        <f t="shared" si="211"/>
        <v>2017</v>
      </c>
    </row>
    <row r="3392" spans="1:20" ht="60" x14ac:dyDescent="0.25">
      <c r="A3392">
        <v>1851</v>
      </c>
      <c r="B3392" s="9" t="s">
        <v>1852</v>
      </c>
      <c r="C3392" s="3" t="s">
        <v>5961</v>
      </c>
      <c r="D3392" s="5">
        <v>1300</v>
      </c>
      <c r="E3392" s="7">
        <v>28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">
        <f t="shared" si="209"/>
        <v>2</v>
      </c>
      <c r="P3392" t="s">
        <v>8323</v>
      </c>
      <c r="Q3392" t="s">
        <v>8347</v>
      </c>
      <c r="R3392" s="13">
        <f t="shared" si="212"/>
        <v>41827.906689814816</v>
      </c>
      <c r="S3392" s="13">
        <f t="shared" si="210"/>
        <v>41848.041666666664</v>
      </c>
      <c r="T3392">
        <f t="shared" si="211"/>
        <v>2014</v>
      </c>
    </row>
    <row r="3393" spans="1:20" ht="30" x14ac:dyDescent="0.25">
      <c r="A3393">
        <v>3710</v>
      </c>
      <c r="B3393" s="9" t="s">
        <v>3707</v>
      </c>
      <c r="C3393" s="3" t="s">
        <v>7820</v>
      </c>
      <c r="D3393" s="5">
        <v>1300</v>
      </c>
      <c r="E3393" s="7">
        <v>28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1">
        <f t="shared" si="209"/>
        <v>2</v>
      </c>
      <c r="P3393" t="s">
        <v>8309</v>
      </c>
      <c r="Q3393" t="s">
        <v>8333</v>
      </c>
      <c r="R3393" s="13">
        <f t="shared" si="212"/>
        <v>42072.576249999998</v>
      </c>
      <c r="S3393" s="13">
        <f t="shared" si="210"/>
        <v>42097.576249999998</v>
      </c>
      <c r="T3393">
        <f t="shared" si="211"/>
        <v>2015</v>
      </c>
    </row>
    <row r="3394" spans="1:20" ht="60" x14ac:dyDescent="0.25">
      <c r="A3394">
        <v>3976</v>
      </c>
      <c r="B3394" s="9" t="s">
        <v>3973</v>
      </c>
      <c r="C3394" s="3" t="s">
        <v>8083</v>
      </c>
      <c r="D3394" s="5">
        <v>1300</v>
      </c>
      <c r="E3394" s="7">
        <v>27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">
        <f t="shared" ref="O3394:O3457" si="213">ROUND(E3395/D3395*100,0)</f>
        <v>2</v>
      </c>
      <c r="P3394" t="s">
        <v>8309</v>
      </c>
      <c r="Q3394" t="s">
        <v>8333</v>
      </c>
      <c r="R3394" s="13">
        <f t="shared" si="212"/>
        <v>41830.858344907407</v>
      </c>
      <c r="S3394" s="13">
        <f t="shared" si="210"/>
        <v>41852.291666666664</v>
      </c>
      <c r="T3394">
        <f t="shared" si="211"/>
        <v>2014</v>
      </c>
    </row>
    <row r="3395" spans="1:20" ht="45" x14ac:dyDescent="0.25">
      <c r="A3395">
        <v>26</v>
      </c>
      <c r="B3395" s="9" t="s">
        <v>28</v>
      </c>
      <c r="C3395" s="3" t="s">
        <v>4137</v>
      </c>
      <c r="D3395" s="5">
        <v>1250</v>
      </c>
      <c r="E3395" s="7">
        <v>26.01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">
        <f t="shared" si="213"/>
        <v>2</v>
      </c>
      <c r="P3395" t="s">
        <v>8307</v>
      </c>
      <c r="Q3395" t="s">
        <v>8346</v>
      </c>
      <c r="R3395" s="13">
        <f t="shared" si="212"/>
        <v>41828.515555555554</v>
      </c>
      <c r="S3395" s="13">
        <f t="shared" ref="S3395:S3458" si="214">(((I3395/60)/60/24+DATE(1970,1,1)))</f>
        <v>41868.515555555554</v>
      </c>
      <c r="T3395">
        <f t="shared" ref="T3395:T3458" si="215">YEAR(R3395)</f>
        <v>2014</v>
      </c>
    </row>
    <row r="3396" spans="1:20" ht="45" x14ac:dyDescent="0.25">
      <c r="A3396">
        <v>1728</v>
      </c>
      <c r="B3396" s="9" t="s">
        <v>1729</v>
      </c>
      <c r="C3396" s="3" t="s">
        <v>5838</v>
      </c>
      <c r="D3396" s="5">
        <v>1250</v>
      </c>
      <c r="E3396" s="7">
        <v>26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">
        <f t="shared" si="213"/>
        <v>2</v>
      </c>
      <c r="P3396" t="s">
        <v>8323</v>
      </c>
      <c r="Q3396" t="s">
        <v>8329</v>
      </c>
      <c r="R3396" s="13">
        <f t="shared" si="212"/>
        <v>42268.625856481478</v>
      </c>
      <c r="S3396" s="13">
        <f t="shared" si="214"/>
        <v>42298.625856481478</v>
      </c>
      <c r="T3396">
        <f t="shared" si="215"/>
        <v>2015</v>
      </c>
    </row>
    <row r="3397" spans="1:20" ht="45" x14ac:dyDescent="0.25">
      <c r="A3397">
        <v>2558</v>
      </c>
      <c r="B3397" s="9" t="s">
        <v>2558</v>
      </c>
      <c r="C3397" s="3" t="s">
        <v>6668</v>
      </c>
      <c r="D3397" s="5">
        <v>1250</v>
      </c>
      <c r="E3397" s="7">
        <v>26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">
        <f t="shared" si="213"/>
        <v>2</v>
      </c>
      <c r="P3397" t="s">
        <v>8323</v>
      </c>
      <c r="Q3397" t="s">
        <v>8355</v>
      </c>
      <c r="R3397" s="13">
        <f t="shared" si="212"/>
        <v>42093.860023148154</v>
      </c>
      <c r="S3397" s="13">
        <f t="shared" si="214"/>
        <v>42125.582638888889</v>
      </c>
      <c r="T3397">
        <f t="shared" si="215"/>
        <v>2015</v>
      </c>
    </row>
    <row r="3398" spans="1:20" ht="45" x14ac:dyDescent="0.25">
      <c r="A3398">
        <v>2781</v>
      </c>
      <c r="B3398" s="9" t="s">
        <v>2781</v>
      </c>
      <c r="C3398" s="3" t="s">
        <v>6891</v>
      </c>
      <c r="D3398" s="5">
        <v>1250</v>
      </c>
      <c r="E3398" s="7">
        <v>26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">
        <f t="shared" si="213"/>
        <v>2</v>
      </c>
      <c r="P3398" t="s">
        <v>8309</v>
      </c>
      <c r="Q3398" t="s">
        <v>8333</v>
      </c>
      <c r="R3398" s="13">
        <f t="shared" si="212"/>
        <v>42018.94159722222</v>
      </c>
      <c r="S3398" s="13">
        <f t="shared" si="214"/>
        <v>42047.291666666672</v>
      </c>
      <c r="T3398">
        <f t="shared" si="215"/>
        <v>2015</v>
      </c>
    </row>
    <row r="3399" spans="1:20" ht="60" x14ac:dyDescent="0.25">
      <c r="A3399">
        <v>3129</v>
      </c>
      <c r="B3399" s="9" t="s">
        <v>3129</v>
      </c>
      <c r="C3399" s="3" t="s">
        <v>7239</v>
      </c>
      <c r="D3399" s="5">
        <v>1250</v>
      </c>
      <c r="E3399" s="7">
        <v>26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1">
        <f t="shared" si="213"/>
        <v>2</v>
      </c>
      <c r="P3399" t="s">
        <v>8309</v>
      </c>
      <c r="Q3399" t="s">
        <v>8333</v>
      </c>
      <c r="R3399" s="13">
        <f t="shared" si="212"/>
        <v>42803.842812499999</v>
      </c>
      <c r="S3399" s="13">
        <f t="shared" si="214"/>
        <v>42843.801145833335</v>
      </c>
      <c r="T3399">
        <f t="shared" si="215"/>
        <v>2017</v>
      </c>
    </row>
    <row r="3400" spans="1:20" ht="60" x14ac:dyDescent="0.25">
      <c r="A3400">
        <v>3149</v>
      </c>
      <c r="B3400" s="9" t="s">
        <v>3149</v>
      </c>
      <c r="C3400" s="3" t="s">
        <v>7259</v>
      </c>
      <c r="D3400" s="5">
        <v>1250</v>
      </c>
      <c r="E3400" s="7">
        <v>26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1">
        <f t="shared" si="213"/>
        <v>2</v>
      </c>
      <c r="P3400" t="s">
        <v>8309</v>
      </c>
      <c r="Q3400" t="s">
        <v>8333</v>
      </c>
      <c r="R3400" s="13">
        <f t="shared" si="212"/>
        <v>41226.017361111109</v>
      </c>
      <c r="S3400" s="13">
        <f t="shared" si="214"/>
        <v>41250.083333333336</v>
      </c>
      <c r="T3400">
        <f t="shared" si="215"/>
        <v>2012</v>
      </c>
    </row>
    <row r="3401" spans="1:20" ht="45" x14ac:dyDescent="0.25">
      <c r="A3401">
        <v>3613</v>
      </c>
      <c r="B3401" s="9" t="s">
        <v>3612</v>
      </c>
      <c r="C3401" s="3" t="s">
        <v>7723</v>
      </c>
      <c r="D3401" s="5">
        <v>1250</v>
      </c>
      <c r="E3401" s="7">
        <v>26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1">
        <f t="shared" si="213"/>
        <v>2</v>
      </c>
      <c r="P3401" t="s">
        <v>8309</v>
      </c>
      <c r="Q3401" t="s">
        <v>8333</v>
      </c>
      <c r="R3401" s="13">
        <f t="shared" si="212"/>
        <v>41788.58997685185</v>
      </c>
      <c r="S3401" s="13">
        <f t="shared" si="214"/>
        <v>41818.58997685185</v>
      </c>
      <c r="T3401">
        <f t="shared" si="215"/>
        <v>2014</v>
      </c>
    </row>
    <row r="3402" spans="1:20" ht="45" x14ac:dyDescent="0.25">
      <c r="A3402">
        <v>3762</v>
      </c>
      <c r="B3402" s="9" t="s">
        <v>3759</v>
      </c>
      <c r="C3402" s="3" t="s">
        <v>7872</v>
      </c>
      <c r="D3402" s="5">
        <v>1250</v>
      </c>
      <c r="E3402" s="7">
        <v>26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 s="1">
        <f t="shared" si="213"/>
        <v>2</v>
      </c>
      <c r="P3402" t="s">
        <v>8309</v>
      </c>
      <c r="Q3402" t="s">
        <v>8317</v>
      </c>
      <c r="R3402" s="13">
        <f t="shared" si="212"/>
        <v>42193.813530092593</v>
      </c>
      <c r="S3402" s="13">
        <f t="shared" si="214"/>
        <v>42218.813530092593</v>
      </c>
      <c r="T3402">
        <f t="shared" si="215"/>
        <v>2015</v>
      </c>
    </row>
    <row r="3403" spans="1:20" ht="45" x14ac:dyDescent="0.25">
      <c r="A3403">
        <v>3998</v>
      </c>
      <c r="B3403" s="9" t="s">
        <v>3994</v>
      </c>
      <c r="C3403" s="3" t="s">
        <v>8104</v>
      </c>
      <c r="D3403" s="5">
        <v>1250</v>
      </c>
      <c r="E3403" s="7">
        <v>26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1">
        <f t="shared" si="213"/>
        <v>2</v>
      </c>
      <c r="P3403" t="s">
        <v>8309</v>
      </c>
      <c r="Q3403" t="s">
        <v>8333</v>
      </c>
      <c r="R3403" s="13">
        <f t="shared" si="212"/>
        <v>42061.963263888887</v>
      </c>
      <c r="S3403" s="13">
        <f t="shared" si="214"/>
        <v>42091.921597222223</v>
      </c>
      <c r="T3403">
        <f t="shared" si="215"/>
        <v>2015</v>
      </c>
    </row>
    <row r="3404" spans="1:20" ht="60" x14ac:dyDescent="0.25">
      <c r="A3404">
        <v>4002</v>
      </c>
      <c r="B3404" s="9" t="s">
        <v>3998</v>
      </c>
      <c r="C3404" s="3" t="s">
        <v>8108</v>
      </c>
      <c r="D3404" s="5">
        <v>1250</v>
      </c>
      <c r="E3404" s="7">
        <v>26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">
        <f t="shared" si="213"/>
        <v>2</v>
      </c>
      <c r="P3404" t="s">
        <v>8309</v>
      </c>
      <c r="Q3404" t="s">
        <v>8333</v>
      </c>
      <c r="R3404" s="13">
        <f t="shared" si="212"/>
        <v>41879.043530092589</v>
      </c>
      <c r="S3404" s="13">
        <f t="shared" si="214"/>
        <v>41909.043530092589</v>
      </c>
      <c r="T3404">
        <f t="shared" si="215"/>
        <v>2014</v>
      </c>
    </row>
    <row r="3405" spans="1:20" ht="45" x14ac:dyDescent="0.25">
      <c r="A3405">
        <v>4069</v>
      </c>
      <c r="B3405" s="9" t="s">
        <v>4065</v>
      </c>
      <c r="C3405" s="3" t="s">
        <v>8172</v>
      </c>
      <c r="D3405" s="5">
        <v>1250</v>
      </c>
      <c r="E3405" s="7">
        <v>26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1">
        <f t="shared" si="213"/>
        <v>2</v>
      </c>
      <c r="P3405" t="s">
        <v>8309</v>
      </c>
      <c r="Q3405" t="s">
        <v>8333</v>
      </c>
      <c r="R3405" s="13">
        <f t="shared" si="212"/>
        <v>42022.661527777775</v>
      </c>
      <c r="S3405" s="13">
        <f t="shared" si="214"/>
        <v>42063.5</v>
      </c>
      <c r="T3405">
        <f t="shared" si="215"/>
        <v>2015</v>
      </c>
    </row>
    <row r="3406" spans="1:20" ht="60" x14ac:dyDescent="0.25">
      <c r="A3406">
        <v>64</v>
      </c>
      <c r="B3406" s="9" t="s">
        <v>66</v>
      </c>
      <c r="C3406" s="3" t="s">
        <v>4175</v>
      </c>
      <c r="D3406" s="5">
        <v>1200</v>
      </c>
      <c r="E3406" s="7">
        <v>26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">
        <f t="shared" si="213"/>
        <v>2</v>
      </c>
      <c r="P3406" t="s">
        <v>8307</v>
      </c>
      <c r="Q3406" t="s">
        <v>8356</v>
      </c>
      <c r="R3406" s="13">
        <f t="shared" si="212"/>
        <v>41433.01829861111</v>
      </c>
      <c r="S3406" s="13">
        <f t="shared" si="214"/>
        <v>41463.01829861111</v>
      </c>
      <c r="T3406">
        <f t="shared" si="215"/>
        <v>2013</v>
      </c>
    </row>
    <row r="3407" spans="1:20" ht="60" x14ac:dyDescent="0.25">
      <c r="A3407">
        <v>85</v>
      </c>
      <c r="B3407" s="9" t="s">
        <v>87</v>
      </c>
      <c r="C3407" s="3" t="s">
        <v>4196</v>
      </c>
      <c r="D3407" s="5">
        <v>1200</v>
      </c>
      <c r="E3407" s="7">
        <v>26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">
        <f t="shared" si="213"/>
        <v>2</v>
      </c>
      <c r="P3407" t="s">
        <v>8307</v>
      </c>
      <c r="Q3407" t="s">
        <v>8356</v>
      </c>
      <c r="R3407" s="13">
        <f t="shared" si="212"/>
        <v>40779.125428240739</v>
      </c>
      <c r="S3407" s="13">
        <f t="shared" si="214"/>
        <v>40809.125428240739</v>
      </c>
      <c r="T3407">
        <f t="shared" si="215"/>
        <v>2011</v>
      </c>
    </row>
    <row r="3408" spans="1:20" x14ac:dyDescent="0.25">
      <c r="A3408">
        <v>131</v>
      </c>
      <c r="B3408" s="9" t="s">
        <v>133</v>
      </c>
      <c r="C3408" s="3" t="s">
        <v>4242</v>
      </c>
      <c r="D3408" s="5">
        <v>1200</v>
      </c>
      <c r="E3408" s="7">
        <v>25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">
        <f t="shared" si="213"/>
        <v>2</v>
      </c>
      <c r="P3408" t="s">
        <v>8307</v>
      </c>
      <c r="Q3408" t="s">
        <v>8308</v>
      </c>
      <c r="R3408" s="13">
        <f t="shared" si="212"/>
        <v>42541.837511574078</v>
      </c>
      <c r="S3408" s="13">
        <f t="shared" si="214"/>
        <v>42557</v>
      </c>
      <c r="T3408">
        <f t="shared" si="215"/>
        <v>2016</v>
      </c>
    </row>
    <row r="3409" spans="1:20" ht="45" x14ac:dyDescent="0.25">
      <c r="A3409">
        <v>180</v>
      </c>
      <c r="B3409" s="9" t="s">
        <v>182</v>
      </c>
      <c r="C3409" s="3" t="s">
        <v>4290</v>
      </c>
      <c r="D3409" s="5">
        <v>1200</v>
      </c>
      <c r="E3409" s="7">
        <v>25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">
        <f t="shared" si="213"/>
        <v>2</v>
      </c>
      <c r="P3409" t="s">
        <v>8307</v>
      </c>
      <c r="Q3409" t="s">
        <v>8316</v>
      </c>
      <c r="R3409" s="13">
        <f t="shared" si="212"/>
        <v>42067.991238425922</v>
      </c>
      <c r="S3409" s="13">
        <f t="shared" si="214"/>
        <v>42107.791666666672</v>
      </c>
      <c r="T3409">
        <f t="shared" si="215"/>
        <v>2015</v>
      </c>
    </row>
    <row r="3410" spans="1:20" ht="60" x14ac:dyDescent="0.25">
      <c r="A3410">
        <v>529</v>
      </c>
      <c r="B3410" s="9" t="s">
        <v>530</v>
      </c>
      <c r="C3410" s="3" t="s">
        <v>4639</v>
      </c>
      <c r="D3410" s="5">
        <v>1200</v>
      </c>
      <c r="E3410" s="7">
        <v>25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1">
        <f t="shared" si="213"/>
        <v>2</v>
      </c>
      <c r="P3410" t="s">
        <v>8309</v>
      </c>
      <c r="Q3410" t="s">
        <v>8333</v>
      </c>
      <c r="R3410" s="13">
        <f t="shared" si="212"/>
        <v>42725.031180555554</v>
      </c>
      <c r="S3410" s="13">
        <f t="shared" si="214"/>
        <v>42746.208333333328</v>
      </c>
      <c r="T3410">
        <f t="shared" si="215"/>
        <v>2016</v>
      </c>
    </row>
    <row r="3411" spans="1:20" ht="45" x14ac:dyDescent="0.25">
      <c r="A3411">
        <v>710</v>
      </c>
      <c r="B3411" s="9" t="s">
        <v>711</v>
      </c>
      <c r="C3411" s="3" t="s">
        <v>4820</v>
      </c>
      <c r="D3411" s="5">
        <v>1200</v>
      </c>
      <c r="E3411" s="7">
        <v>25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">
        <f t="shared" si="213"/>
        <v>2</v>
      </c>
      <c r="P3411" t="s">
        <v>8314</v>
      </c>
      <c r="Q3411" t="s">
        <v>8322</v>
      </c>
      <c r="R3411" s="13">
        <f t="shared" si="212"/>
        <v>41837.984976851854</v>
      </c>
      <c r="S3411" s="13">
        <f t="shared" si="214"/>
        <v>41871.030555555553</v>
      </c>
      <c r="T3411">
        <f t="shared" si="215"/>
        <v>2014</v>
      </c>
    </row>
    <row r="3412" spans="1:20" ht="60" x14ac:dyDescent="0.25">
      <c r="A3412">
        <v>787</v>
      </c>
      <c r="B3412" s="9" t="s">
        <v>788</v>
      </c>
      <c r="C3412" s="3" t="s">
        <v>4897</v>
      </c>
      <c r="D3412" s="5">
        <v>1200</v>
      </c>
      <c r="E3412" s="7">
        <v>25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">
        <f t="shared" si="213"/>
        <v>2</v>
      </c>
      <c r="P3412" t="s">
        <v>8323</v>
      </c>
      <c r="Q3412" t="s">
        <v>8347</v>
      </c>
      <c r="R3412" s="13">
        <f t="shared" si="212"/>
        <v>41549.627615740741</v>
      </c>
      <c r="S3412" s="13">
        <f t="shared" si="214"/>
        <v>41579.627615740741</v>
      </c>
      <c r="T3412">
        <f t="shared" si="215"/>
        <v>2013</v>
      </c>
    </row>
    <row r="3413" spans="1:20" ht="45" x14ac:dyDescent="0.25">
      <c r="A3413">
        <v>857</v>
      </c>
      <c r="B3413" s="9" t="s">
        <v>858</v>
      </c>
      <c r="C3413" s="3" t="s">
        <v>4967</v>
      </c>
      <c r="D3413" s="5">
        <v>1200</v>
      </c>
      <c r="E3413" s="7">
        <v>25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">
        <f t="shared" si="213"/>
        <v>2</v>
      </c>
      <c r="P3413" t="s">
        <v>8323</v>
      </c>
      <c r="Q3413" t="s">
        <v>8352</v>
      </c>
      <c r="R3413" s="13">
        <f t="shared" si="212"/>
        <v>42291.581377314811</v>
      </c>
      <c r="S3413" s="13">
        <f t="shared" si="214"/>
        <v>42333.623043981483</v>
      </c>
      <c r="T3413">
        <f t="shared" si="215"/>
        <v>2015</v>
      </c>
    </row>
    <row r="3414" spans="1:20" ht="60" x14ac:dyDescent="0.25">
      <c r="A3414">
        <v>858</v>
      </c>
      <c r="B3414" s="9" t="s">
        <v>859</v>
      </c>
      <c r="C3414" s="3" t="s">
        <v>4968</v>
      </c>
      <c r="D3414" s="5">
        <v>1200</v>
      </c>
      <c r="E3414" s="7">
        <v>25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">
        <f t="shared" si="213"/>
        <v>2</v>
      </c>
      <c r="P3414" t="s">
        <v>8323</v>
      </c>
      <c r="Q3414" t="s">
        <v>8352</v>
      </c>
      <c r="R3414" s="13">
        <f t="shared" si="212"/>
        <v>42079.745578703703</v>
      </c>
      <c r="S3414" s="13">
        <f t="shared" si="214"/>
        <v>42109.957638888889</v>
      </c>
      <c r="T3414">
        <f t="shared" si="215"/>
        <v>2015</v>
      </c>
    </row>
    <row r="3415" spans="1:20" ht="60" x14ac:dyDescent="0.25">
      <c r="A3415">
        <v>1354</v>
      </c>
      <c r="B3415" s="9" t="s">
        <v>1355</v>
      </c>
      <c r="C3415" s="3" t="s">
        <v>5464</v>
      </c>
      <c r="D3415" s="5">
        <v>1200</v>
      </c>
      <c r="E3415" s="7">
        <v>25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">
        <f t="shared" si="213"/>
        <v>2</v>
      </c>
      <c r="P3415" t="s">
        <v>8311</v>
      </c>
      <c r="Q3415" t="s">
        <v>8345</v>
      </c>
      <c r="R3415" s="13">
        <f t="shared" ref="R3415:R3478" si="216">((J3415/60)/60/24+DATE(1970,1,1))</f>
        <v>42502.807627314818</v>
      </c>
      <c r="S3415" s="13">
        <f t="shared" si="214"/>
        <v>42532.807627314818</v>
      </c>
      <c r="T3415">
        <f t="shared" si="215"/>
        <v>2016</v>
      </c>
    </row>
    <row r="3416" spans="1:20" ht="45" x14ac:dyDescent="0.25">
      <c r="A3416">
        <v>1491</v>
      </c>
      <c r="B3416" s="9" t="s">
        <v>1492</v>
      </c>
      <c r="C3416" s="3" t="s">
        <v>5601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">
        <f t="shared" si="213"/>
        <v>2</v>
      </c>
      <c r="P3416" t="s">
        <v>8311</v>
      </c>
      <c r="Q3416" t="s">
        <v>8350</v>
      </c>
      <c r="R3416" s="13">
        <f t="shared" si="216"/>
        <v>41991.713460648149</v>
      </c>
      <c r="S3416" s="13">
        <f t="shared" si="214"/>
        <v>42050.651388888888</v>
      </c>
      <c r="T3416">
        <f t="shared" si="215"/>
        <v>2014</v>
      </c>
    </row>
    <row r="3417" spans="1:20" ht="60" x14ac:dyDescent="0.25">
      <c r="A3417">
        <v>1507</v>
      </c>
      <c r="B3417" s="9" t="s">
        <v>1508</v>
      </c>
      <c r="C3417" s="3" t="s">
        <v>5617</v>
      </c>
      <c r="D3417" s="5">
        <v>1200</v>
      </c>
      <c r="E3417" s="7">
        <v>25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">
        <f t="shared" si="213"/>
        <v>2</v>
      </c>
      <c r="P3417" t="s">
        <v>8327</v>
      </c>
      <c r="Q3417" t="s">
        <v>8328</v>
      </c>
      <c r="R3417" s="13">
        <f t="shared" si="216"/>
        <v>40254.450335648151</v>
      </c>
      <c r="S3417" s="13">
        <f t="shared" si="214"/>
        <v>40313.340277777781</v>
      </c>
      <c r="T3417">
        <f t="shared" si="215"/>
        <v>2010</v>
      </c>
    </row>
    <row r="3418" spans="1:20" ht="60" x14ac:dyDescent="0.25">
      <c r="A3418">
        <v>1584</v>
      </c>
      <c r="B3418" s="9" t="s">
        <v>1585</v>
      </c>
      <c r="C3418" s="3" t="s">
        <v>5694</v>
      </c>
      <c r="D3418" s="5">
        <v>1200</v>
      </c>
      <c r="E3418" s="7">
        <v>25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">
        <f t="shared" si="213"/>
        <v>2</v>
      </c>
      <c r="P3418" t="s">
        <v>8327</v>
      </c>
      <c r="Q3418" t="s">
        <v>8340</v>
      </c>
      <c r="R3418" s="13">
        <f t="shared" si="216"/>
        <v>41779.649317129632</v>
      </c>
      <c r="S3418" s="13">
        <f t="shared" si="214"/>
        <v>41789.649317129632</v>
      </c>
      <c r="T3418">
        <f t="shared" si="215"/>
        <v>2014</v>
      </c>
    </row>
    <row r="3419" spans="1:20" ht="45" x14ac:dyDescent="0.25">
      <c r="A3419">
        <v>1589</v>
      </c>
      <c r="B3419" s="9" t="s">
        <v>1590</v>
      </c>
      <c r="C3419" s="3" t="s">
        <v>5699</v>
      </c>
      <c r="D3419" s="5">
        <v>1200</v>
      </c>
      <c r="E3419" s="7">
        <v>25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">
        <f t="shared" si="213"/>
        <v>2</v>
      </c>
      <c r="P3419" t="s">
        <v>8327</v>
      </c>
      <c r="Q3419" t="s">
        <v>8340</v>
      </c>
      <c r="R3419" s="13">
        <f t="shared" si="216"/>
        <v>42256.984791666662</v>
      </c>
      <c r="S3419" s="13">
        <f t="shared" si="214"/>
        <v>42286.984791666662</v>
      </c>
      <c r="T3419">
        <f t="shared" si="215"/>
        <v>2015</v>
      </c>
    </row>
    <row r="3420" spans="1:20" ht="45" x14ac:dyDescent="0.25">
      <c r="A3420">
        <v>1608</v>
      </c>
      <c r="B3420" s="9" t="s">
        <v>1609</v>
      </c>
      <c r="C3420" s="3" t="s">
        <v>5718</v>
      </c>
      <c r="D3420" s="5">
        <v>1200</v>
      </c>
      <c r="E3420" s="7">
        <v>25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">
        <f t="shared" si="213"/>
        <v>2</v>
      </c>
      <c r="P3420" t="s">
        <v>8323</v>
      </c>
      <c r="Q3420" t="s">
        <v>8347</v>
      </c>
      <c r="R3420" s="13">
        <f t="shared" si="216"/>
        <v>41607.83085648148</v>
      </c>
      <c r="S3420" s="13">
        <f t="shared" si="214"/>
        <v>41640.226388888892</v>
      </c>
      <c r="T3420">
        <f t="shared" si="215"/>
        <v>2013</v>
      </c>
    </row>
    <row r="3421" spans="1:20" ht="45" x14ac:dyDescent="0.25">
      <c r="A3421">
        <v>1642</v>
      </c>
      <c r="B3421" s="9" t="s">
        <v>1643</v>
      </c>
      <c r="C3421" s="3" t="s">
        <v>5752</v>
      </c>
      <c r="D3421" s="5">
        <v>1200</v>
      </c>
      <c r="E3421" s="7">
        <v>25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">
        <f t="shared" si="213"/>
        <v>2</v>
      </c>
      <c r="P3421" t="s">
        <v>8323</v>
      </c>
      <c r="Q3421" t="s">
        <v>8353</v>
      </c>
      <c r="R3421" s="13">
        <f t="shared" si="216"/>
        <v>40688.024618055555</v>
      </c>
      <c r="S3421" s="13">
        <f t="shared" si="214"/>
        <v>40708.024618055555</v>
      </c>
      <c r="T3421">
        <f t="shared" si="215"/>
        <v>2011</v>
      </c>
    </row>
    <row r="3422" spans="1:20" ht="45" x14ac:dyDescent="0.25">
      <c r="A3422">
        <v>1741</v>
      </c>
      <c r="B3422" s="9" t="s">
        <v>1742</v>
      </c>
      <c r="C3422" s="3" t="s">
        <v>5851</v>
      </c>
      <c r="D3422" s="5">
        <v>1200</v>
      </c>
      <c r="E3422" s="7">
        <v>25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">
        <f t="shared" si="213"/>
        <v>2</v>
      </c>
      <c r="P3422" t="s">
        <v>8327</v>
      </c>
      <c r="Q3422" t="s">
        <v>8328</v>
      </c>
      <c r="R3422" s="13">
        <f t="shared" si="216"/>
        <v>42120.628136574072</v>
      </c>
      <c r="S3422" s="13">
        <f t="shared" si="214"/>
        <v>42165.628136574072</v>
      </c>
      <c r="T3422">
        <f t="shared" si="215"/>
        <v>2015</v>
      </c>
    </row>
    <row r="3423" spans="1:20" ht="45" x14ac:dyDescent="0.25">
      <c r="A3423">
        <v>1752</v>
      </c>
      <c r="B3423" s="9" t="s">
        <v>1753</v>
      </c>
      <c r="C3423" s="3" t="s">
        <v>5862</v>
      </c>
      <c r="D3423" s="5">
        <v>1200</v>
      </c>
      <c r="E3423" s="7">
        <v>25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">
        <f t="shared" si="213"/>
        <v>2</v>
      </c>
      <c r="P3423" t="s">
        <v>8327</v>
      </c>
      <c r="Q3423" t="s">
        <v>8328</v>
      </c>
      <c r="R3423" s="13">
        <f t="shared" si="216"/>
        <v>42627.253263888888</v>
      </c>
      <c r="S3423" s="13">
        <f t="shared" si="214"/>
        <v>42657.253263888888</v>
      </c>
      <c r="T3423">
        <f t="shared" si="215"/>
        <v>2016</v>
      </c>
    </row>
    <row r="3424" spans="1:20" ht="60" x14ac:dyDescent="0.25">
      <c r="A3424">
        <v>1819</v>
      </c>
      <c r="B3424" s="9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">
        <f t="shared" si="213"/>
        <v>2</v>
      </c>
      <c r="P3424" t="s">
        <v>8327</v>
      </c>
      <c r="Q3424" t="s">
        <v>8328</v>
      </c>
      <c r="R3424" s="13">
        <f t="shared" si="216"/>
        <v>41820.752268518518</v>
      </c>
      <c r="S3424" s="13">
        <f t="shared" si="214"/>
        <v>41850.752268518518</v>
      </c>
      <c r="T3424">
        <f t="shared" si="215"/>
        <v>2014</v>
      </c>
    </row>
    <row r="3425" spans="1:20" ht="45" x14ac:dyDescent="0.25">
      <c r="A3425">
        <v>1886</v>
      </c>
      <c r="B3425" s="9" t="s">
        <v>1887</v>
      </c>
      <c r="C3425" s="3" t="s">
        <v>5996</v>
      </c>
      <c r="D3425" s="5">
        <v>1200</v>
      </c>
      <c r="E3425" s="7">
        <v>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">
        <f t="shared" si="213"/>
        <v>2</v>
      </c>
      <c r="P3425" t="s">
        <v>8323</v>
      </c>
      <c r="Q3425" t="s">
        <v>8344</v>
      </c>
      <c r="R3425" s="13">
        <f t="shared" si="216"/>
        <v>41925.906689814816</v>
      </c>
      <c r="S3425" s="13">
        <f t="shared" si="214"/>
        <v>41955.94835648148</v>
      </c>
      <c r="T3425">
        <f t="shared" si="215"/>
        <v>2014</v>
      </c>
    </row>
    <row r="3426" spans="1:20" ht="60" x14ac:dyDescent="0.25">
      <c r="A3426">
        <v>2117</v>
      </c>
      <c r="B3426" s="9" t="s">
        <v>2118</v>
      </c>
      <c r="C3426" s="3" t="s">
        <v>6227</v>
      </c>
      <c r="D3426" s="5">
        <v>1200</v>
      </c>
      <c r="E3426" s="7">
        <v>25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">
        <f t="shared" si="213"/>
        <v>2</v>
      </c>
      <c r="P3426" t="s">
        <v>8323</v>
      </c>
      <c r="Q3426" t="s">
        <v>8344</v>
      </c>
      <c r="R3426" s="13">
        <f t="shared" si="216"/>
        <v>42290.059594907405</v>
      </c>
      <c r="S3426" s="13">
        <f t="shared" si="214"/>
        <v>42304.207638888889</v>
      </c>
      <c r="T3426">
        <f t="shared" si="215"/>
        <v>2015</v>
      </c>
    </row>
    <row r="3427" spans="1:20" ht="60" x14ac:dyDescent="0.25">
      <c r="A3427">
        <v>2189</v>
      </c>
      <c r="B3427" s="9" t="s">
        <v>2190</v>
      </c>
      <c r="C3427" s="3" t="s">
        <v>6299</v>
      </c>
      <c r="D3427" s="5">
        <v>1200</v>
      </c>
      <c r="E3427" s="7">
        <v>25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">
        <f t="shared" si="213"/>
        <v>2</v>
      </c>
      <c r="P3427" t="s">
        <v>8320</v>
      </c>
      <c r="Q3427" t="s">
        <v>8348</v>
      </c>
      <c r="R3427" s="13">
        <f t="shared" si="216"/>
        <v>42467.788194444445</v>
      </c>
      <c r="S3427" s="13">
        <f t="shared" si="214"/>
        <v>42481.916666666672</v>
      </c>
      <c r="T3427">
        <f t="shared" si="215"/>
        <v>2016</v>
      </c>
    </row>
    <row r="3428" spans="1:20" ht="60" x14ac:dyDescent="0.25">
      <c r="A3428">
        <v>2295</v>
      </c>
      <c r="B3428" s="9" t="s">
        <v>2296</v>
      </c>
      <c r="C3428" s="3" t="s">
        <v>6405</v>
      </c>
      <c r="D3428" s="5">
        <v>1200</v>
      </c>
      <c r="E3428" s="7">
        <v>25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">
        <f t="shared" si="213"/>
        <v>2</v>
      </c>
      <c r="P3428" t="s">
        <v>8323</v>
      </c>
      <c r="Q3428" t="s">
        <v>8347</v>
      </c>
      <c r="R3428" s="13">
        <f t="shared" si="216"/>
        <v>41270.954351851848</v>
      </c>
      <c r="S3428" s="13">
        <f t="shared" si="214"/>
        <v>41300.954351851848</v>
      </c>
      <c r="T3428">
        <f t="shared" si="215"/>
        <v>2012</v>
      </c>
    </row>
    <row r="3429" spans="1:20" ht="60" x14ac:dyDescent="0.25">
      <c r="A3429">
        <v>2314</v>
      </c>
      <c r="B3429" s="9" t="s">
        <v>2315</v>
      </c>
      <c r="C3429" s="3" t="s">
        <v>6424</v>
      </c>
      <c r="D3429" s="5">
        <v>1200</v>
      </c>
      <c r="E3429" s="7">
        <v>25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">
        <f t="shared" si="213"/>
        <v>2</v>
      </c>
      <c r="P3429" t="s">
        <v>8323</v>
      </c>
      <c r="Q3429" t="s">
        <v>8344</v>
      </c>
      <c r="R3429" s="13">
        <f t="shared" si="216"/>
        <v>41037.551585648151</v>
      </c>
      <c r="S3429" s="13">
        <f t="shared" si="214"/>
        <v>41067.551585648151</v>
      </c>
      <c r="T3429">
        <f t="shared" si="215"/>
        <v>2012</v>
      </c>
    </row>
    <row r="3430" spans="1:20" ht="45" x14ac:dyDescent="0.25">
      <c r="A3430">
        <v>2403</v>
      </c>
      <c r="B3430" s="9" t="s">
        <v>2404</v>
      </c>
      <c r="C3430" s="3" t="s">
        <v>6513</v>
      </c>
      <c r="D3430" s="5">
        <v>1200</v>
      </c>
      <c r="E3430" s="7">
        <v>25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">
        <f t="shared" si="213"/>
        <v>2</v>
      </c>
      <c r="P3430" t="s">
        <v>8331</v>
      </c>
      <c r="Q3430" t="s">
        <v>8332</v>
      </c>
      <c r="R3430" s="13">
        <f t="shared" si="216"/>
        <v>42399.882615740738</v>
      </c>
      <c r="S3430" s="13">
        <f t="shared" si="214"/>
        <v>42459.840949074074</v>
      </c>
      <c r="T3430">
        <f t="shared" si="215"/>
        <v>2016</v>
      </c>
    </row>
    <row r="3431" spans="1:20" ht="60" x14ac:dyDescent="0.25">
      <c r="A3431">
        <v>2469</v>
      </c>
      <c r="B3431" s="9" t="s">
        <v>2470</v>
      </c>
      <c r="C3431" s="3" t="s">
        <v>6579</v>
      </c>
      <c r="D3431" s="5">
        <v>1200</v>
      </c>
      <c r="E3431" s="7">
        <v>25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">
        <f t="shared" si="213"/>
        <v>2</v>
      </c>
      <c r="P3431" t="s">
        <v>8323</v>
      </c>
      <c r="Q3431" t="s">
        <v>8344</v>
      </c>
      <c r="R3431" s="13">
        <f t="shared" si="216"/>
        <v>40557.429733796293</v>
      </c>
      <c r="S3431" s="13">
        <f t="shared" si="214"/>
        <v>40582.429733796293</v>
      </c>
      <c r="T3431">
        <f t="shared" si="215"/>
        <v>2011</v>
      </c>
    </row>
    <row r="3432" spans="1:20" ht="60" x14ac:dyDescent="0.25">
      <c r="A3432">
        <v>2843</v>
      </c>
      <c r="B3432" s="9" t="s">
        <v>2843</v>
      </c>
      <c r="C3432" s="3" t="s">
        <v>6953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1">
        <f t="shared" si="213"/>
        <v>2</v>
      </c>
      <c r="P3432" t="s">
        <v>8309</v>
      </c>
      <c r="Q3432" t="s">
        <v>8333</v>
      </c>
      <c r="R3432" s="13">
        <f t="shared" si="216"/>
        <v>42492.737847222219</v>
      </c>
      <c r="S3432" s="13">
        <f t="shared" si="214"/>
        <v>42534.166666666672</v>
      </c>
      <c r="T3432">
        <f t="shared" si="215"/>
        <v>2016</v>
      </c>
    </row>
    <row r="3433" spans="1:20" ht="45" x14ac:dyDescent="0.25">
      <c r="A3433">
        <v>2955</v>
      </c>
      <c r="B3433" s="9" t="s">
        <v>2955</v>
      </c>
      <c r="C3433" s="3" t="s">
        <v>7065</v>
      </c>
      <c r="D3433" s="5">
        <v>1200</v>
      </c>
      <c r="E3433" s="7">
        <v>25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">
        <f t="shared" si="213"/>
        <v>2</v>
      </c>
      <c r="P3433" t="s">
        <v>8309</v>
      </c>
      <c r="Q3433" t="s">
        <v>8310</v>
      </c>
      <c r="R3433" s="13">
        <f t="shared" si="216"/>
        <v>42141.741307870368</v>
      </c>
      <c r="S3433" s="13">
        <f t="shared" si="214"/>
        <v>42171.741307870368</v>
      </c>
      <c r="T3433">
        <f t="shared" si="215"/>
        <v>2015</v>
      </c>
    </row>
    <row r="3434" spans="1:20" ht="45" x14ac:dyDescent="0.25">
      <c r="A3434">
        <v>3180</v>
      </c>
      <c r="B3434" s="9" t="s">
        <v>3180</v>
      </c>
      <c r="C3434" s="3" t="s">
        <v>7290</v>
      </c>
      <c r="D3434" s="5">
        <v>1200</v>
      </c>
      <c r="E3434" s="7">
        <v>25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1">
        <f t="shared" si="213"/>
        <v>2</v>
      </c>
      <c r="P3434" t="s">
        <v>8309</v>
      </c>
      <c r="Q3434" t="s">
        <v>8333</v>
      </c>
      <c r="R3434" s="13">
        <f t="shared" si="216"/>
        <v>41780.412604166668</v>
      </c>
      <c r="S3434" s="13">
        <f t="shared" si="214"/>
        <v>41810.412604166668</v>
      </c>
      <c r="T3434">
        <f t="shared" si="215"/>
        <v>2014</v>
      </c>
    </row>
    <row r="3435" spans="1:20" ht="45" x14ac:dyDescent="0.25">
      <c r="A3435">
        <v>3226</v>
      </c>
      <c r="B3435" s="9" t="s">
        <v>3226</v>
      </c>
      <c r="C3435" s="3" t="s">
        <v>7336</v>
      </c>
      <c r="D3435" s="5">
        <v>1200</v>
      </c>
      <c r="E3435" s="7">
        <v>25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1">
        <f t="shared" si="213"/>
        <v>2</v>
      </c>
      <c r="P3435" t="s">
        <v>8309</v>
      </c>
      <c r="Q3435" t="s">
        <v>8333</v>
      </c>
      <c r="R3435" s="13">
        <f t="shared" si="216"/>
        <v>42277.583472222221</v>
      </c>
      <c r="S3435" s="13">
        <f t="shared" si="214"/>
        <v>42307.583472222221</v>
      </c>
      <c r="T3435">
        <f t="shared" si="215"/>
        <v>2015</v>
      </c>
    </row>
    <row r="3436" spans="1:20" ht="60" x14ac:dyDescent="0.25">
      <c r="A3436">
        <v>3227</v>
      </c>
      <c r="B3436" s="9" t="s">
        <v>3227</v>
      </c>
      <c r="C3436" s="3" t="s">
        <v>7337</v>
      </c>
      <c r="D3436" s="5">
        <v>1200</v>
      </c>
      <c r="E3436" s="7">
        <v>25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1">
        <f t="shared" si="213"/>
        <v>2</v>
      </c>
      <c r="P3436" t="s">
        <v>8309</v>
      </c>
      <c r="Q3436" t="s">
        <v>8333</v>
      </c>
      <c r="R3436" s="13">
        <f t="shared" si="216"/>
        <v>42722.882361111115</v>
      </c>
      <c r="S3436" s="13">
        <f t="shared" si="214"/>
        <v>42752.882361111115</v>
      </c>
      <c r="T3436">
        <f t="shared" si="215"/>
        <v>2016</v>
      </c>
    </row>
    <row r="3437" spans="1:20" ht="45" x14ac:dyDescent="0.25">
      <c r="A3437">
        <v>3399</v>
      </c>
      <c r="B3437" s="9" t="s">
        <v>3398</v>
      </c>
      <c r="C3437" s="3" t="s">
        <v>7509</v>
      </c>
      <c r="D3437" s="5">
        <v>1200</v>
      </c>
      <c r="E3437" s="7">
        <v>25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1">
        <f t="shared" si="213"/>
        <v>2</v>
      </c>
      <c r="P3437" t="s">
        <v>8309</v>
      </c>
      <c r="Q3437" t="s">
        <v>8333</v>
      </c>
      <c r="R3437" s="13">
        <f t="shared" si="216"/>
        <v>42026.920428240745</v>
      </c>
      <c r="S3437" s="13">
        <f t="shared" si="214"/>
        <v>42056.920428240745</v>
      </c>
      <c r="T3437">
        <f t="shared" si="215"/>
        <v>2015</v>
      </c>
    </row>
    <row r="3438" spans="1:20" ht="30" x14ac:dyDescent="0.25">
      <c r="A3438">
        <v>3439</v>
      </c>
      <c r="B3438" s="9" t="s">
        <v>3438</v>
      </c>
      <c r="C3438" s="3" t="s">
        <v>7549</v>
      </c>
      <c r="D3438" s="5">
        <v>1200</v>
      </c>
      <c r="E3438" s="7">
        <v>24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">
        <f t="shared" si="213"/>
        <v>2</v>
      </c>
      <c r="P3438" t="s">
        <v>8309</v>
      </c>
      <c r="Q3438" t="s">
        <v>8333</v>
      </c>
      <c r="R3438" s="13">
        <f t="shared" si="216"/>
        <v>42374.911226851851</v>
      </c>
      <c r="S3438" s="13">
        <f t="shared" si="214"/>
        <v>42388.207638888889</v>
      </c>
      <c r="T3438">
        <f t="shared" si="215"/>
        <v>2016</v>
      </c>
    </row>
    <row r="3439" spans="1:20" ht="60" x14ac:dyDescent="0.25">
      <c r="A3439">
        <v>3541</v>
      </c>
      <c r="B3439" s="9" t="s">
        <v>3540</v>
      </c>
      <c r="C3439" s="3" t="s">
        <v>7651</v>
      </c>
      <c r="D3439" s="5">
        <v>1200</v>
      </c>
      <c r="E3439" s="7">
        <v>24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1">
        <f t="shared" si="213"/>
        <v>2</v>
      </c>
      <c r="P3439" t="s">
        <v>8309</v>
      </c>
      <c r="Q3439" t="s">
        <v>8333</v>
      </c>
      <c r="R3439" s="13">
        <f t="shared" si="216"/>
        <v>42222.730034722219</v>
      </c>
      <c r="S3439" s="13">
        <f t="shared" si="214"/>
        <v>42247.730034722219</v>
      </c>
      <c r="T3439">
        <f t="shared" si="215"/>
        <v>2015</v>
      </c>
    </row>
    <row r="3440" spans="1:20" ht="30" x14ac:dyDescent="0.25">
      <c r="A3440">
        <v>3666</v>
      </c>
      <c r="B3440" s="9" t="s">
        <v>3663</v>
      </c>
      <c r="C3440" s="3" t="s">
        <v>7776</v>
      </c>
      <c r="D3440" s="5">
        <v>1200</v>
      </c>
      <c r="E3440" s="7">
        <v>23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1">
        <f t="shared" si="213"/>
        <v>2</v>
      </c>
      <c r="P3440" t="s">
        <v>8309</v>
      </c>
      <c r="Q3440" t="s">
        <v>8333</v>
      </c>
      <c r="R3440" s="13">
        <f t="shared" si="216"/>
        <v>41822.90488425926</v>
      </c>
      <c r="S3440" s="13">
        <f t="shared" si="214"/>
        <v>41844.291666666664</v>
      </c>
      <c r="T3440">
        <f t="shared" si="215"/>
        <v>2014</v>
      </c>
    </row>
    <row r="3441" spans="1:20" ht="60" x14ac:dyDescent="0.25">
      <c r="A3441">
        <v>3744</v>
      </c>
      <c r="B3441" s="9" t="s">
        <v>3741</v>
      </c>
      <c r="C3441" s="3" t="s">
        <v>7854</v>
      </c>
      <c r="D3441" s="5">
        <v>1200</v>
      </c>
      <c r="E3441" s="7">
        <v>23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1">
        <f t="shared" si="213"/>
        <v>2</v>
      </c>
      <c r="P3441" t="s">
        <v>8309</v>
      </c>
      <c r="Q3441" t="s">
        <v>8333</v>
      </c>
      <c r="R3441" s="13">
        <f t="shared" si="216"/>
        <v>41793.814259259263</v>
      </c>
      <c r="S3441" s="13">
        <f t="shared" si="214"/>
        <v>41825.165972222225</v>
      </c>
      <c r="T3441">
        <f t="shared" si="215"/>
        <v>2014</v>
      </c>
    </row>
    <row r="3442" spans="1:20" ht="45" x14ac:dyDescent="0.25">
      <c r="A3442">
        <v>3783</v>
      </c>
      <c r="B3442" s="9" t="s">
        <v>3780</v>
      </c>
      <c r="C3442" s="3" t="s">
        <v>7893</v>
      </c>
      <c r="D3442" s="5">
        <v>1200</v>
      </c>
      <c r="E3442" s="7">
        <v>22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">
        <f t="shared" si="213"/>
        <v>2</v>
      </c>
      <c r="P3442" t="s">
        <v>8309</v>
      </c>
      <c r="Q3442" t="s">
        <v>8317</v>
      </c>
      <c r="R3442" s="13">
        <f t="shared" si="216"/>
        <v>42420.140277777777</v>
      </c>
      <c r="S3442" s="13">
        <f t="shared" si="214"/>
        <v>42444.666666666672</v>
      </c>
      <c r="T3442">
        <f t="shared" si="215"/>
        <v>2016</v>
      </c>
    </row>
    <row r="3443" spans="1:20" ht="60" x14ac:dyDescent="0.25">
      <c r="A3443">
        <v>3832</v>
      </c>
      <c r="B3443" s="9" t="s">
        <v>3829</v>
      </c>
      <c r="C3443" s="3" t="s">
        <v>7941</v>
      </c>
      <c r="D3443" s="5">
        <v>1200</v>
      </c>
      <c r="E3443" s="7">
        <v>22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1">
        <f t="shared" si="213"/>
        <v>2</v>
      </c>
      <c r="P3443" t="s">
        <v>8309</v>
      </c>
      <c r="Q3443" t="s">
        <v>8333</v>
      </c>
      <c r="R3443" s="13">
        <f t="shared" si="216"/>
        <v>42375.114988425921</v>
      </c>
      <c r="S3443" s="13">
        <f t="shared" si="214"/>
        <v>42420.114988425921</v>
      </c>
      <c r="T3443">
        <f t="shared" si="215"/>
        <v>2016</v>
      </c>
    </row>
    <row r="3444" spans="1:20" ht="60" x14ac:dyDescent="0.25">
      <c r="A3444">
        <v>3833</v>
      </c>
      <c r="B3444" s="9" t="s">
        <v>3830</v>
      </c>
      <c r="C3444" s="3" t="s">
        <v>7942</v>
      </c>
      <c r="D3444" s="5">
        <v>1200</v>
      </c>
      <c r="E3444" s="7">
        <v>21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1">
        <f t="shared" si="213"/>
        <v>2</v>
      </c>
      <c r="P3444" t="s">
        <v>8309</v>
      </c>
      <c r="Q3444" t="s">
        <v>8333</v>
      </c>
      <c r="R3444" s="13">
        <f t="shared" si="216"/>
        <v>41963.872361111105</v>
      </c>
      <c r="S3444" s="13">
        <f t="shared" si="214"/>
        <v>41974.797916666663</v>
      </c>
      <c r="T3444">
        <f t="shared" si="215"/>
        <v>2014</v>
      </c>
    </row>
    <row r="3445" spans="1:20" ht="45" x14ac:dyDescent="0.25">
      <c r="A3445">
        <v>3942</v>
      </c>
      <c r="B3445" s="9" t="s">
        <v>3939</v>
      </c>
      <c r="C3445" s="3" t="s">
        <v>8050</v>
      </c>
      <c r="D3445" s="5">
        <v>1200</v>
      </c>
      <c r="E3445" s="7">
        <v>21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1">
        <f t="shared" si="213"/>
        <v>2</v>
      </c>
      <c r="P3445" t="s">
        <v>8309</v>
      </c>
      <c r="Q3445" t="s">
        <v>8333</v>
      </c>
      <c r="R3445" s="13">
        <f t="shared" si="216"/>
        <v>42111.904097222221</v>
      </c>
      <c r="S3445" s="13">
        <f t="shared" si="214"/>
        <v>42171.904097222221</v>
      </c>
      <c r="T3445">
        <f t="shared" si="215"/>
        <v>2015</v>
      </c>
    </row>
    <row r="3446" spans="1:20" ht="60" x14ac:dyDescent="0.25">
      <c r="A3446">
        <v>3959</v>
      </c>
      <c r="B3446" s="9" t="s">
        <v>3956</v>
      </c>
      <c r="C3446" s="3" t="s">
        <v>8066</v>
      </c>
      <c r="D3446" s="5">
        <v>1200</v>
      </c>
      <c r="E3446" s="7">
        <v>21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1">
        <f t="shared" si="213"/>
        <v>2</v>
      </c>
      <c r="P3446" t="s">
        <v>8309</v>
      </c>
      <c r="Q3446" t="s">
        <v>8333</v>
      </c>
      <c r="R3446" s="13">
        <f t="shared" si="216"/>
        <v>41880.788842592592</v>
      </c>
      <c r="S3446" s="13">
        <f t="shared" si="214"/>
        <v>41910.788842592592</v>
      </c>
      <c r="T3446">
        <f t="shared" si="215"/>
        <v>2014</v>
      </c>
    </row>
    <row r="3447" spans="1:20" ht="60" x14ac:dyDescent="0.25">
      <c r="A3447">
        <v>4001</v>
      </c>
      <c r="B3447" s="9" t="s">
        <v>3997</v>
      </c>
      <c r="C3447" s="3" t="s">
        <v>8107</v>
      </c>
      <c r="D3447" s="5">
        <v>1200</v>
      </c>
      <c r="E3447" s="7">
        <v>21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1">
        <f t="shared" si="213"/>
        <v>2</v>
      </c>
      <c r="P3447" t="s">
        <v>8309</v>
      </c>
      <c r="Q3447" t="s">
        <v>8333</v>
      </c>
      <c r="R3447" s="13">
        <f t="shared" si="216"/>
        <v>42775.964212962965</v>
      </c>
      <c r="S3447" s="13">
        <f t="shared" si="214"/>
        <v>42795.791666666672</v>
      </c>
      <c r="T3447">
        <f t="shared" si="215"/>
        <v>2017</v>
      </c>
    </row>
    <row r="3448" spans="1:20" ht="30" x14ac:dyDescent="0.25">
      <c r="A3448">
        <v>528</v>
      </c>
      <c r="B3448" s="9" t="s">
        <v>529</v>
      </c>
      <c r="C3448" s="3" t="s">
        <v>4638</v>
      </c>
      <c r="D3448" s="5">
        <v>1150</v>
      </c>
      <c r="E3448" s="7">
        <v>21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">
        <f t="shared" si="213"/>
        <v>2</v>
      </c>
      <c r="P3448" t="s">
        <v>8309</v>
      </c>
      <c r="Q3448" t="s">
        <v>8333</v>
      </c>
      <c r="R3448" s="13">
        <f t="shared" si="216"/>
        <v>42155.920219907406</v>
      </c>
      <c r="S3448" s="13">
        <f t="shared" si="214"/>
        <v>42176.888888888891</v>
      </c>
      <c r="T3448">
        <f t="shared" si="215"/>
        <v>2015</v>
      </c>
    </row>
    <row r="3449" spans="1:20" ht="45" x14ac:dyDescent="0.25">
      <c r="A3449">
        <v>2512</v>
      </c>
      <c r="B3449" s="9" t="s">
        <v>2512</v>
      </c>
      <c r="C3449" s="3" t="s">
        <v>6622</v>
      </c>
      <c r="D3449" s="5">
        <v>1150</v>
      </c>
      <c r="E3449" s="7">
        <v>21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">
        <f t="shared" si="213"/>
        <v>2</v>
      </c>
      <c r="P3449" t="s">
        <v>8331</v>
      </c>
      <c r="Q3449" t="s">
        <v>8335</v>
      </c>
      <c r="R3449" s="13">
        <f t="shared" si="216"/>
        <v>41971.876863425925</v>
      </c>
      <c r="S3449" s="13">
        <f t="shared" si="214"/>
        <v>41986.876863425925</v>
      </c>
      <c r="T3449">
        <f t="shared" si="215"/>
        <v>2014</v>
      </c>
    </row>
    <row r="3450" spans="1:20" ht="45" x14ac:dyDescent="0.25">
      <c r="A3450">
        <v>173</v>
      </c>
      <c r="B3450" s="9" t="s">
        <v>175</v>
      </c>
      <c r="C3450" s="3" t="s">
        <v>4283</v>
      </c>
      <c r="D3450" s="5">
        <v>1110</v>
      </c>
      <c r="E3450" s="7">
        <v>21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">
        <f t="shared" si="213"/>
        <v>2</v>
      </c>
      <c r="P3450" t="s">
        <v>8307</v>
      </c>
      <c r="Q3450" t="s">
        <v>8316</v>
      </c>
      <c r="R3450" s="13">
        <f t="shared" si="216"/>
        <v>42033.573009259257</v>
      </c>
      <c r="S3450" s="13">
        <f t="shared" si="214"/>
        <v>42063.573009259257</v>
      </c>
      <c r="T3450">
        <f t="shared" si="215"/>
        <v>2015</v>
      </c>
    </row>
    <row r="3451" spans="1:20" ht="45" x14ac:dyDescent="0.25">
      <c r="A3451">
        <v>846</v>
      </c>
      <c r="B3451" s="9" t="s">
        <v>847</v>
      </c>
      <c r="C3451" s="3" t="s">
        <v>4956</v>
      </c>
      <c r="D3451" s="5">
        <v>1100</v>
      </c>
      <c r="E3451" s="7">
        <v>21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">
        <f t="shared" si="213"/>
        <v>2</v>
      </c>
      <c r="P3451" t="s">
        <v>8323</v>
      </c>
      <c r="Q3451" t="s">
        <v>8352</v>
      </c>
      <c r="R3451" s="13">
        <f t="shared" si="216"/>
        <v>41694.391840277778</v>
      </c>
      <c r="S3451" s="13">
        <f t="shared" si="214"/>
        <v>41708.583333333336</v>
      </c>
      <c r="T3451">
        <f t="shared" si="215"/>
        <v>2014</v>
      </c>
    </row>
    <row r="3452" spans="1:20" x14ac:dyDescent="0.25">
      <c r="A3452">
        <v>1059</v>
      </c>
      <c r="B3452" s="9" t="s">
        <v>1060</v>
      </c>
      <c r="C3452" s="3" t="s">
        <v>5169</v>
      </c>
      <c r="D3452" s="5">
        <v>1100</v>
      </c>
      <c r="E3452" s="7">
        <v>21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">
        <f t="shared" si="213"/>
        <v>2</v>
      </c>
      <c r="P3452" t="s">
        <v>8338</v>
      </c>
      <c r="Q3452" t="s">
        <v>8339</v>
      </c>
      <c r="R3452" s="13">
        <f t="shared" si="216"/>
        <v>42046.79</v>
      </c>
      <c r="S3452" s="13">
        <f t="shared" si="214"/>
        <v>42076.748333333337</v>
      </c>
      <c r="T3452">
        <f t="shared" si="215"/>
        <v>2015</v>
      </c>
    </row>
    <row r="3453" spans="1:20" ht="60" x14ac:dyDescent="0.25">
      <c r="A3453">
        <v>1087</v>
      </c>
      <c r="B3453" s="9" t="s">
        <v>1088</v>
      </c>
      <c r="C3453" s="3" t="s">
        <v>5197</v>
      </c>
      <c r="D3453" s="5">
        <v>1100</v>
      </c>
      <c r="E3453" s="7">
        <v>20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">
        <f t="shared" si="213"/>
        <v>2</v>
      </c>
      <c r="P3453" t="s">
        <v>8320</v>
      </c>
      <c r="Q3453" t="s">
        <v>8321</v>
      </c>
      <c r="R3453" s="13">
        <f t="shared" si="216"/>
        <v>41775.713969907411</v>
      </c>
      <c r="S3453" s="13">
        <f t="shared" si="214"/>
        <v>41805.713969907411</v>
      </c>
      <c r="T3453">
        <f t="shared" si="215"/>
        <v>2014</v>
      </c>
    </row>
    <row r="3454" spans="1:20" ht="60" x14ac:dyDescent="0.25">
      <c r="A3454">
        <v>1654</v>
      </c>
      <c r="B3454" s="9" t="s">
        <v>1655</v>
      </c>
      <c r="C3454" s="3" t="s">
        <v>5764</v>
      </c>
      <c r="D3454" s="5">
        <v>1100</v>
      </c>
      <c r="E3454" s="7">
        <v>20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">
        <f t="shared" si="213"/>
        <v>2</v>
      </c>
      <c r="P3454" t="s">
        <v>8323</v>
      </c>
      <c r="Q3454" t="s">
        <v>8353</v>
      </c>
      <c r="R3454" s="13">
        <f t="shared" si="216"/>
        <v>40987.890740740739</v>
      </c>
      <c r="S3454" s="13">
        <f t="shared" si="214"/>
        <v>41017.890740740739</v>
      </c>
      <c r="T3454">
        <f t="shared" si="215"/>
        <v>2012</v>
      </c>
    </row>
    <row r="3455" spans="1:20" ht="60" x14ac:dyDescent="0.25">
      <c r="A3455">
        <v>2124</v>
      </c>
      <c r="B3455" s="9" t="s">
        <v>2125</v>
      </c>
      <c r="C3455" s="3" t="s">
        <v>6234</v>
      </c>
      <c r="D3455" s="5">
        <v>1100</v>
      </c>
      <c r="E3455" s="7">
        <v>20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">
        <f t="shared" si="213"/>
        <v>2</v>
      </c>
      <c r="P3455" t="s">
        <v>8320</v>
      </c>
      <c r="Q3455" t="s">
        <v>8321</v>
      </c>
      <c r="R3455" s="13">
        <f t="shared" si="216"/>
        <v>40464.028182870366</v>
      </c>
      <c r="S3455" s="13">
        <f t="shared" si="214"/>
        <v>40512.208333333336</v>
      </c>
      <c r="T3455">
        <f t="shared" si="215"/>
        <v>2010</v>
      </c>
    </row>
    <row r="3456" spans="1:20" ht="60" x14ac:dyDescent="0.25">
      <c r="A3456">
        <v>2206</v>
      </c>
      <c r="B3456" s="9" t="s">
        <v>2207</v>
      </c>
      <c r="C3456" s="3" t="s">
        <v>6316</v>
      </c>
      <c r="D3456" s="5">
        <v>1100</v>
      </c>
      <c r="E3456" s="7">
        <v>20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">
        <f t="shared" si="213"/>
        <v>2</v>
      </c>
      <c r="P3456" t="s">
        <v>8323</v>
      </c>
      <c r="Q3456" t="s">
        <v>8342</v>
      </c>
      <c r="R3456" s="13">
        <f t="shared" si="216"/>
        <v>40997.257222222222</v>
      </c>
      <c r="S3456" s="13">
        <f t="shared" si="214"/>
        <v>41015.257222222222</v>
      </c>
      <c r="T3456">
        <f t="shared" si="215"/>
        <v>2012</v>
      </c>
    </row>
    <row r="3457" spans="1:20" ht="45" x14ac:dyDescent="0.25">
      <c r="A3457">
        <v>2483</v>
      </c>
      <c r="B3457" s="9" t="s">
        <v>2483</v>
      </c>
      <c r="C3457" s="3" t="s">
        <v>6593</v>
      </c>
      <c r="D3457" s="5">
        <v>1100</v>
      </c>
      <c r="E3457" s="7">
        <v>20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">
        <f t="shared" si="213"/>
        <v>2</v>
      </c>
      <c r="P3457" t="s">
        <v>8323</v>
      </c>
      <c r="Q3457" t="s">
        <v>8344</v>
      </c>
      <c r="R3457" s="13">
        <f t="shared" si="216"/>
        <v>40970.750034722223</v>
      </c>
      <c r="S3457" s="13">
        <f t="shared" si="214"/>
        <v>41030.708368055559</v>
      </c>
      <c r="T3457">
        <f t="shared" si="215"/>
        <v>2012</v>
      </c>
    </row>
    <row r="3458" spans="1:20" ht="60" x14ac:dyDescent="0.25">
      <c r="A3458">
        <v>2739</v>
      </c>
      <c r="B3458" s="9" t="s">
        <v>2739</v>
      </c>
      <c r="C3458" s="3" t="s">
        <v>6849</v>
      </c>
      <c r="D3458" s="5">
        <v>1100</v>
      </c>
      <c r="E3458" s="7">
        <v>20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">
        <f t="shared" ref="O3458:O3521" si="217">ROUND(E3459/D3459*100,0)</f>
        <v>2</v>
      </c>
      <c r="P3458" t="s">
        <v>8314</v>
      </c>
      <c r="Q3458" t="s">
        <v>8325</v>
      </c>
      <c r="R3458" s="13">
        <f t="shared" si="216"/>
        <v>41719.887928240743</v>
      </c>
      <c r="S3458" s="13">
        <f t="shared" si="214"/>
        <v>41764.887928240743</v>
      </c>
      <c r="T3458">
        <f t="shared" si="215"/>
        <v>2014</v>
      </c>
    </row>
    <row r="3459" spans="1:20" ht="60" x14ac:dyDescent="0.25">
      <c r="A3459">
        <v>3546</v>
      </c>
      <c r="B3459" s="9" t="s">
        <v>3545</v>
      </c>
      <c r="C3459" s="3" t="s">
        <v>7656</v>
      </c>
      <c r="D3459" s="5">
        <v>1100</v>
      </c>
      <c r="E3459" s="7">
        <v>20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1">
        <f t="shared" si="217"/>
        <v>2</v>
      </c>
      <c r="P3459" t="s">
        <v>8309</v>
      </c>
      <c r="Q3459" t="s">
        <v>8333</v>
      </c>
      <c r="R3459" s="13">
        <f t="shared" si="216"/>
        <v>42073.660694444443</v>
      </c>
      <c r="S3459" s="13">
        <f t="shared" ref="S3459:S3522" si="218">(((I3459/60)/60/24+DATE(1970,1,1)))</f>
        <v>42095.165972222225</v>
      </c>
      <c r="T3459">
        <f t="shared" ref="T3459:T3522" si="219">YEAR(R3459)</f>
        <v>2015</v>
      </c>
    </row>
    <row r="3460" spans="1:20" ht="45" x14ac:dyDescent="0.25">
      <c r="A3460">
        <v>3596</v>
      </c>
      <c r="B3460" s="9" t="s">
        <v>3595</v>
      </c>
      <c r="C3460" s="3" t="s">
        <v>7706</v>
      </c>
      <c r="D3460" s="5">
        <v>1100</v>
      </c>
      <c r="E3460" s="7">
        <v>20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1">
        <f t="shared" si="217"/>
        <v>2</v>
      </c>
      <c r="P3460" t="s">
        <v>8309</v>
      </c>
      <c r="Q3460" t="s">
        <v>8333</v>
      </c>
      <c r="R3460" s="13">
        <f t="shared" si="216"/>
        <v>41856.715069444443</v>
      </c>
      <c r="S3460" s="13">
        <f t="shared" si="218"/>
        <v>41877.715069444443</v>
      </c>
      <c r="T3460">
        <f t="shared" si="219"/>
        <v>2014</v>
      </c>
    </row>
    <row r="3461" spans="1:20" ht="45" x14ac:dyDescent="0.25">
      <c r="A3461">
        <v>3769</v>
      </c>
      <c r="B3461" s="9" t="s">
        <v>3766</v>
      </c>
      <c r="C3461" s="3" t="s">
        <v>7879</v>
      </c>
      <c r="D3461" s="5">
        <v>1100</v>
      </c>
      <c r="E3461" s="7">
        <v>20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">
        <f t="shared" si="217"/>
        <v>2</v>
      </c>
      <c r="P3461" t="s">
        <v>8309</v>
      </c>
      <c r="Q3461" t="s">
        <v>8317</v>
      </c>
      <c r="R3461" s="13">
        <f t="shared" si="216"/>
        <v>42445.598136574074</v>
      </c>
      <c r="S3461" s="13">
        <f t="shared" si="218"/>
        <v>42475.598136574074</v>
      </c>
      <c r="T3461">
        <f t="shared" si="219"/>
        <v>2016</v>
      </c>
    </row>
    <row r="3462" spans="1:20" ht="45" x14ac:dyDescent="0.25">
      <c r="A3462">
        <v>2632</v>
      </c>
      <c r="B3462" s="9" t="s">
        <v>2632</v>
      </c>
      <c r="C3462" s="3" t="s">
        <v>6742</v>
      </c>
      <c r="D3462" s="5">
        <v>1070</v>
      </c>
      <c r="E3462" s="7">
        <v>20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">
        <f t="shared" si="217"/>
        <v>2</v>
      </c>
      <c r="P3462" t="s">
        <v>8314</v>
      </c>
      <c r="Q3462" t="s">
        <v>8319</v>
      </c>
      <c r="R3462" s="13">
        <f t="shared" si="216"/>
        <v>42494.061793981484</v>
      </c>
      <c r="S3462" s="13">
        <f t="shared" si="218"/>
        <v>42519.061793981484</v>
      </c>
      <c r="T3462">
        <f t="shared" si="219"/>
        <v>2016</v>
      </c>
    </row>
    <row r="3463" spans="1:20" ht="45" x14ac:dyDescent="0.25">
      <c r="A3463">
        <v>3317</v>
      </c>
      <c r="B3463" s="9" t="s">
        <v>3317</v>
      </c>
      <c r="C3463" s="3" t="s">
        <v>7427</v>
      </c>
      <c r="D3463" s="5">
        <v>1050</v>
      </c>
      <c r="E3463" s="7">
        <v>20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1">
        <f t="shared" si="217"/>
        <v>2</v>
      </c>
      <c r="P3463" t="s">
        <v>8309</v>
      </c>
      <c r="Q3463" t="s">
        <v>8333</v>
      </c>
      <c r="R3463" s="13">
        <f t="shared" si="216"/>
        <v>42499.039629629624</v>
      </c>
      <c r="S3463" s="13">
        <f t="shared" si="218"/>
        <v>42529.039629629624</v>
      </c>
      <c r="T3463">
        <f t="shared" si="219"/>
        <v>2016</v>
      </c>
    </row>
    <row r="3464" spans="1:20" ht="60" x14ac:dyDescent="0.25">
      <c r="A3464">
        <v>3703</v>
      </c>
      <c r="B3464" s="9" t="s">
        <v>3700</v>
      </c>
      <c r="C3464" s="3" t="s">
        <v>7813</v>
      </c>
      <c r="D3464" s="5">
        <v>1050</v>
      </c>
      <c r="E3464" s="7">
        <v>20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1">
        <f t="shared" si="217"/>
        <v>2</v>
      </c>
      <c r="P3464" t="s">
        <v>8309</v>
      </c>
      <c r="Q3464" t="s">
        <v>8333</v>
      </c>
      <c r="R3464" s="13">
        <f t="shared" si="216"/>
        <v>42556.504490740743</v>
      </c>
      <c r="S3464" s="13">
        <f t="shared" si="218"/>
        <v>42595.290972222225</v>
      </c>
      <c r="T3464">
        <f t="shared" si="219"/>
        <v>2016</v>
      </c>
    </row>
    <row r="3465" spans="1:20" ht="45" x14ac:dyDescent="0.25">
      <c r="A3465">
        <v>464</v>
      </c>
      <c r="B3465" s="9" t="s">
        <v>465</v>
      </c>
      <c r="C3465" s="3" t="s">
        <v>4574</v>
      </c>
      <c r="D3465" s="5">
        <v>1010</v>
      </c>
      <c r="E3465" s="7">
        <v>19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">
        <f t="shared" si="217"/>
        <v>2</v>
      </c>
      <c r="P3465" t="s">
        <v>8307</v>
      </c>
      <c r="Q3465" t="s">
        <v>8313</v>
      </c>
      <c r="R3465" s="13">
        <f t="shared" si="216"/>
        <v>42488.848784722228</v>
      </c>
      <c r="S3465" s="13">
        <f t="shared" si="218"/>
        <v>42508.848784722228</v>
      </c>
      <c r="T3465">
        <f t="shared" si="219"/>
        <v>2016</v>
      </c>
    </row>
    <row r="3466" spans="1:20" ht="45" x14ac:dyDescent="0.25">
      <c r="A3466">
        <v>35</v>
      </c>
      <c r="B3466" s="9" t="s">
        <v>37</v>
      </c>
      <c r="C3466" s="3" t="s">
        <v>4146</v>
      </c>
      <c r="D3466" s="5">
        <v>1000</v>
      </c>
      <c r="E3466" s="7">
        <v>19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">
        <f t="shared" si="217"/>
        <v>2</v>
      </c>
      <c r="P3466" t="s">
        <v>8307</v>
      </c>
      <c r="Q3466" t="s">
        <v>8346</v>
      </c>
      <c r="R3466" s="13">
        <f t="shared" si="216"/>
        <v>42098.291828703703</v>
      </c>
      <c r="S3466" s="13">
        <f t="shared" si="218"/>
        <v>42122</v>
      </c>
      <c r="T3466">
        <f t="shared" si="219"/>
        <v>2015</v>
      </c>
    </row>
    <row r="3467" spans="1:20" ht="60" x14ac:dyDescent="0.25">
      <c r="A3467">
        <v>93</v>
      </c>
      <c r="B3467" s="9" t="s">
        <v>95</v>
      </c>
      <c r="C3467" s="3" t="s">
        <v>4204</v>
      </c>
      <c r="D3467" s="5">
        <v>1000</v>
      </c>
      <c r="E3467" s="7">
        <v>18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">
        <f t="shared" si="217"/>
        <v>2</v>
      </c>
      <c r="P3467" t="s">
        <v>8307</v>
      </c>
      <c r="Q3467" t="s">
        <v>8356</v>
      </c>
      <c r="R3467" s="13">
        <f t="shared" si="216"/>
        <v>41065.858067129629</v>
      </c>
      <c r="S3467" s="13">
        <f t="shared" si="218"/>
        <v>41093.875</v>
      </c>
      <c r="T3467">
        <f t="shared" si="219"/>
        <v>2012</v>
      </c>
    </row>
    <row r="3468" spans="1:20" ht="45" x14ac:dyDescent="0.25">
      <c r="A3468">
        <v>109</v>
      </c>
      <c r="B3468" s="9" t="s">
        <v>111</v>
      </c>
      <c r="C3468" s="3" t="s">
        <v>4220</v>
      </c>
      <c r="D3468" s="5">
        <v>1000</v>
      </c>
      <c r="E3468" s="7">
        <v>18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">
        <f t="shared" si="217"/>
        <v>2</v>
      </c>
      <c r="P3468" t="s">
        <v>8307</v>
      </c>
      <c r="Q3468" t="s">
        <v>8356</v>
      </c>
      <c r="R3468" s="13">
        <f t="shared" si="216"/>
        <v>40570.025810185187</v>
      </c>
      <c r="S3468" s="13">
        <f t="shared" si="218"/>
        <v>40600.025810185187</v>
      </c>
      <c r="T3468">
        <f t="shared" si="219"/>
        <v>2011</v>
      </c>
    </row>
    <row r="3469" spans="1:20" ht="30" x14ac:dyDescent="0.25">
      <c r="A3469">
        <v>179</v>
      </c>
      <c r="B3469" s="9" t="s">
        <v>181</v>
      </c>
      <c r="C3469" s="3" t="s">
        <v>4289</v>
      </c>
      <c r="D3469" s="5">
        <v>1000</v>
      </c>
      <c r="E3469" s="7">
        <v>17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">
        <f t="shared" si="217"/>
        <v>2</v>
      </c>
      <c r="P3469" t="s">
        <v>8307</v>
      </c>
      <c r="Q3469" t="s">
        <v>8316</v>
      </c>
      <c r="R3469" s="13">
        <f t="shared" si="216"/>
        <v>42403.080497685187</v>
      </c>
      <c r="S3469" s="13">
        <f t="shared" si="218"/>
        <v>42433.080497685187</v>
      </c>
      <c r="T3469">
        <f t="shared" si="219"/>
        <v>2016</v>
      </c>
    </row>
    <row r="3470" spans="1:20" ht="60" x14ac:dyDescent="0.25">
      <c r="A3470">
        <v>182</v>
      </c>
      <c r="B3470" s="9" t="s">
        <v>184</v>
      </c>
      <c r="C3470" s="3" t="s">
        <v>4292</v>
      </c>
      <c r="D3470" s="5">
        <v>1000</v>
      </c>
      <c r="E3470" s="7">
        <v>17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">
        <f t="shared" si="217"/>
        <v>2</v>
      </c>
      <c r="P3470" t="s">
        <v>8307</v>
      </c>
      <c r="Q3470" t="s">
        <v>8316</v>
      </c>
      <c r="R3470" s="13">
        <f t="shared" si="216"/>
        <v>42712.011944444443</v>
      </c>
      <c r="S3470" s="13">
        <f t="shared" si="218"/>
        <v>42742.011944444443</v>
      </c>
      <c r="T3470">
        <f t="shared" si="219"/>
        <v>2016</v>
      </c>
    </row>
    <row r="3471" spans="1:20" ht="60" x14ac:dyDescent="0.25">
      <c r="A3471">
        <v>193</v>
      </c>
      <c r="B3471" s="9" t="s">
        <v>195</v>
      </c>
      <c r="C3471" s="3" t="s">
        <v>4303</v>
      </c>
      <c r="D3471" s="5">
        <v>1000</v>
      </c>
      <c r="E3471" s="7">
        <v>16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">
        <f t="shared" si="217"/>
        <v>2</v>
      </c>
      <c r="P3471" t="s">
        <v>8307</v>
      </c>
      <c r="Q3471" t="s">
        <v>8316</v>
      </c>
      <c r="R3471" s="13">
        <f t="shared" si="216"/>
        <v>41911.934791666667</v>
      </c>
      <c r="S3471" s="13">
        <f t="shared" si="218"/>
        <v>41971.976458333331</v>
      </c>
      <c r="T3471">
        <f t="shared" si="219"/>
        <v>2014</v>
      </c>
    </row>
    <row r="3472" spans="1:20" ht="60" x14ac:dyDescent="0.25">
      <c r="A3472">
        <v>222</v>
      </c>
      <c r="B3472" s="9" t="s">
        <v>224</v>
      </c>
      <c r="C3472" s="3" t="s">
        <v>4332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">
        <f t="shared" si="217"/>
        <v>2</v>
      </c>
      <c r="P3472" t="s">
        <v>8307</v>
      </c>
      <c r="Q3472" t="s">
        <v>8316</v>
      </c>
      <c r="R3472" s="13">
        <f t="shared" si="216"/>
        <v>42031.769884259258</v>
      </c>
      <c r="S3472" s="13">
        <f t="shared" si="218"/>
        <v>42090.110416666663</v>
      </c>
      <c r="T3472">
        <f t="shared" si="219"/>
        <v>2015</v>
      </c>
    </row>
    <row r="3473" spans="1:20" ht="60" x14ac:dyDescent="0.25">
      <c r="A3473">
        <v>234</v>
      </c>
      <c r="B3473" s="9" t="s">
        <v>236</v>
      </c>
      <c r="C3473" s="3" t="s">
        <v>4344</v>
      </c>
      <c r="D3473" s="5">
        <v>1000</v>
      </c>
      <c r="E3473" s="7">
        <v>15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">
        <f t="shared" si="217"/>
        <v>2</v>
      </c>
      <c r="P3473" t="s">
        <v>8307</v>
      </c>
      <c r="Q3473" t="s">
        <v>8316</v>
      </c>
      <c r="R3473" s="13">
        <f t="shared" si="216"/>
        <v>42136.035405092596</v>
      </c>
      <c r="S3473" s="13">
        <f t="shared" si="218"/>
        <v>42176.035405092596</v>
      </c>
      <c r="T3473">
        <f t="shared" si="219"/>
        <v>2015</v>
      </c>
    </row>
    <row r="3474" spans="1:20" ht="45" x14ac:dyDescent="0.25">
      <c r="A3474">
        <v>239</v>
      </c>
      <c r="B3474" s="9" t="s">
        <v>241</v>
      </c>
      <c r="C3474" s="3" t="s">
        <v>4349</v>
      </c>
      <c r="D3474" s="5">
        <v>1000</v>
      </c>
      <c r="E3474" s="7">
        <v>15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">
        <f t="shared" si="217"/>
        <v>2</v>
      </c>
      <c r="P3474" t="s">
        <v>8307</v>
      </c>
      <c r="Q3474" t="s">
        <v>8316</v>
      </c>
      <c r="R3474" s="13">
        <f t="shared" si="216"/>
        <v>42297.110300925924</v>
      </c>
      <c r="S3474" s="13">
        <f t="shared" si="218"/>
        <v>42316.5</v>
      </c>
      <c r="T3474">
        <f t="shared" si="219"/>
        <v>2015</v>
      </c>
    </row>
    <row r="3475" spans="1:20" ht="60" x14ac:dyDescent="0.25">
      <c r="A3475">
        <v>266</v>
      </c>
      <c r="B3475" s="9" t="s">
        <v>267</v>
      </c>
      <c r="C3475" s="3" t="s">
        <v>4376</v>
      </c>
      <c r="D3475" s="5">
        <v>1000</v>
      </c>
      <c r="E3475" s="7">
        <v>15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">
        <f t="shared" si="217"/>
        <v>2</v>
      </c>
      <c r="P3475" t="s">
        <v>8307</v>
      </c>
      <c r="Q3475" t="s">
        <v>8336</v>
      </c>
      <c r="R3475" s="13">
        <f t="shared" si="216"/>
        <v>40205.174849537041</v>
      </c>
      <c r="S3475" s="13">
        <f t="shared" si="218"/>
        <v>40291.160416666666</v>
      </c>
      <c r="T3475">
        <f t="shared" si="219"/>
        <v>2010</v>
      </c>
    </row>
    <row r="3476" spans="1:20" ht="30" x14ac:dyDescent="0.25">
      <c r="A3476">
        <v>306</v>
      </c>
      <c r="B3476" s="9" t="s">
        <v>307</v>
      </c>
      <c r="C3476" s="3" t="s">
        <v>4416</v>
      </c>
      <c r="D3476" s="5">
        <v>1000</v>
      </c>
      <c r="E3476" s="7">
        <v>15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">
        <f t="shared" si="217"/>
        <v>2</v>
      </c>
      <c r="P3476" t="s">
        <v>8307</v>
      </c>
      <c r="Q3476" t="s">
        <v>8336</v>
      </c>
      <c r="R3476" s="13">
        <f t="shared" si="216"/>
        <v>41333.837187500001</v>
      </c>
      <c r="S3476" s="13">
        <f t="shared" si="218"/>
        <v>41353.795520833337</v>
      </c>
      <c r="T3476">
        <f t="shared" si="219"/>
        <v>2013</v>
      </c>
    </row>
    <row r="3477" spans="1:20" ht="45" x14ac:dyDescent="0.25">
      <c r="A3477">
        <v>310</v>
      </c>
      <c r="B3477" s="9" t="s">
        <v>311</v>
      </c>
      <c r="C3477" s="3" t="s">
        <v>4420</v>
      </c>
      <c r="D3477" s="5">
        <v>1000</v>
      </c>
      <c r="E3477" s="7">
        <v>15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">
        <f t="shared" si="217"/>
        <v>2</v>
      </c>
      <c r="P3477" t="s">
        <v>8307</v>
      </c>
      <c r="Q3477" t="s">
        <v>8336</v>
      </c>
      <c r="R3477" s="13">
        <f t="shared" si="216"/>
        <v>40821.183136574073</v>
      </c>
      <c r="S3477" s="13">
        <f t="shared" si="218"/>
        <v>40836.083333333336</v>
      </c>
      <c r="T3477">
        <f t="shared" si="219"/>
        <v>2011</v>
      </c>
    </row>
    <row r="3478" spans="1:20" ht="60" x14ac:dyDescent="0.25">
      <c r="A3478">
        <v>314</v>
      </c>
      <c r="B3478" s="9" t="s">
        <v>315</v>
      </c>
      <c r="C3478" s="3" t="s">
        <v>4424</v>
      </c>
      <c r="D3478" s="5">
        <v>1000</v>
      </c>
      <c r="E3478" s="7">
        <v>15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">
        <f t="shared" si="217"/>
        <v>2</v>
      </c>
      <c r="P3478" t="s">
        <v>8307</v>
      </c>
      <c r="Q3478" t="s">
        <v>8336</v>
      </c>
      <c r="R3478" s="13">
        <f t="shared" si="216"/>
        <v>41304.833194444444</v>
      </c>
      <c r="S3478" s="13">
        <f t="shared" si="218"/>
        <v>41334.833194444444</v>
      </c>
      <c r="T3478">
        <f t="shared" si="219"/>
        <v>2013</v>
      </c>
    </row>
    <row r="3479" spans="1:20" ht="45" x14ac:dyDescent="0.25">
      <c r="A3479">
        <v>390</v>
      </c>
      <c r="B3479" s="9" t="s">
        <v>391</v>
      </c>
      <c r="C3479" s="3" t="s">
        <v>4500</v>
      </c>
      <c r="D3479" s="5">
        <v>1000</v>
      </c>
      <c r="E3479" s="7">
        <v>15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">
        <f t="shared" si="217"/>
        <v>2</v>
      </c>
      <c r="P3479" t="s">
        <v>8307</v>
      </c>
      <c r="Q3479" t="s">
        <v>8336</v>
      </c>
      <c r="R3479" s="13">
        <f t="shared" ref="R3479:R3542" si="220">((J3479/60)/60/24+DATE(1970,1,1))</f>
        <v>42112.036712962959</v>
      </c>
      <c r="S3479" s="13">
        <f t="shared" si="218"/>
        <v>42132.036712962959</v>
      </c>
      <c r="T3479">
        <f t="shared" si="219"/>
        <v>2015</v>
      </c>
    </row>
    <row r="3480" spans="1:20" ht="45" x14ac:dyDescent="0.25">
      <c r="A3480">
        <v>410</v>
      </c>
      <c r="B3480" s="9" t="s">
        <v>411</v>
      </c>
      <c r="C3480" s="3" t="s">
        <v>4520</v>
      </c>
      <c r="D3480" s="5">
        <v>1000</v>
      </c>
      <c r="E3480" s="7">
        <v>15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">
        <f t="shared" si="217"/>
        <v>2</v>
      </c>
      <c r="P3480" t="s">
        <v>8307</v>
      </c>
      <c r="Q3480" t="s">
        <v>8336</v>
      </c>
      <c r="R3480" s="13">
        <f t="shared" si="220"/>
        <v>42113.981446759266</v>
      </c>
      <c r="S3480" s="13">
        <f t="shared" si="218"/>
        <v>42173.981446759266</v>
      </c>
      <c r="T3480">
        <f t="shared" si="219"/>
        <v>2015</v>
      </c>
    </row>
    <row r="3481" spans="1:20" ht="45" x14ac:dyDescent="0.25">
      <c r="A3481">
        <v>416</v>
      </c>
      <c r="B3481" s="9" t="s">
        <v>417</v>
      </c>
      <c r="C3481" s="3" t="s">
        <v>4526</v>
      </c>
      <c r="D3481" s="5">
        <v>1000</v>
      </c>
      <c r="E3481" s="7">
        <v>15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">
        <f t="shared" si="217"/>
        <v>2</v>
      </c>
      <c r="P3481" t="s">
        <v>8307</v>
      </c>
      <c r="Q3481" t="s">
        <v>8336</v>
      </c>
      <c r="R3481" s="13">
        <f t="shared" si="220"/>
        <v>41648.396192129629</v>
      </c>
      <c r="S3481" s="13">
        <f t="shared" si="218"/>
        <v>41678.396192129629</v>
      </c>
      <c r="T3481">
        <f t="shared" si="219"/>
        <v>2014</v>
      </c>
    </row>
    <row r="3482" spans="1:20" ht="45" x14ac:dyDescent="0.25">
      <c r="A3482">
        <v>430</v>
      </c>
      <c r="B3482" s="9" t="s">
        <v>431</v>
      </c>
      <c r="C3482" s="3" t="s">
        <v>4540</v>
      </c>
      <c r="D3482" s="5">
        <v>1000</v>
      </c>
      <c r="E3482" s="7">
        <v>15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">
        <f t="shared" si="217"/>
        <v>2</v>
      </c>
      <c r="P3482" t="s">
        <v>8307</v>
      </c>
      <c r="Q3482" t="s">
        <v>8313</v>
      </c>
      <c r="R3482" s="13">
        <f t="shared" si="220"/>
        <v>41513.107256944444</v>
      </c>
      <c r="S3482" s="13">
        <f t="shared" si="218"/>
        <v>41528.107256944444</v>
      </c>
      <c r="T3482">
        <f t="shared" si="219"/>
        <v>2013</v>
      </c>
    </row>
    <row r="3483" spans="1:20" ht="45" x14ac:dyDescent="0.25">
      <c r="A3483">
        <v>436</v>
      </c>
      <c r="B3483" s="9" t="s">
        <v>437</v>
      </c>
      <c r="C3483" s="3" t="s">
        <v>4546</v>
      </c>
      <c r="D3483" s="5">
        <v>1000</v>
      </c>
      <c r="E3483" s="7">
        <v>15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">
        <f t="shared" si="217"/>
        <v>2</v>
      </c>
      <c r="P3483" t="s">
        <v>8307</v>
      </c>
      <c r="Q3483" t="s">
        <v>8313</v>
      </c>
      <c r="R3483" s="13">
        <f t="shared" si="220"/>
        <v>41456.36241898148</v>
      </c>
      <c r="S3483" s="13">
        <f t="shared" si="218"/>
        <v>41486.36241898148</v>
      </c>
      <c r="T3483">
        <f t="shared" si="219"/>
        <v>2013</v>
      </c>
    </row>
    <row r="3484" spans="1:20" ht="45" x14ac:dyDescent="0.25">
      <c r="A3484">
        <v>444</v>
      </c>
      <c r="B3484" s="9" t="s">
        <v>445</v>
      </c>
      <c r="C3484" s="3" t="s">
        <v>4554</v>
      </c>
      <c r="D3484" s="5">
        <v>1000</v>
      </c>
      <c r="E3484" s="7">
        <v>15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">
        <f t="shared" si="217"/>
        <v>2</v>
      </c>
      <c r="P3484" t="s">
        <v>8307</v>
      </c>
      <c r="Q3484" t="s">
        <v>8313</v>
      </c>
      <c r="R3484" s="13">
        <f t="shared" si="220"/>
        <v>40894.906956018516</v>
      </c>
      <c r="S3484" s="13">
        <f t="shared" si="218"/>
        <v>40954.906956018516</v>
      </c>
      <c r="T3484">
        <f t="shared" si="219"/>
        <v>2011</v>
      </c>
    </row>
    <row r="3485" spans="1:20" x14ac:dyDescent="0.25">
      <c r="A3485">
        <v>490</v>
      </c>
      <c r="B3485" s="9" t="s">
        <v>491</v>
      </c>
      <c r="C3485" s="3" t="s">
        <v>4600</v>
      </c>
      <c r="D3485" s="5">
        <v>1000</v>
      </c>
      <c r="E3485" s="7">
        <v>15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">
        <f t="shared" si="217"/>
        <v>2</v>
      </c>
      <c r="P3485" t="s">
        <v>8307</v>
      </c>
      <c r="Q3485" t="s">
        <v>8313</v>
      </c>
      <c r="R3485" s="13">
        <f t="shared" si="220"/>
        <v>41113.968576388892</v>
      </c>
      <c r="S3485" s="13">
        <f t="shared" si="218"/>
        <v>41143.968576388892</v>
      </c>
      <c r="T3485">
        <f t="shared" si="219"/>
        <v>2012</v>
      </c>
    </row>
    <row r="3486" spans="1:20" ht="45" x14ac:dyDescent="0.25">
      <c r="A3486">
        <v>584</v>
      </c>
      <c r="B3486" s="9" t="s">
        <v>585</v>
      </c>
      <c r="C3486" s="3" t="s">
        <v>4694</v>
      </c>
      <c r="D3486" s="5">
        <v>1000</v>
      </c>
      <c r="E3486" s="7">
        <v>15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">
        <f t="shared" si="217"/>
        <v>1</v>
      </c>
      <c r="P3486" t="s">
        <v>8314</v>
      </c>
      <c r="Q3486" t="s">
        <v>8318</v>
      </c>
      <c r="R3486" s="13">
        <f t="shared" si="220"/>
        <v>42049.716620370367</v>
      </c>
      <c r="S3486" s="13">
        <f t="shared" si="218"/>
        <v>42079.674953703703</v>
      </c>
      <c r="T3486">
        <f t="shared" si="219"/>
        <v>2015</v>
      </c>
    </row>
    <row r="3487" spans="1:20" ht="45" x14ac:dyDescent="0.25">
      <c r="A3487">
        <v>780</v>
      </c>
      <c r="B3487" s="9" t="s">
        <v>781</v>
      </c>
      <c r="C3487" s="3" t="s">
        <v>4890</v>
      </c>
      <c r="D3487" s="5">
        <v>1000</v>
      </c>
      <c r="E3487" s="7">
        <v>14.5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">
        <f t="shared" si="217"/>
        <v>1</v>
      </c>
      <c r="P3487" t="s">
        <v>8323</v>
      </c>
      <c r="Q3487" t="s">
        <v>8347</v>
      </c>
      <c r="R3487" s="13">
        <f t="shared" si="220"/>
        <v>40636.673900462964</v>
      </c>
      <c r="S3487" s="13">
        <f t="shared" si="218"/>
        <v>40666.673900462964</v>
      </c>
      <c r="T3487">
        <f t="shared" si="219"/>
        <v>2011</v>
      </c>
    </row>
    <row r="3488" spans="1:20" ht="60" x14ac:dyDescent="0.25">
      <c r="A3488">
        <v>784</v>
      </c>
      <c r="B3488" s="9" t="s">
        <v>785</v>
      </c>
      <c r="C3488" s="3" t="s">
        <v>4894</v>
      </c>
      <c r="D3488" s="5">
        <v>1000</v>
      </c>
      <c r="E3488" s="7">
        <v>14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">
        <f t="shared" si="217"/>
        <v>1</v>
      </c>
      <c r="P3488" t="s">
        <v>8323</v>
      </c>
      <c r="Q3488" t="s">
        <v>8347</v>
      </c>
      <c r="R3488" s="13">
        <f t="shared" si="220"/>
        <v>41675.149525462963</v>
      </c>
      <c r="S3488" s="13">
        <f t="shared" si="218"/>
        <v>41715.107858796298</v>
      </c>
      <c r="T3488">
        <f t="shared" si="219"/>
        <v>2014</v>
      </c>
    </row>
    <row r="3489" spans="1:20" ht="60" x14ac:dyDescent="0.25">
      <c r="A3489">
        <v>788</v>
      </c>
      <c r="B3489" s="9" t="s">
        <v>789</v>
      </c>
      <c r="C3489" s="3" t="s">
        <v>4898</v>
      </c>
      <c r="D3489" s="5">
        <v>1000</v>
      </c>
      <c r="E3489" s="7">
        <v>13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">
        <f t="shared" si="217"/>
        <v>1</v>
      </c>
      <c r="P3489" t="s">
        <v>8323</v>
      </c>
      <c r="Q3489" t="s">
        <v>8347</v>
      </c>
      <c r="R3489" s="13">
        <f t="shared" si="220"/>
        <v>41059.006805555553</v>
      </c>
      <c r="S3489" s="13">
        <f t="shared" si="218"/>
        <v>41097.165972222225</v>
      </c>
      <c r="T3489">
        <f t="shared" si="219"/>
        <v>2012</v>
      </c>
    </row>
    <row r="3490" spans="1:20" ht="45" x14ac:dyDescent="0.25">
      <c r="A3490">
        <v>811</v>
      </c>
      <c r="B3490" s="9" t="s">
        <v>812</v>
      </c>
      <c r="C3490" s="3" t="s">
        <v>4921</v>
      </c>
      <c r="D3490" s="5">
        <v>1000</v>
      </c>
      <c r="E3490" s="7">
        <v>13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">
        <f t="shared" si="217"/>
        <v>1</v>
      </c>
      <c r="P3490" t="s">
        <v>8323</v>
      </c>
      <c r="Q3490" t="s">
        <v>8347</v>
      </c>
      <c r="R3490" s="13">
        <f t="shared" si="220"/>
        <v>41443.643541666665</v>
      </c>
      <c r="S3490" s="13">
        <f t="shared" si="218"/>
        <v>41465.702777777777</v>
      </c>
      <c r="T3490">
        <f t="shared" si="219"/>
        <v>2013</v>
      </c>
    </row>
    <row r="3491" spans="1:20" ht="60" x14ac:dyDescent="0.25">
      <c r="A3491">
        <v>814</v>
      </c>
      <c r="B3491" s="9" t="s">
        <v>815</v>
      </c>
      <c r="C3491" s="3" t="s">
        <v>4924</v>
      </c>
      <c r="D3491" s="5">
        <v>1000</v>
      </c>
      <c r="E3491" s="7">
        <v>12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">
        <f t="shared" si="217"/>
        <v>1</v>
      </c>
      <c r="P3491" t="s">
        <v>8323</v>
      </c>
      <c r="Q3491" t="s">
        <v>8347</v>
      </c>
      <c r="R3491" s="13">
        <f t="shared" si="220"/>
        <v>40679.743067129632</v>
      </c>
      <c r="S3491" s="13">
        <f t="shared" si="218"/>
        <v>40694.75277777778</v>
      </c>
      <c r="T3491">
        <f t="shared" si="219"/>
        <v>2011</v>
      </c>
    </row>
    <row r="3492" spans="1:20" ht="45" x14ac:dyDescent="0.25">
      <c r="A3492">
        <v>885</v>
      </c>
      <c r="B3492" s="9" t="s">
        <v>886</v>
      </c>
      <c r="C3492" s="3" t="s">
        <v>4995</v>
      </c>
      <c r="D3492" s="5">
        <v>1000</v>
      </c>
      <c r="E3492" s="7">
        <v>12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">
        <f t="shared" si="217"/>
        <v>1</v>
      </c>
      <c r="P3492" t="s">
        <v>8323</v>
      </c>
      <c r="Q3492" t="s">
        <v>8344</v>
      </c>
      <c r="R3492" s="13">
        <f t="shared" si="220"/>
        <v>42713.941099537042</v>
      </c>
      <c r="S3492" s="13">
        <f t="shared" si="218"/>
        <v>42734.941099537042</v>
      </c>
      <c r="T3492">
        <f t="shared" si="219"/>
        <v>2016</v>
      </c>
    </row>
    <row r="3493" spans="1:20" ht="60" x14ac:dyDescent="0.25">
      <c r="A3493">
        <v>887</v>
      </c>
      <c r="B3493" s="9" t="s">
        <v>888</v>
      </c>
      <c r="C3493" s="3" t="s">
        <v>4997</v>
      </c>
      <c r="D3493" s="5">
        <v>1000</v>
      </c>
      <c r="E3493" s="7">
        <v>12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">
        <f t="shared" si="217"/>
        <v>1</v>
      </c>
      <c r="P3493" t="s">
        <v>8323</v>
      </c>
      <c r="Q3493" t="s">
        <v>8344</v>
      </c>
      <c r="R3493" s="13">
        <f t="shared" si="220"/>
        <v>41026.958969907406</v>
      </c>
      <c r="S3493" s="13">
        <f t="shared" si="218"/>
        <v>41056.958969907406</v>
      </c>
      <c r="T3493">
        <f t="shared" si="219"/>
        <v>2012</v>
      </c>
    </row>
    <row r="3494" spans="1:20" ht="60" x14ac:dyDescent="0.25">
      <c r="A3494">
        <v>888</v>
      </c>
      <c r="B3494" s="9" t="s">
        <v>889</v>
      </c>
      <c r="C3494" s="3" t="s">
        <v>4998</v>
      </c>
      <c r="D3494" s="5">
        <v>1000</v>
      </c>
      <c r="E3494" s="7">
        <v>11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">
        <f t="shared" si="217"/>
        <v>1</v>
      </c>
      <c r="P3494" t="s">
        <v>8323</v>
      </c>
      <c r="Q3494" t="s">
        <v>8344</v>
      </c>
      <c r="R3494" s="13">
        <f t="shared" si="220"/>
        <v>40751.753298611111</v>
      </c>
      <c r="S3494" s="13">
        <f t="shared" si="218"/>
        <v>40787.25</v>
      </c>
      <c r="T3494">
        <f t="shared" si="219"/>
        <v>2011</v>
      </c>
    </row>
    <row r="3495" spans="1:20" ht="60" x14ac:dyDescent="0.25">
      <c r="A3495">
        <v>1037</v>
      </c>
      <c r="B3495" s="9" t="s">
        <v>1038</v>
      </c>
      <c r="C3495" s="3" t="s">
        <v>5147</v>
      </c>
      <c r="D3495" s="5">
        <v>1000</v>
      </c>
      <c r="E3495" s="7">
        <v>11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">
        <f t="shared" si="217"/>
        <v>1</v>
      </c>
      <c r="P3495" t="s">
        <v>8323</v>
      </c>
      <c r="Q3495" t="s">
        <v>8342</v>
      </c>
      <c r="R3495" s="13">
        <f t="shared" si="220"/>
        <v>42119.822476851856</v>
      </c>
      <c r="S3495" s="13">
        <f t="shared" si="218"/>
        <v>42142.208333333328</v>
      </c>
      <c r="T3495">
        <f t="shared" si="219"/>
        <v>2015</v>
      </c>
    </row>
    <row r="3496" spans="1:20" ht="60" x14ac:dyDescent="0.25">
      <c r="A3496">
        <v>1063</v>
      </c>
      <c r="B3496" s="9" t="s">
        <v>1064</v>
      </c>
      <c r="C3496" s="3" t="s">
        <v>5173</v>
      </c>
      <c r="D3496" s="5">
        <v>1000</v>
      </c>
      <c r="E3496" s="7">
        <v>11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">
        <f t="shared" si="217"/>
        <v>1</v>
      </c>
      <c r="P3496" t="s">
        <v>8338</v>
      </c>
      <c r="Q3496" t="s">
        <v>8339</v>
      </c>
      <c r="R3496" s="13">
        <f t="shared" si="220"/>
        <v>42583.030810185184</v>
      </c>
      <c r="S3496" s="13">
        <f t="shared" si="218"/>
        <v>42613.030810185184</v>
      </c>
      <c r="T3496">
        <f t="shared" si="219"/>
        <v>2016</v>
      </c>
    </row>
    <row r="3497" spans="1:20" ht="45" x14ac:dyDescent="0.25">
      <c r="A3497">
        <v>1075</v>
      </c>
      <c r="B3497" s="9" t="s">
        <v>1076</v>
      </c>
      <c r="C3497" s="3" t="s">
        <v>5185</v>
      </c>
      <c r="D3497" s="5">
        <v>1000</v>
      </c>
      <c r="E3497" s="7">
        <v>11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">
        <f t="shared" si="217"/>
        <v>1</v>
      </c>
      <c r="P3497" t="s">
        <v>8320</v>
      </c>
      <c r="Q3497" t="s">
        <v>8321</v>
      </c>
      <c r="R3497" s="13">
        <f t="shared" si="220"/>
        <v>41005.904120370367</v>
      </c>
      <c r="S3497" s="13">
        <f t="shared" si="218"/>
        <v>41035.904120370367</v>
      </c>
      <c r="T3497">
        <f t="shared" si="219"/>
        <v>2012</v>
      </c>
    </row>
    <row r="3498" spans="1:20" ht="60" x14ac:dyDescent="0.25">
      <c r="A3498">
        <v>1113</v>
      </c>
      <c r="B3498" s="9" t="s">
        <v>1114</v>
      </c>
      <c r="C3498" s="3" t="s">
        <v>5223</v>
      </c>
      <c r="D3498" s="5">
        <v>1000</v>
      </c>
      <c r="E3498" s="7">
        <v>11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">
        <f t="shared" si="217"/>
        <v>1</v>
      </c>
      <c r="P3498" t="s">
        <v>8320</v>
      </c>
      <c r="Q3498" t="s">
        <v>8321</v>
      </c>
      <c r="R3498" s="13">
        <f t="shared" si="220"/>
        <v>41835.977083333331</v>
      </c>
      <c r="S3498" s="13">
        <f t="shared" si="218"/>
        <v>41865.977083333331</v>
      </c>
      <c r="T3498">
        <f t="shared" si="219"/>
        <v>2014</v>
      </c>
    </row>
    <row r="3499" spans="1:20" ht="45" x14ac:dyDescent="0.25">
      <c r="A3499">
        <v>1117</v>
      </c>
      <c r="B3499" s="9" t="s">
        <v>1118</v>
      </c>
      <c r="C3499" s="3" t="s">
        <v>5227</v>
      </c>
      <c r="D3499" s="5">
        <v>1000</v>
      </c>
      <c r="E3499" s="7">
        <v>11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">
        <f t="shared" si="217"/>
        <v>1</v>
      </c>
      <c r="P3499" t="s">
        <v>8320</v>
      </c>
      <c r="Q3499" t="s">
        <v>8321</v>
      </c>
      <c r="R3499" s="13">
        <f t="shared" si="220"/>
        <v>42333.598530092597</v>
      </c>
      <c r="S3499" s="13">
        <f t="shared" si="218"/>
        <v>42363.598530092597</v>
      </c>
      <c r="T3499">
        <f t="shared" si="219"/>
        <v>2015</v>
      </c>
    </row>
    <row r="3500" spans="1:20" x14ac:dyDescent="0.25">
      <c r="A3500">
        <v>1128</v>
      </c>
      <c r="B3500" s="9" t="s">
        <v>1129</v>
      </c>
      <c r="C3500" s="3" t="s">
        <v>5238</v>
      </c>
      <c r="D3500" s="5">
        <v>1000</v>
      </c>
      <c r="E3500" s="7">
        <v>11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">
        <f t="shared" si="217"/>
        <v>1</v>
      </c>
      <c r="P3500" t="s">
        <v>8320</v>
      </c>
      <c r="Q3500" t="s">
        <v>8330</v>
      </c>
      <c r="R3500" s="13">
        <f t="shared" si="220"/>
        <v>41828.649502314816</v>
      </c>
      <c r="S3500" s="13">
        <f t="shared" si="218"/>
        <v>41858.649502314816</v>
      </c>
      <c r="T3500">
        <f t="shared" si="219"/>
        <v>2014</v>
      </c>
    </row>
    <row r="3501" spans="1:20" ht="60" x14ac:dyDescent="0.25">
      <c r="A3501">
        <v>1135</v>
      </c>
      <c r="B3501" s="9" t="s">
        <v>1136</v>
      </c>
      <c r="C3501" s="3" t="s">
        <v>5245</v>
      </c>
      <c r="D3501" s="5">
        <v>1000</v>
      </c>
      <c r="E3501" s="7">
        <v>11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">
        <f t="shared" si="217"/>
        <v>1</v>
      </c>
      <c r="P3501" t="s">
        <v>8320</v>
      </c>
      <c r="Q3501" t="s">
        <v>8330</v>
      </c>
      <c r="R3501" s="13">
        <f t="shared" si="220"/>
        <v>42558.989513888882</v>
      </c>
      <c r="S3501" s="13">
        <f t="shared" si="218"/>
        <v>42588.989513888882</v>
      </c>
      <c r="T3501">
        <f t="shared" si="219"/>
        <v>2016</v>
      </c>
    </row>
    <row r="3502" spans="1:20" ht="60" x14ac:dyDescent="0.25">
      <c r="A3502">
        <v>1182</v>
      </c>
      <c r="B3502" s="9" t="s">
        <v>1183</v>
      </c>
      <c r="C3502" s="3" t="s">
        <v>5292</v>
      </c>
      <c r="D3502" s="5">
        <v>1000</v>
      </c>
      <c r="E3502" s="7">
        <v>11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">
        <f t="shared" si="217"/>
        <v>1</v>
      </c>
      <c r="P3502" t="s">
        <v>8331</v>
      </c>
      <c r="Q3502" t="s">
        <v>8332</v>
      </c>
      <c r="R3502" s="13">
        <f t="shared" si="220"/>
        <v>42728.827407407407</v>
      </c>
      <c r="S3502" s="13">
        <f t="shared" si="218"/>
        <v>42747.695833333331</v>
      </c>
      <c r="T3502">
        <f t="shared" si="219"/>
        <v>2016</v>
      </c>
    </row>
    <row r="3503" spans="1:20" ht="60" x14ac:dyDescent="0.25">
      <c r="A3503">
        <v>1211</v>
      </c>
      <c r="B3503" s="9" t="s">
        <v>1212</v>
      </c>
      <c r="C3503" s="3" t="s">
        <v>5321</v>
      </c>
      <c r="D3503" s="5">
        <v>1000</v>
      </c>
      <c r="E3503" s="7">
        <v>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">
        <f t="shared" si="217"/>
        <v>1</v>
      </c>
      <c r="P3503" t="s">
        <v>8327</v>
      </c>
      <c r="Q3503" t="s">
        <v>8328</v>
      </c>
      <c r="R3503" s="13">
        <f t="shared" si="220"/>
        <v>42515.866446759261</v>
      </c>
      <c r="S3503" s="13">
        <f t="shared" si="218"/>
        <v>42530.866446759261</v>
      </c>
      <c r="T3503">
        <f t="shared" si="219"/>
        <v>2016</v>
      </c>
    </row>
    <row r="3504" spans="1:20" ht="60" x14ac:dyDescent="0.25">
      <c r="A3504">
        <v>1233</v>
      </c>
      <c r="B3504" s="9" t="s">
        <v>1234</v>
      </c>
      <c r="C3504" s="3" t="s">
        <v>5343</v>
      </c>
      <c r="D3504" s="5">
        <v>1000</v>
      </c>
      <c r="E3504" s="7">
        <v>10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">
        <f t="shared" si="217"/>
        <v>1</v>
      </c>
      <c r="P3504" t="s">
        <v>8323</v>
      </c>
      <c r="Q3504" t="s">
        <v>8324</v>
      </c>
      <c r="R3504" s="13">
        <f t="shared" si="220"/>
        <v>40939.948773148149</v>
      </c>
      <c r="S3504" s="13">
        <f t="shared" si="218"/>
        <v>40960.948773148149</v>
      </c>
      <c r="T3504">
        <f t="shared" si="219"/>
        <v>2012</v>
      </c>
    </row>
    <row r="3505" spans="1:20" ht="60" x14ac:dyDescent="0.25">
      <c r="A3505">
        <v>1238</v>
      </c>
      <c r="B3505" s="9" t="s">
        <v>1239</v>
      </c>
      <c r="C3505" s="3" t="s">
        <v>5348</v>
      </c>
      <c r="D3505" s="5">
        <v>1000</v>
      </c>
      <c r="E3505" s="7">
        <v>10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">
        <f t="shared" si="217"/>
        <v>1</v>
      </c>
      <c r="P3505" t="s">
        <v>8323</v>
      </c>
      <c r="Q3505" t="s">
        <v>8324</v>
      </c>
      <c r="R3505" s="13">
        <f t="shared" si="220"/>
        <v>40731.61037037037</v>
      </c>
      <c r="S3505" s="13">
        <f t="shared" si="218"/>
        <v>40761.61037037037</v>
      </c>
      <c r="T3505">
        <f t="shared" si="219"/>
        <v>2011</v>
      </c>
    </row>
    <row r="3506" spans="1:20" ht="45" x14ac:dyDescent="0.25">
      <c r="A3506">
        <v>1283</v>
      </c>
      <c r="B3506" s="9" t="s">
        <v>1284</v>
      </c>
      <c r="C3506" s="3" t="s">
        <v>5393</v>
      </c>
      <c r="D3506" s="5">
        <v>1000</v>
      </c>
      <c r="E3506" s="7">
        <v>10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">
        <f t="shared" si="217"/>
        <v>1</v>
      </c>
      <c r="P3506" t="s">
        <v>8323</v>
      </c>
      <c r="Q3506" t="s">
        <v>8347</v>
      </c>
      <c r="R3506" s="13">
        <f t="shared" si="220"/>
        <v>41320.717465277776</v>
      </c>
      <c r="S3506" s="13">
        <f t="shared" si="218"/>
        <v>41344.166666666664</v>
      </c>
      <c r="T3506">
        <f t="shared" si="219"/>
        <v>2013</v>
      </c>
    </row>
    <row r="3507" spans="1:20" ht="45" x14ac:dyDescent="0.25">
      <c r="A3507">
        <v>1353</v>
      </c>
      <c r="B3507" s="9" t="s">
        <v>1354</v>
      </c>
      <c r="C3507" s="3" t="s">
        <v>5463</v>
      </c>
      <c r="D3507" s="5">
        <v>1000</v>
      </c>
      <c r="E3507" s="7">
        <v>10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">
        <f t="shared" si="217"/>
        <v>1</v>
      </c>
      <c r="P3507" t="s">
        <v>8311</v>
      </c>
      <c r="Q3507" t="s">
        <v>8345</v>
      </c>
      <c r="R3507" s="13">
        <f t="shared" si="220"/>
        <v>41309.11791666667</v>
      </c>
      <c r="S3507" s="13">
        <f t="shared" si="218"/>
        <v>41344</v>
      </c>
      <c r="T3507">
        <f t="shared" si="219"/>
        <v>2013</v>
      </c>
    </row>
    <row r="3508" spans="1:20" ht="45" x14ac:dyDescent="0.25">
      <c r="A3508">
        <v>1362</v>
      </c>
      <c r="B3508" s="9" t="s">
        <v>1363</v>
      </c>
      <c r="C3508" s="3" t="s">
        <v>5472</v>
      </c>
      <c r="D3508" s="5">
        <v>1000</v>
      </c>
      <c r="E3508" s="7">
        <v>10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">
        <f t="shared" si="217"/>
        <v>1</v>
      </c>
      <c r="P3508" t="s">
        <v>8311</v>
      </c>
      <c r="Q3508" t="s">
        <v>8345</v>
      </c>
      <c r="R3508" s="13">
        <f t="shared" si="220"/>
        <v>41464.934386574074</v>
      </c>
      <c r="S3508" s="13">
        <f t="shared" si="218"/>
        <v>41524.934386574074</v>
      </c>
      <c r="T3508">
        <f t="shared" si="219"/>
        <v>2013</v>
      </c>
    </row>
    <row r="3509" spans="1:20" ht="60" x14ac:dyDescent="0.25">
      <c r="A3509">
        <v>1408</v>
      </c>
      <c r="B3509" s="9" t="s">
        <v>1409</v>
      </c>
      <c r="C3509" s="3" t="s">
        <v>5518</v>
      </c>
      <c r="D3509" s="5">
        <v>1000</v>
      </c>
      <c r="E3509" s="7">
        <v>10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">
        <f t="shared" si="217"/>
        <v>1</v>
      </c>
      <c r="P3509" t="s">
        <v>8311</v>
      </c>
      <c r="Q3509" t="s">
        <v>8312</v>
      </c>
      <c r="R3509" s="13">
        <f t="shared" si="220"/>
        <v>42291.872175925921</v>
      </c>
      <c r="S3509" s="13">
        <f t="shared" si="218"/>
        <v>42321.913842592592</v>
      </c>
      <c r="T3509">
        <f t="shared" si="219"/>
        <v>2015</v>
      </c>
    </row>
    <row r="3510" spans="1:20" ht="60" x14ac:dyDescent="0.25">
      <c r="A3510">
        <v>1426</v>
      </c>
      <c r="B3510" s="9" t="s">
        <v>1427</v>
      </c>
      <c r="C3510" s="3" t="s">
        <v>5536</v>
      </c>
      <c r="D3510" s="5">
        <v>1000</v>
      </c>
      <c r="E3510" s="7">
        <v>10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">
        <f t="shared" si="217"/>
        <v>1</v>
      </c>
      <c r="P3510" t="s">
        <v>8311</v>
      </c>
      <c r="Q3510" t="s">
        <v>8312</v>
      </c>
      <c r="R3510" s="13">
        <f t="shared" si="220"/>
        <v>42180.390277777777</v>
      </c>
      <c r="S3510" s="13">
        <f t="shared" si="218"/>
        <v>42240.390277777777</v>
      </c>
      <c r="T3510">
        <f t="shared" si="219"/>
        <v>2015</v>
      </c>
    </row>
    <row r="3511" spans="1:20" ht="60" x14ac:dyDescent="0.25">
      <c r="A3511">
        <v>1428</v>
      </c>
      <c r="B3511" s="9" t="s">
        <v>1429</v>
      </c>
      <c r="C3511" s="3" t="s">
        <v>5538</v>
      </c>
      <c r="D3511" s="5">
        <v>1000</v>
      </c>
      <c r="E3511" s="7">
        <v>10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">
        <f t="shared" si="217"/>
        <v>1</v>
      </c>
      <c r="P3511" t="s">
        <v>8311</v>
      </c>
      <c r="Q3511" t="s">
        <v>8312</v>
      </c>
      <c r="R3511" s="13">
        <f t="shared" si="220"/>
        <v>42432.379826388889</v>
      </c>
      <c r="S3511" s="13">
        <f t="shared" si="218"/>
        <v>42462.338159722218</v>
      </c>
      <c r="T3511">
        <f t="shared" si="219"/>
        <v>2016</v>
      </c>
    </row>
    <row r="3512" spans="1:20" ht="45" x14ac:dyDescent="0.25">
      <c r="A3512">
        <v>1544</v>
      </c>
      <c r="B3512" s="9" t="s">
        <v>1545</v>
      </c>
      <c r="C3512" s="3" t="s">
        <v>5654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">
        <f t="shared" si="217"/>
        <v>1</v>
      </c>
      <c r="P3512" t="s">
        <v>8327</v>
      </c>
      <c r="Q3512" t="s">
        <v>8354</v>
      </c>
      <c r="R3512" s="13">
        <f t="shared" si="220"/>
        <v>42053.051203703704</v>
      </c>
      <c r="S3512" s="13">
        <f t="shared" si="218"/>
        <v>42095.012499999997</v>
      </c>
      <c r="T3512">
        <f t="shared" si="219"/>
        <v>2015</v>
      </c>
    </row>
    <row r="3513" spans="1:20" ht="60" x14ac:dyDescent="0.25">
      <c r="A3513">
        <v>1546</v>
      </c>
      <c r="B3513" s="9" t="s">
        <v>1547</v>
      </c>
      <c r="C3513" s="3" t="s">
        <v>5656</v>
      </c>
      <c r="D3513" s="5">
        <v>1000</v>
      </c>
      <c r="E3513" s="7">
        <v>10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">
        <f t="shared" si="217"/>
        <v>1</v>
      </c>
      <c r="P3513" t="s">
        <v>8327</v>
      </c>
      <c r="Q3513" t="s">
        <v>8354</v>
      </c>
      <c r="R3513" s="13">
        <f t="shared" si="220"/>
        <v>41839.212951388887</v>
      </c>
      <c r="S3513" s="13">
        <f t="shared" si="218"/>
        <v>41899.212951388887</v>
      </c>
      <c r="T3513">
        <f t="shared" si="219"/>
        <v>2014</v>
      </c>
    </row>
    <row r="3514" spans="1:20" ht="60" x14ac:dyDescent="0.25">
      <c r="A3514">
        <v>1581</v>
      </c>
      <c r="B3514" s="9" t="s">
        <v>1582</v>
      </c>
      <c r="C3514" s="3" t="s">
        <v>5691</v>
      </c>
      <c r="D3514" s="5">
        <v>1000</v>
      </c>
      <c r="E3514" s="7">
        <v>10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">
        <f t="shared" si="217"/>
        <v>1</v>
      </c>
      <c r="P3514" t="s">
        <v>8327</v>
      </c>
      <c r="Q3514" t="s">
        <v>8340</v>
      </c>
      <c r="R3514" s="13">
        <f t="shared" si="220"/>
        <v>42325.448958333334</v>
      </c>
      <c r="S3514" s="13">
        <f t="shared" si="218"/>
        <v>42357.448958333334</v>
      </c>
      <c r="T3514">
        <f t="shared" si="219"/>
        <v>2015</v>
      </c>
    </row>
    <row r="3515" spans="1:20" ht="30" x14ac:dyDescent="0.25">
      <c r="A3515">
        <v>1582</v>
      </c>
      <c r="B3515" s="9" t="s">
        <v>1583</v>
      </c>
      <c r="C3515" s="3" t="s">
        <v>5692</v>
      </c>
      <c r="D3515" s="5">
        <v>1000</v>
      </c>
      <c r="E3515" s="7">
        <v>10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">
        <f t="shared" si="217"/>
        <v>1</v>
      </c>
      <c r="P3515" t="s">
        <v>8327</v>
      </c>
      <c r="Q3515" t="s">
        <v>8340</v>
      </c>
      <c r="R3515" s="13">
        <f t="shared" si="220"/>
        <v>42246.789965277778</v>
      </c>
      <c r="S3515" s="13">
        <f t="shared" si="218"/>
        <v>42303.888888888891</v>
      </c>
      <c r="T3515">
        <f t="shared" si="219"/>
        <v>2015</v>
      </c>
    </row>
    <row r="3516" spans="1:20" ht="45" x14ac:dyDescent="0.25">
      <c r="A3516">
        <v>1594</v>
      </c>
      <c r="B3516" s="9" t="s">
        <v>1595</v>
      </c>
      <c r="C3516" s="3" t="s">
        <v>5704</v>
      </c>
      <c r="D3516" s="5">
        <v>1000</v>
      </c>
      <c r="E3516" s="7">
        <v>10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">
        <f t="shared" si="217"/>
        <v>1</v>
      </c>
      <c r="P3516" t="s">
        <v>8327</v>
      </c>
      <c r="Q3516" t="s">
        <v>8340</v>
      </c>
      <c r="R3516" s="13">
        <f t="shared" si="220"/>
        <v>42445.712754629625</v>
      </c>
      <c r="S3516" s="13">
        <f t="shared" si="218"/>
        <v>42505.681249999994</v>
      </c>
      <c r="T3516">
        <f t="shared" si="219"/>
        <v>2016</v>
      </c>
    </row>
    <row r="3517" spans="1:20" ht="60" x14ac:dyDescent="0.25">
      <c r="A3517">
        <v>1613</v>
      </c>
      <c r="B3517" s="9" t="s">
        <v>1614</v>
      </c>
      <c r="C3517" s="3" t="s">
        <v>5723</v>
      </c>
      <c r="D3517" s="5">
        <v>1000</v>
      </c>
      <c r="E3517" s="7">
        <v>10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">
        <f t="shared" si="217"/>
        <v>1</v>
      </c>
      <c r="P3517" t="s">
        <v>8323</v>
      </c>
      <c r="Q3517" t="s">
        <v>8347</v>
      </c>
      <c r="R3517" s="13">
        <f t="shared" si="220"/>
        <v>41082.069467592592</v>
      </c>
      <c r="S3517" s="13">
        <f t="shared" si="218"/>
        <v>41112.069467592592</v>
      </c>
      <c r="T3517">
        <f t="shared" si="219"/>
        <v>2012</v>
      </c>
    </row>
    <row r="3518" spans="1:20" ht="30" x14ac:dyDescent="0.25">
      <c r="A3518">
        <v>1620</v>
      </c>
      <c r="B3518" s="9" t="s">
        <v>1621</v>
      </c>
      <c r="C3518" s="3" t="s">
        <v>5730</v>
      </c>
      <c r="D3518" s="5">
        <v>1000</v>
      </c>
      <c r="E3518" s="7">
        <v>10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">
        <f t="shared" si="217"/>
        <v>1</v>
      </c>
      <c r="P3518" t="s">
        <v>8323</v>
      </c>
      <c r="Q3518" t="s">
        <v>8347</v>
      </c>
      <c r="R3518" s="13">
        <f t="shared" si="220"/>
        <v>41321.339583333334</v>
      </c>
      <c r="S3518" s="13">
        <f t="shared" si="218"/>
        <v>41328.339583333334</v>
      </c>
      <c r="T3518">
        <f t="shared" si="219"/>
        <v>2013</v>
      </c>
    </row>
    <row r="3519" spans="1:20" ht="45" x14ac:dyDescent="0.25">
      <c r="A3519">
        <v>1624</v>
      </c>
      <c r="B3519" s="9" t="s">
        <v>1625</v>
      </c>
      <c r="C3519" s="3" t="s">
        <v>5734</v>
      </c>
      <c r="D3519" s="5">
        <v>1000</v>
      </c>
      <c r="E3519" s="7">
        <v>10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">
        <f t="shared" si="217"/>
        <v>1</v>
      </c>
      <c r="P3519" t="s">
        <v>8323</v>
      </c>
      <c r="Q3519" t="s">
        <v>8347</v>
      </c>
      <c r="R3519" s="13">
        <f t="shared" si="220"/>
        <v>41243.367303240739</v>
      </c>
      <c r="S3519" s="13">
        <f t="shared" si="218"/>
        <v>41283.367303240739</v>
      </c>
      <c r="T3519">
        <f t="shared" si="219"/>
        <v>2012</v>
      </c>
    </row>
    <row r="3520" spans="1:20" ht="30" x14ac:dyDescent="0.25">
      <c r="A3520">
        <v>1638</v>
      </c>
      <c r="B3520" s="9" t="s">
        <v>1639</v>
      </c>
      <c r="C3520" s="3" t="s">
        <v>5748</v>
      </c>
      <c r="D3520" s="5">
        <v>1000</v>
      </c>
      <c r="E3520" s="7">
        <v>10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">
        <f t="shared" si="217"/>
        <v>1</v>
      </c>
      <c r="P3520" t="s">
        <v>8323</v>
      </c>
      <c r="Q3520" t="s">
        <v>8347</v>
      </c>
      <c r="R3520" s="13">
        <f t="shared" si="220"/>
        <v>41288.68712962963</v>
      </c>
      <c r="S3520" s="13">
        <f t="shared" si="218"/>
        <v>41333.892361111109</v>
      </c>
      <c r="T3520">
        <f t="shared" si="219"/>
        <v>2013</v>
      </c>
    </row>
    <row r="3521" spans="1:20" ht="45" x14ac:dyDescent="0.25">
      <c r="A3521">
        <v>1663</v>
      </c>
      <c r="B3521" s="9" t="s">
        <v>1664</v>
      </c>
      <c r="C3521" s="3" t="s">
        <v>5773</v>
      </c>
      <c r="D3521" s="5">
        <v>1000</v>
      </c>
      <c r="E3521" s="7">
        <v>10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">
        <f t="shared" si="217"/>
        <v>1</v>
      </c>
      <c r="P3521" t="s">
        <v>8323</v>
      </c>
      <c r="Q3521" t="s">
        <v>8353</v>
      </c>
      <c r="R3521" s="13">
        <f t="shared" si="220"/>
        <v>42006.02207175926</v>
      </c>
      <c r="S3521" s="13">
        <f t="shared" si="218"/>
        <v>42036.02207175926</v>
      </c>
      <c r="T3521">
        <f t="shared" si="219"/>
        <v>2015</v>
      </c>
    </row>
    <row r="3522" spans="1:20" ht="60" x14ac:dyDescent="0.25">
      <c r="A3522">
        <v>1670</v>
      </c>
      <c r="B3522" s="9" t="s">
        <v>1671</v>
      </c>
      <c r="C3522" s="3" t="s">
        <v>5780</v>
      </c>
      <c r="D3522" s="5">
        <v>1000</v>
      </c>
      <c r="E3522" s="7">
        <v>10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">
        <f t="shared" ref="O3522:O3585" si="221">ROUND(E3523/D3523*100,0)</f>
        <v>1</v>
      </c>
      <c r="P3522" t="s">
        <v>8323</v>
      </c>
      <c r="Q3522" t="s">
        <v>8353</v>
      </c>
      <c r="R3522" s="13">
        <f t="shared" si="220"/>
        <v>40313.930543981485</v>
      </c>
      <c r="S3522" s="13">
        <f t="shared" si="218"/>
        <v>40364.166666666664</v>
      </c>
      <c r="T3522">
        <f t="shared" si="219"/>
        <v>2010</v>
      </c>
    </row>
    <row r="3523" spans="1:20" ht="30" x14ac:dyDescent="0.25">
      <c r="A3523">
        <v>1675</v>
      </c>
      <c r="B3523" s="9" t="s">
        <v>1676</v>
      </c>
      <c r="C3523" s="3" t="s">
        <v>5785</v>
      </c>
      <c r="D3523" s="5">
        <v>1000</v>
      </c>
      <c r="E3523" s="7">
        <v>10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">
        <f t="shared" si="221"/>
        <v>1</v>
      </c>
      <c r="P3523" t="s">
        <v>8323</v>
      </c>
      <c r="Q3523" t="s">
        <v>8353</v>
      </c>
      <c r="R3523" s="13">
        <f t="shared" si="220"/>
        <v>40802.733101851853</v>
      </c>
      <c r="S3523" s="13">
        <f t="shared" ref="S3523:S3586" si="222">(((I3523/60)/60/24+DATE(1970,1,1)))</f>
        <v>40832.918749999997</v>
      </c>
      <c r="T3523">
        <f t="shared" ref="T3523:T3586" si="223">YEAR(R3523)</f>
        <v>2011</v>
      </c>
    </row>
    <row r="3524" spans="1:20" ht="30" x14ac:dyDescent="0.25">
      <c r="A3524">
        <v>1680</v>
      </c>
      <c r="B3524" s="9" t="s">
        <v>1681</v>
      </c>
      <c r="C3524" s="3" t="s">
        <v>5790</v>
      </c>
      <c r="D3524" s="5">
        <v>1000</v>
      </c>
      <c r="E3524" s="7">
        <v>10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">
        <f t="shared" si="221"/>
        <v>1</v>
      </c>
      <c r="P3524" t="s">
        <v>8323</v>
      </c>
      <c r="Q3524" t="s">
        <v>8353</v>
      </c>
      <c r="R3524" s="13">
        <f t="shared" si="220"/>
        <v>41802.757719907408</v>
      </c>
      <c r="S3524" s="13">
        <f t="shared" si="222"/>
        <v>41832.757719907408</v>
      </c>
      <c r="T3524">
        <f t="shared" si="223"/>
        <v>2014</v>
      </c>
    </row>
    <row r="3525" spans="1:20" ht="30" x14ac:dyDescent="0.25">
      <c r="A3525">
        <v>1731</v>
      </c>
      <c r="B3525" s="9" t="s">
        <v>1732</v>
      </c>
      <c r="C3525" s="3" t="s">
        <v>5841</v>
      </c>
      <c r="D3525" s="5">
        <v>1000</v>
      </c>
      <c r="E3525" s="7">
        <v>10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">
        <f t="shared" si="221"/>
        <v>1</v>
      </c>
      <c r="P3525" t="s">
        <v>8323</v>
      </c>
      <c r="Q3525" t="s">
        <v>8329</v>
      </c>
      <c r="R3525" s="13">
        <f t="shared" si="220"/>
        <v>42152.906851851847</v>
      </c>
      <c r="S3525" s="13">
        <f t="shared" si="222"/>
        <v>42166.625</v>
      </c>
      <c r="T3525">
        <f t="shared" si="223"/>
        <v>2015</v>
      </c>
    </row>
    <row r="3526" spans="1:20" ht="45" x14ac:dyDescent="0.25">
      <c r="A3526">
        <v>1735</v>
      </c>
      <c r="B3526" s="9" t="s">
        <v>1736</v>
      </c>
      <c r="C3526" s="3" t="s">
        <v>5845</v>
      </c>
      <c r="D3526" s="5">
        <v>1000</v>
      </c>
      <c r="E3526" s="7">
        <v>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">
        <f t="shared" si="221"/>
        <v>1</v>
      </c>
      <c r="P3526" t="s">
        <v>8323</v>
      </c>
      <c r="Q3526" t="s">
        <v>8329</v>
      </c>
      <c r="R3526" s="13">
        <f t="shared" si="220"/>
        <v>42559.814178240747</v>
      </c>
      <c r="S3526" s="13">
        <f t="shared" si="222"/>
        <v>42589.814178240747</v>
      </c>
      <c r="T3526">
        <f t="shared" si="223"/>
        <v>2016</v>
      </c>
    </row>
    <row r="3527" spans="1:20" ht="45" x14ac:dyDescent="0.25">
      <c r="A3527">
        <v>1739</v>
      </c>
      <c r="B3527" s="9" t="s">
        <v>1740</v>
      </c>
      <c r="C3527" s="3" t="s">
        <v>5849</v>
      </c>
      <c r="D3527" s="5">
        <v>1000</v>
      </c>
      <c r="E3527" s="7">
        <v>10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">
        <f t="shared" si="221"/>
        <v>1</v>
      </c>
      <c r="P3527" t="s">
        <v>8323</v>
      </c>
      <c r="Q3527" t="s">
        <v>8329</v>
      </c>
      <c r="R3527" s="13">
        <f t="shared" si="220"/>
        <v>42435.874212962968</v>
      </c>
      <c r="S3527" s="13">
        <f t="shared" si="222"/>
        <v>42494.832546296297</v>
      </c>
      <c r="T3527">
        <f t="shared" si="223"/>
        <v>2016</v>
      </c>
    </row>
    <row r="3528" spans="1:20" ht="60" x14ac:dyDescent="0.25">
      <c r="A3528">
        <v>1758</v>
      </c>
      <c r="B3528" s="9" t="s">
        <v>1759</v>
      </c>
      <c r="C3528" s="3" t="s">
        <v>5868</v>
      </c>
      <c r="D3528" s="5">
        <v>1000</v>
      </c>
      <c r="E3528" s="7">
        <v>10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">
        <f t="shared" si="221"/>
        <v>1</v>
      </c>
      <c r="P3528" t="s">
        <v>8327</v>
      </c>
      <c r="Q3528" t="s">
        <v>8328</v>
      </c>
      <c r="R3528" s="13">
        <f t="shared" si="220"/>
        <v>42505.955925925926</v>
      </c>
      <c r="S3528" s="13">
        <f t="shared" si="222"/>
        <v>42565.955925925926</v>
      </c>
      <c r="T3528">
        <f t="shared" si="223"/>
        <v>2016</v>
      </c>
    </row>
    <row r="3529" spans="1:20" ht="45" x14ac:dyDescent="0.25">
      <c r="A3529">
        <v>1831</v>
      </c>
      <c r="B3529" s="9" t="s">
        <v>1832</v>
      </c>
      <c r="C3529" s="3" t="s">
        <v>5941</v>
      </c>
      <c r="D3529" s="5">
        <v>1000</v>
      </c>
      <c r="E3529" s="7">
        <v>10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">
        <f t="shared" si="221"/>
        <v>1</v>
      </c>
      <c r="P3529" t="s">
        <v>8323</v>
      </c>
      <c r="Q3529" t="s">
        <v>8347</v>
      </c>
      <c r="R3529" s="13">
        <f t="shared" si="220"/>
        <v>41026.996099537035</v>
      </c>
      <c r="S3529" s="13">
        <f t="shared" si="222"/>
        <v>41041.996099537035</v>
      </c>
      <c r="T3529">
        <f t="shared" si="223"/>
        <v>2012</v>
      </c>
    </row>
    <row r="3530" spans="1:20" ht="60" x14ac:dyDescent="0.25">
      <c r="A3530">
        <v>1838</v>
      </c>
      <c r="B3530" s="9" t="s">
        <v>1839</v>
      </c>
      <c r="C3530" s="3" t="s">
        <v>5948</v>
      </c>
      <c r="D3530" s="5">
        <v>1000</v>
      </c>
      <c r="E3530" s="7">
        <v>10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">
        <f t="shared" si="221"/>
        <v>1</v>
      </c>
      <c r="P3530" t="s">
        <v>8323</v>
      </c>
      <c r="Q3530" t="s">
        <v>8347</v>
      </c>
      <c r="R3530" s="13">
        <f t="shared" si="220"/>
        <v>40788.786539351851</v>
      </c>
      <c r="S3530" s="13">
        <f t="shared" si="222"/>
        <v>40817.125</v>
      </c>
      <c r="T3530">
        <f t="shared" si="223"/>
        <v>2011</v>
      </c>
    </row>
    <row r="3531" spans="1:20" ht="45" x14ac:dyDescent="0.25">
      <c r="A3531">
        <v>1839</v>
      </c>
      <c r="B3531" s="9" t="s">
        <v>1840</v>
      </c>
      <c r="C3531" s="3" t="s">
        <v>5949</v>
      </c>
      <c r="D3531" s="5">
        <v>1000</v>
      </c>
      <c r="E3531" s="7">
        <v>10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">
        <f t="shared" si="221"/>
        <v>1</v>
      </c>
      <c r="P3531" t="s">
        <v>8323</v>
      </c>
      <c r="Q3531" t="s">
        <v>8347</v>
      </c>
      <c r="R3531" s="13">
        <f t="shared" si="220"/>
        <v>42614.722013888888</v>
      </c>
      <c r="S3531" s="13">
        <f t="shared" si="222"/>
        <v>42644.722013888888</v>
      </c>
      <c r="T3531">
        <f t="shared" si="223"/>
        <v>2016</v>
      </c>
    </row>
    <row r="3532" spans="1:20" ht="90" x14ac:dyDescent="0.25">
      <c r="A3532">
        <v>1845</v>
      </c>
      <c r="B3532" s="9" t="s">
        <v>1846</v>
      </c>
      <c r="C3532" s="3" t="s">
        <v>5955</v>
      </c>
      <c r="D3532" s="5">
        <v>1000</v>
      </c>
      <c r="E3532" s="7">
        <v>10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">
        <f t="shared" si="221"/>
        <v>1</v>
      </c>
      <c r="P3532" t="s">
        <v>8323</v>
      </c>
      <c r="Q3532" t="s">
        <v>8347</v>
      </c>
      <c r="R3532" s="13">
        <f t="shared" si="220"/>
        <v>42523.333310185189</v>
      </c>
      <c r="S3532" s="13">
        <f t="shared" si="222"/>
        <v>42538.204861111109</v>
      </c>
      <c r="T3532">
        <f t="shared" si="223"/>
        <v>2016</v>
      </c>
    </row>
    <row r="3533" spans="1:20" ht="60" x14ac:dyDescent="0.25">
      <c r="A3533">
        <v>1884</v>
      </c>
      <c r="B3533" s="9" t="s">
        <v>1885</v>
      </c>
      <c r="C3533" s="3" t="s">
        <v>5994</v>
      </c>
      <c r="D3533" s="5">
        <v>1000</v>
      </c>
      <c r="E3533" s="7">
        <v>10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">
        <f t="shared" si="221"/>
        <v>1</v>
      </c>
      <c r="P3533" t="s">
        <v>8323</v>
      </c>
      <c r="Q3533" t="s">
        <v>8344</v>
      </c>
      <c r="R3533" s="13">
        <f t="shared" si="220"/>
        <v>41205.198321759257</v>
      </c>
      <c r="S3533" s="13">
        <f t="shared" si="222"/>
        <v>41240.5</v>
      </c>
      <c r="T3533">
        <f t="shared" si="223"/>
        <v>2012</v>
      </c>
    </row>
    <row r="3534" spans="1:20" ht="30" x14ac:dyDescent="0.25">
      <c r="A3534">
        <v>1894</v>
      </c>
      <c r="B3534" s="9" t="s">
        <v>1895</v>
      </c>
      <c r="C3534" s="3" t="s">
        <v>6004</v>
      </c>
      <c r="D3534" s="5">
        <v>1000</v>
      </c>
      <c r="E3534" s="7">
        <v>10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">
        <f t="shared" si="221"/>
        <v>1</v>
      </c>
      <c r="P3534" t="s">
        <v>8323</v>
      </c>
      <c r="Q3534" t="s">
        <v>8344</v>
      </c>
      <c r="R3534" s="13">
        <f t="shared" si="220"/>
        <v>40920.904895833337</v>
      </c>
      <c r="S3534" s="13">
        <f t="shared" si="222"/>
        <v>40951.904895833337</v>
      </c>
      <c r="T3534">
        <f t="shared" si="223"/>
        <v>2012</v>
      </c>
    </row>
    <row r="3535" spans="1:20" ht="45" x14ac:dyDescent="0.25">
      <c r="A3535">
        <v>1898</v>
      </c>
      <c r="B3535" s="9" t="s">
        <v>1899</v>
      </c>
      <c r="C3535" s="3" t="s">
        <v>6008</v>
      </c>
      <c r="D3535" s="5">
        <v>1000</v>
      </c>
      <c r="E3535" s="7">
        <v>10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">
        <f t="shared" si="221"/>
        <v>1</v>
      </c>
      <c r="P3535" t="s">
        <v>8323</v>
      </c>
      <c r="Q3535" t="s">
        <v>8344</v>
      </c>
      <c r="R3535" s="13">
        <f t="shared" si="220"/>
        <v>42366.192974537036</v>
      </c>
      <c r="S3535" s="13">
        <f t="shared" si="222"/>
        <v>42401.75</v>
      </c>
      <c r="T3535">
        <f t="shared" si="223"/>
        <v>2015</v>
      </c>
    </row>
    <row r="3536" spans="1:20" ht="60" x14ac:dyDescent="0.25">
      <c r="A3536">
        <v>1902</v>
      </c>
      <c r="B3536" s="9" t="s">
        <v>1903</v>
      </c>
      <c r="C3536" s="3" t="s">
        <v>6012</v>
      </c>
      <c r="D3536" s="5">
        <v>1000</v>
      </c>
      <c r="E3536" s="7">
        <v>10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">
        <f t="shared" si="221"/>
        <v>1</v>
      </c>
      <c r="P3536" t="s">
        <v>8314</v>
      </c>
      <c r="Q3536" t="s">
        <v>8326</v>
      </c>
      <c r="R3536" s="13">
        <f t="shared" si="220"/>
        <v>42037.789895833332</v>
      </c>
      <c r="S3536" s="13">
        <f t="shared" si="222"/>
        <v>42067.789895833332</v>
      </c>
      <c r="T3536">
        <f t="shared" si="223"/>
        <v>2015</v>
      </c>
    </row>
    <row r="3537" spans="1:20" ht="30" x14ac:dyDescent="0.25">
      <c r="A3537">
        <v>1930</v>
      </c>
      <c r="B3537" s="9" t="s">
        <v>1931</v>
      </c>
      <c r="C3537" s="3" t="s">
        <v>6040</v>
      </c>
      <c r="D3537" s="5">
        <v>1000</v>
      </c>
      <c r="E3537" s="7">
        <v>10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">
        <f t="shared" si="221"/>
        <v>1</v>
      </c>
      <c r="P3537" t="s">
        <v>8323</v>
      </c>
      <c r="Q3537" t="s">
        <v>8344</v>
      </c>
      <c r="R3537" s="13">
        <f t="shared" si="220"/>
        <v>41402.558819444443</v>
      </c>
      <c r="S3537" s="13">
        <f t="shared" si="222"/>
        <v>41462.558819444443</v>
      </c>
      <c r="T3537">
        <f t="shared" si="223"/>
        <v>2013</v>
      </c>
    </row>
    <row r="3538" spans="1:20" ht="60" x14ac:dyDescent="0.25">
      <c r="A3538">
        <v>1995</v>
      </c>
      <c r="B3538" s="9" t="s">
        <v>1996</v>
      </c>
      <c r="C3538" s="3" t="s">
        <v>6105</v>
      </c>
      <c r="D3538" s="5">
        <v>1000</v>
      </c>
      <c r="E3538" s="7">
        <v>10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">
        <f t="shared" si="221"/>
        <v>1</v>
      </c>
      <c r="P3538" t="s">
        <v>8327</v>
      </c>
      <c r="Q3538" t="s">
        <v>8334</v>
      </c>
      <c r="R3538" s="13">
        <f t="shared" si="220"/>
        <v>42181.902037037042</v>
      </c>
      <c r="S3538" s="13">
        <f t="shared" si="222"/>
        <v>42201.902037037042</v>
      </c>
      <c r="T3538">
        <f t="shared" si="223"/>
        <v>2015</v>
      </c>
    </row>
    <row r="3539" spans="1:20" ht="60" x14ac:dyDescent="0.25">
      <c r="A3539">
        <v>2080</v>
      </c>
      <c r="B3539" s="9" t="s">
        <v>2081</v>
      </c>
      <c r="C3539" s="3" t="s">
        <v>6190</v>
      </c>
      <c r="D3539" s="5">
        <v>1000</v>
      </c>
      <c r="E3539" s="7">
        <v>10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">
        <f t="shared" si="221"/>
        <v>1</v>
      </c>
      <c r="P3539" t="s">
        <v>8314</v>
      </c>
      <c r="Q3539" t="s">
        <v>8325</v>
      </c>
      <c r="R3539" s="13">
        <f t="shared" si="220"/>
        <v>42289.957175925927</v>
      </c>
      <c r="S3539" s="13">
        <f t="shared" si="222"/>
        <v>42319.998842592591</v>
      </c>
      <c r="T3539">
        <f t="shared" si="223"/>
        <v>2015</v>
      </c>
    </row>
    <row r="3540" spans="1:20" ht="60" x14ac:dyDescent="0.25">
      <c r="A3540">
        <v>2102</v>
      </c>
      <c r="B3540" s="9" t="s">
        <v>2103</v>
      </c>
      <c r="C3540" s="3" t="s">
        <v>6212</v>
      </c>
      <c r="D3540" s="5">
        <v>1000</v>
      </c>
      <c r="E3540" s="7">
        <v>10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">
        <f t="shared" si="221"/>
        <v>1</v>
      </c>
      <c r="P3540" t="s">
        <v>8323</v>
      </c>
      <c r="Q3540" t="s">
        <v>8344</v>
      </c>
      <c r="R3540" s="13">
        <f t="shared" si="220"/>
        <v>40638.868611111109</v>
      </c>
      <c r="S3540" s="13">
        <f t="shared" si="222"/>
        <v>40668.868611111109</v>
      </c>
      <c r="T3540">
        <f t="shared" si="223"/>
        <v>2011</v>
      </c>
    </row>
    <row r="3541" spans="1:20" ht="30" x14ac:dyDescent="0.25">
      <c r="A3541">
        <v>2118</v>
      </c>
      <c r="B3541" s="9" t="s">
        <v>2119</v>
      </c>
      <c r="C3541" s="3" t="s">
        <v>6228</v>
      </c>
      <c r="D3541" s="5">
        <v>1000</v>
      </c>
      <c r="E3541" s="7">
        <v>10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">
        <f t="shared" si="221"/>
        <v>1</v>
      </c>
      <c r="P3541" t="s">
        <v>8323</v>
      </c>
      <c r="Q3541" t="s">
        <v>8344</v>
      </c>
      <c r="R3541" s="13">
        <f t="shared" si="220"/>
        <v>40718.839537037034</v>
      </c>
      <c r="S3541" s="13">
        <f t="shared" si="222"/>
        <v>40748.839537037034</v>
      </c>
      <c r="T3541">
        <f t="shared" si="223"/>
        <v>2011</v>
      </c>
    </row>
    <row r="3542" spans="1:20" ht="60" x14ac:dyDescent="0.25">
      <c r="A3542">
        <v>2133</v>
      </c>
      <c r="B3542" s="9" t="s">
        <v>2134</v>
      </c>
      <c r="C3542" s="3" t="s">
        <v>6243</v>
      </c>
      <c r="D3542" s="5">
        <v>1000</v>
      </c>
      <c r="E3542" s="7">
        <v>10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">
        <f t="shared" si="221"/>
        <v>1</v>
      </c>
      <c r="P3542" t="s">
        <v>8320</v>
      </c>
      <c r="Q3542" t="s">
        <v>8321</v>
      </c>
      <c r="R3542" s="13">
        <f t="shared" si="220"/>
        <v>40619.097210648149</v>
      </c>
      <c r="S3542" s="13">
        <f t="shared" si="222"/>
        <v>40657.290972222225</v>
      </c>
      <c r="T3542">
        <f t="shared" si="223"/>
        <v>2011</v>
      </c>
    </row>
    <row r="3543" spans="1:20" ht="45" x14ac:dyDescent="0.25">
      <c r="A3543">
        <v>2138</v>
      </c>
      <c r="B3543" s="9" t="s">
        <v>2139</v>
      </c>
      <c r="C3543" s="3" t="s">
        <v>6248</v>
      </c>
      <c r="D3543" s="5">
        <v>1000</v>
      </c>
      <c r="E3543" s="7">
        <v>10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">
        <f t="shared" si="221"/>
        <v>1</v>
      </c>
      <c r="P3543" t="s">
        <v>8320</v>
      </c>
      <c r="Q3543" t="s">
        <v>8321</v>
      </c>
      <c r="R3543" s="13">
        <f t="shared" ref="R3543:R3606" si="224">((J3543/60)/60/24+DATE(1970,1,1))</f>
        <v>41557.013182870374</v>
      </c>
      <c r="S3543" s="13">
        <f t="shared" si="222"/>
        <v>41587.054849537039</v>
      </c>
      <c r="T3543">
        <f t="shared" si="223"/>
        <v>2013</v>
      </c>
    </row>
    <row r="3544" spans="1:20" ht="45" x14ac:dyDescent="0.25">
      <c r="A3544">
        <v>2172</v>
      </c>
      <c r="B3544" s="9" t="s">
        <v>2173</v>
      </c>
      <c r="C3544" s="3" t="s">
        <v>6282</v>
      </c>
      <c r="D3544" s="5">
        <v>1000</v>
      </c>
      <c r="E3544" s="7">
        <v>10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">
        <f t="shared" si="221"/>
        <v>1</v>
      </c>
      <c r="P3544" t="s">
        <v>8323</v>
      </c>
      <c r="Q3544" t="s">
        <v>8347</v>
      </c>
      <c r="R3544" s="13">
        <f t="shared" si="224"/>
        <v>42082.580092592587</v>
      </c>
      <c r="S3544" s="13">
        <f t="shared" si="222"/>
        <v>42112.580092592587</v>
      </c>
      <c r="T3544">
        <f t="shared" si="223"/>
        <v>2015</v>
      </c>
    </row>
    <row r="3545" spans="1:20" ht="45" x14ac:dyDescent="0.25">
      <c r="A3545">
        <v>2179</v>
      </c>
      <c r="B3545" s="9" t="s">
        <v>2180</v>
      </c>
      <c r="C3545" s="3" t="s">
        <v>6289</v>
      </c>
      <c r="D3545" s="5">
        <v>1000</v>
      </c>
      <c r="E3545" s="7">
        <v>10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">
        <f t="shared" si="221"/>
        <v>1</v>
      </c>
      <c r="P3545" t="s">
        <v>8323</v>
      </c>
      <c r="Q3545" t="s">
        <v>8347</v>
      </c>
      <c r="R3545" s="13">
        <f t="shared" si="224"/>
        <v>42075.171203703707</v>
      </c>
      <c r="S3545" s="13">
        <f t="shared" si="222"/>
        <v>42105.171203703707</v>
      </c>
      <c r="T3545">
        <f t="shared" si="223"/>
        <v>2015</v>
      </c>
    </row>
    <row r="3546" spans="1:20" ht="60" x14ac:dyDescent="0.25">
      <c r="A3546">
        <v>2208</v>
      </c>
      <c r="B3546" s="9" t="s">
        <v>2209</v>
      </c>
      <c r="C3546" s="3" t="s">
        <v>6318</v>
      </c>
      <c r="D3546" s="5">
        <v>1000</v>
      </c>
      <c r="E3546" s="7">
        <v>10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">
        <f t="shared" si="221"/>
        <v>1</v>
      </c>
      <c r="P3546" t="s">
        <v>8323</v>
      </c>
      <c r="Q3546" t="s">
        <v>8342</v>
      </c>
      <c r="R3546" s="13">
        <f t="shared" si="224"/>
        <v>40946.882245370369</v>
      </c>
      <c r="S3546" s="13">
        <f t="shared" si="222"/>
        <v>41006.166666666664</v>
      </c>
      <c r="T3546">
        <f t="shared" si="223"/>
        <v>2012</v>
      </c>
    </row>
    <row r="3547" spans="1:20" ht="45" x14ac:dyDescent="0.25">
      <c r="A3547">
        <v>2219</v>
      </c>
      <c r="B3547" s="9" t="s">
        <v>2220</v>
      </c>
      <c r="C3547" s="3" t="s">
        <v>6329</v>
      </c>
      <c r="D3547" s="5">
        <v>1000</v>
      </c>
      <c r="E3547" s="7">
        <v>10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">
        <f t="shared" si="221"/>
        <v>1</v>
      </c>
      <c r="P3547" t="s">
        <v>8323</v>
      </c>
      <c r="Q3547" t="s">
        <v>8342</v>
      </c>
      <c r="R3547" s="13">
        <f t="shared" si="224"/>
        <v>42205.718888888892</v>
      </c>
      <c r="S3547" s="13">
        <f t="shared" si="222"/>
        <v>42235.718888888892</v>
      </c>
      <c r="T3547">
        <f t="shared" si="223"/>
        <v>2015</v>
      </c>
    </row>
    <row r="3548" spans="1:20" ht="60" x14ac:dyDescent="0.25">
      <c r="A3548">
        <v>2228</v>
      </c>
      <c r="B3548" s="9" t="s">
        <v>2229</v>
      </c>
      <c r="C3548" s="3" t="s">
        <v>6338</v>
      </c>
      <c r="D3548" s="5">
        <v>1000</v>
      </c>
      <c r="E3548" s="7">
        <v>10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">
        <f t="shared" si="221"/>
        <v>1</v>
      </c>
      <c r="P3548" t="s">
        <v>8320</v>
      </c>
      <c r="Q3548" t="s">
        <v>8348</v>
      </c>
      <c r="R3548" s="13">
        <f t="shared" si="224"/>
        <v>42202.278194444443</v>
      </c>
      <c r="S3548" s="13">
        <f t="shared" si="222"/>
        <v>42232.278194444443</v>
      </c>
      <c r="T3548">
        <f t="shared" si="223"/>
        <v>2015</v>
      </c>
    </row>
    <row r="3549" spans="1:20" ht="60" x14ac:dyDescent="0.25">
      <c r="A3549">
        <v>2241</v>
      </c>
      <c r="B3549" s="9" t="s">
        <v>2242</v>
      </c>
      <c r="C3549" s="3" t="s">
        <v>6351</v>
      </c>
      <c r="D3549" s="5">
        <v>1000</v>
      </c>
      <c r="E3549" s="7">
        <v>10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">
        <f t="shared" si="221"/>
        <v>1</v>
      </c>
      <c r="P3549" t="s">
        <v>8320</v>
      </c>
      <c r="Q3549" t="s">
        <v>8348</v>
      </c>
      <c r="R3549" s="13">
        <f t="shared" si="224"/>
        <v>42766.827546296292</v>
      </c>
      <c r="S3549" s="13">
        <f t="shared" si="222"/>
        <v>42796.827546296292</v>
      </c>
      <c r="T3549">
        <f t="shared" si="223"/>
        <v>2017</v>
      </c>
    </row>
    <row r="3550" spans="1:20" ht="60" x14ac:dyDescent="0.25">
      <c r="A3550">
        <v>2259</v>
      </c>
      <c r="B3550" s="9" t="s">
        <v>2260</v>
      </c>
      <c r="C3550" s="3" t="s">
        <v>6369</v>
      </c>
      <c r="D3550" s="5">
        <v>1000</v>
      </c>
      <c r="E3550" s="7">
        <v>10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">
        <f t="shared" si="221"/>
        <v>1</v>
      </c>
      <c r="P3550" t="s">
        <v>8320</v>
      </c>
      <c r="Q3550" t="s">
        <v>8348</v>
      </c>
      <c r="R3550" s="13">
        <f t="shared" si="224"/>
        <v>42702.804814814815</v>
      </c>
      <c r="S3550" s="13">
        <f t="shared" si="222"/>
        <v>42712.804814814815</v>
      </c>
      <c r="T3550">
        <f t="shared" si="223"/>
        <v>2016</v>
      </c>
    </row>
    <row r="3551" spans="1:20" ht="60" x14ac:dyDescent="0.25">
      <c r="A3551">
        <v>2261</v>
      </c>
      <c r="B3551" s="9" t="s">
        <v>2262</v>
      </c>
      <c r="C3551" s="3" t="s">
        <v>6371</v>
      </c>
      <c r="D3551" s="5">
        <v>1000</v>
      </c>
      <c r="E3551" s="7">
        <v>10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">
        <f t="shared" si="221"/>
        <v>1</v>
      </c>
      <c r="P3551" t="s">
        <v>8320</v>
      </c>
      <c r="Q3551" t="s">
        <v>8348</v>
      </c>
      <c r="R3551" s="13">
        <f t="shared" si="224"/>
        <v>42759.724768518514</v>
      </c>
      <c r="S3551" s="13">
        <f t="shared" si="222"/>
        <v>42780.724768518514</v>
      </c>
      <c r="T3551">
        <f t="shared" si="223"/>
        <v>2017</v>
      </c>
    </row>
    <row r="3552" spans="1:20" ht="45" x14ac:dyDescent="0.25">
      <c r="A3552">
        <v>2272</v>
      </c>
      <c r="B3552" s="9" t="s">
        <v>2273</v>
      </c>
      <c r="C3552" s="3" t="s">
        <v>6382</v>
      </c>
      <c r="D3552" s="5">
        <v>1000</v>
      </c>
      <c r="E3552" s="7">
        <v>10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">
        <f t="shared" si="221"/>
        <v>1</v>
      </c>
      <c r="P3552" t="s">
        <v>8320</v>
      </c>
      <c r="Q3552" t="s">
        <v>8348</v>
      </c>
      <c r="R3552" s="13">
        <f t="shared" si="224"/>
        <v>42315.699490740735</v>
      </c>
      <c r="S3552" s="13">
        <f t="shared" si="222"/>
        <v>42345.699490740735</v>
      </c>
      <c r="T3552">
        <f t="shared" si="223"/>
        <v>2015</v>
      </c>
    </row>
    <row r="3553" spans="1:20" ht="60" x14ac:dyDescent="0.25">
      <c r="A3553">
        <v>2279</v>
      </c>
      <c r="B3553" s="9" t="s">
        <v>2280</v>
      </c>
      <c r="C3553" s="3" t="s">
        <v>6389</v>
      </c>
      <c r="D3553" s="5">
        <v>1000</v>
      </c>
      <c r="E3553" s="7">
        <v>10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">
        <f t="shared" si="221"/>
        <v>1</v>
      </c>
      <c r="P3553" t="s">
        <v>8320</v>
      </c>
      <c r="Q3553" t="s">
        <v>8348</v>
      </c>
      <c r="R3553" s="13">
        <f t="shared" si="224"/>
        <v>42020.806701388887</v>
      </c>
      <c r="S3553" s="13">
        <f t="shared" si="222"/>
        <v>42039.166666666672</v>
      </c>
      <c r="T3553">
        <f t="shared" si="223"/>
        <v>2015</v>
      </c>
    </row>
    <row r="3554" spans="1:20" ht="60" x14ac:dyDescent="0.25">
      <c r="A3554">
        <v>2288</v>
      </c>
      <c r="B3554" s="9" t="s">
        <v>2289</v>
      </c>
      <c r="C3554" s="3" t="s">
        <v>6398</v>
      </c>
      <c r="D3554" s="5">
        <v>1000</v>
      </c>
      <c r="E3554" s="7">
        <v>9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">
        <f t="shared" si="221"/>
        <v>1</v>
      </c>
      <c r="P3554" t="s">
        <v>8323</v>
      </c>
      <c r="Q3554" t="s">
        <v>8347</v>
      </c>
      <c r="R3554" s="13">
        <f t="shared" si="224"/>
        <v>41067.827418981484</v>
      </c>
      <c r="S3554" s="13">
        <f t="shared" si="222"/>
        <v>41086.75</v>
      </c>
      <c r="T3554">
        <f t="shared" si="223"/>
        <v>2012</v>
      </c>
    </row>
    <row r="3555" spans="1:20" ht="30" x14ac:dyDescent="0.25">
      <c r="A3555">
        <v>2297</v>
      </c>
      <c r="B3555" s="9" t="s">
        <v>2298</v>
      </c>
      <c r="C3555" s="3" t="s">
        <v>6407</v>
      </c>
      <c r="D3555" s="5">
        <v>1000</v>
      </c>
      <c r="E3555" s="7">
        <v>8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">
        <f t="shared" si="221"/>
        <v>1</v>
      </c>
      <c r="P3555" t="s">
        <v>8323</v>
      </c>
      <c r="Q3555" t="s">
        <v>8347</v>
      </c>
      <c r="R3555" s="13">
        <f t="shared" si="224"/>
        <v>40948.042233796295</v>
      </c>
      <c r="S3555" s="13">
        <f t="shared" si="222"/>
        <v>40982.165972222225</v>
      </c>
      <c r="T3555">
        <f t="shared" si="223"/>
        <v>2012</v>
      </c>
    </row>
    <row r="3556" spans="1:20" ht="60" x14ac:dyDescent="0.25">
      <c r="A3556">
        <v>2325</v>
      </c>
      <c r="B3556" s="9" t="s">
        <v>2326</v>
      </c>
      <c r="C3556" s="3" t="s">
        <v>6435</v>
      </c>
      <c r="D3556" s="5">
        <v>1000</v>
      </c>
      <c r="E3556" s="7">
        <v>8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">
        <f t="shared" si="221"/>
        <v>1</v>
      </c>
      <c r="P3556" t="s">
        <v>8331</v>
      </c>
      <c r="Q3556" t="s">
        <v>8349</v>
      </c>
      <c r="R3556" s="13">
        <f t="shared" si="224"/>
        <v>42794.022349537037</v>
      </c>
      <c r="S3556" s="13">
        <f t="shared" si="222"/>
        <v>42823.980682870373</v>
      </c>
      <c r="T3556">
        <f t="shared" si="223"/>
        <v>2017</v>
      </c>
    </row>
    <row r="3557" spans="1:20" ht="60" x14ac:dyDescent="0.25">
      <c r="A3557">
        <v>2344</v>
      </c>
      <c r="B3557" s="9" t="s">
        <v>2345</v>
      </c>
      <c r="C3557" s="3" t="s">
        <v>6454</v>
      </c>
      <c r="D3557" s="5">
        <v>1000</v>
      </c>
      <c r="E3557" s="7">
        <v>8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">
        <f t="shared" si="221"/>
        <v>1</v>
      </c>
      <c r="P3557" t="s">
        <v>8314</v>
      </c>
      <c r="Q3557" t="s">
        <v>8318</v>
      </c>
      <c r="R3557" s="13">
        <f t="shared" si="224"/>
        <v>42515.727650462963</v>
      </c>
      <c r="S3557" s="13">
        <f t="shared" si="222"/>
        <v>42545.727650462963</v>
      </c>
      <c r="T3557">
        <f t="shared" si="223"/>
        <v>2016</v>
      </c>
    </row>
    <row r="3558" spans="1:20" ht="45" x14ac:dyDescent="0.25">
      <c r="A3558">
        <v>2347</v>
      </c>
      <c r="B3558" s="9" t="s">
        <v>2348</v>
      </c>
      <c r="C3558" s="3" t="s">
        <v>6457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">
        <f t="shared" si="221"/>
        <v>1</v>
      </c>
      <c r="P3558" t="s">
        <v>8314</v>
      </c>
      <c r="Q3558" t="s">
        <v>8318</v>
      </c>
      <c r="R3558" s="13">
        <f t="shared" si="224"/>
        <v>42577.607361111113</v>
      </c>
      <c r="S3558" s="13">
        <f t="shared" si="222"/>
        <v>42607.607361111113</v>
      </c>
      <c r="T3558">
        <f t="shared" si="223"/>
        <v>2016</v>
      </c>
    </row>
    <row r="3559" spans="1:20" ht="60" x14ac:dyDescent="0.25">
      <c r="A3559">
        <v>2353</v>
      </c>
      <c r="B3559" s="9" t="s">
        <v>2354</v>
      </c>
      <c r="C3559" s="3" t="s">
        <v>6463</v>
      </c>
      <c r="D3559" s="5">
        <v>1000</v>
      </c>
      <c r="E3559" s="7">
        <v>8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">
        <f t="shared" si="221"/>
        <v>1</v>
      </c>
      <c r="P3559" t="s">
        <v>8314</v>
      </c>
      <c r="Q3559" t="s">
        <v>8318</v>
      </c>
      <c r="R3559" s="13">
        <f t="shared" si="224"/>
        <v>42103.676180555558</v>
      </c>
      <c r="S3559" s="13">
        <f t="shared" si="222"/>
        <v>42115.676180555558</v>
      </c>
      <c r="T3559">
        <f t="shared" si="223"/>
        <v>2015</v>
      </c>
    </row>
    <row r="3560" spans="1:20" ht="60" x14ac:dyDescent="0.25">
      <c r="A3560">
        <v>2365</v>
      </c>
      <c r="B3560" s="9" t="s">
        <v>2366</v>
      </c>
      <c r="C3560" s="3" t="s">
        <v>6475</v>
      </c>
      <c r="D3560" s="5">
        <v>1000</v>
      </c>
      <c r="E3560" s="7">
        <v>7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">
        <f t="shared" si="221"/>
        <v>1</v>
      </c>
      <c r="P3560" t="s">
        <v>8314</v>
      </c>
      <c r="Q3560" t="s">
        <v>8318</v>
      </c>
      <c r="R3560" s="13">
        <f t="shared" si="224"/>
        <v>42346.736400462964</v>
      </c>
      <c r="S3560" s="13">
        <f t="shared" si="222"/>
        <v>42386.958333333328</v>
      </c>
      <c r="T3560">
        <f t="shared" si="223"/>
        <v>2015</v>
      </c>
    </row>
    <row r="3561" spans="1:20" ht="60" x14ac:dyDescent="0.25">
      <c r="A3561">
        <v>2384</v>
      </c>
      <c r="B3561" s="9" t="s">
        <v>2385</v>
      </c>
      <c r="C3561" s="3" t="s">
        <v>6494</v>
      </c>
      <c r="D3561" s="5">
        <v>1000</v>
      </c>
      <c r="E3561" s="7">
        <v>7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">
        <f t="shared" si="221"/>
        <v>1</v>
      </c>
      <c r="P3561" t="s">
        <v>8314</v>
      </c>
      <c r="Q3561" t="s">
        <v>8318</v>
      </c>
      <c r="R3561" s="13">
        <f t="shared" si="224"/>
        <v>41927.067627314813</v>
      </c>
      <c r="S3561" s="13">
        <f t="shared" si="222"/>
        <v>41957.109293981484</v>
      </c>
      <c r="T3561">
        <f t="shared" si="223"/>
        <v>2014</v>
      </c>
    </row>
    <row r="3562" spans="1:20" ht="60" x14ac:dyDescent="0.25">
      <c r="A3562">
        <v>2417</v>
      </c>
      <c r="B3562" s="9" t="s">
        <v>2418</v>
      </c>
      <c r="C3562" s="3" t="s">
        <v>6527</v>
      </c>
      <c r="D3562" s="5">
        <v>1000</v>
      </c>
      <c r="E3562" s="7">
        <v>7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">
        <f t="shared" si="221"/>
        <v>1</v>
      </c>
      <c r="P3562" t="s">
        <v>8331</v>
      </c>
      <c r="Q3562" t="s">
        <v>8332</v>
      </c>
      <c r="R3562" s="13">
        <f t="shared" si="224"/>
        <v>41831.884108796294</v>
      </c>
      <c r="S3562" s="13">
        <f t="shared" si="222"/>
        <v>41861.884108796294</v>
      </c>
      <c r="T3562">
        <f t="shared" si="223"/>
        <v>2014</v>
      </c>
    </row>
    <row r="3563" spans="1:20" ht="45" x14ac:dyDescent="0.25">
      <c r="A3563">
        <v>2467</v>
      </c>
      <c r="B3563" s="9" t="s">
        <v>2468</v>
      </c>
      <c r="C3563" s="3" t="s">
        <v>6577</v>
      </c>
      <c r="D3563" s="5">
        <v>1000</v>
      </c>
      <c r="E3563" s="7">
        <v>6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">
        <f t="shared" si="221"/>
        <v>1</v>
      </c>
      <c r="P3563" t="s">
        <v>8323</v>
      </c>
      <c r="Q3563" t="s">
        <v>8344</v>
      </c>
      <c r="R3563" s="13">
        <f t="shared" si="224"/>
        <v>41025.874201388891</v>
      </c>
      <c r="S3563" s="13">
        <f t="shared" si="222"/>
        <v>41039.708333333336</v>
      </c>
      <c r="T3563">
        <f t="shared" si="223"/>
        <v>2012</v>
      </c>
    </row>
    <row r="3564" spans="1:20" ht="45" x14ac:dyDescent="0.25">
      <c r="A3564">
        <v>2470</v>
      </c>
      <c r="B3564" s="9" t="s">
        <v>2471</v>
      </c>
      <c r="C3564" s="3" t="s">
        <v>6580</v>
      </c>
      <c r="D3564" s="5">
        <v>1000</v>
      </c>
      <c r="E3564" s="7">
        <v>6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">
        <f t="shared" si="221"/>
        <v>1</v>
      </c>
      <c r="P3564" t="s">
        <v>8323</v>
      </c>
      <c r="Q3564" t="s">
        <v>8344</v>
      </c>
      <c r="R3564" s="13">
        <f t="shared" si="224"/>
        <v>41023.07471064815</v>
      </c>
      <c r="S3564" s="13">
        <f t="shared" si="222"/>
        <v>41053.07471064815</v>
      </c>
      <c r="T3564">
        <f t="shared" si="223"/>
        <v>2012</v>
      </c>
    </row>
    <row r="3565" spans="1:20" ht="60" x14ac:dyDescent="0.25">
      <c r="A3565">
        <v>2482</v>
      </c>
      <c r="B3565" s="9" t="s">
        <v>2482</v>
      </c>
      <c r="C3565" s="3" t="s">
        <v>6592</v>
      </c>
      <c r="D3565" s="5">
        <v>1000</v>
      </c>
      <c r="E3565" s="7">
        <v>6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">
        <f t="shared" si="221"/>
        <v>1</v>
      </c>
      <c r="P3565" t="s">
        <v>8323</v>
      </c>
      <c r="Q3565" t="s">
        <v>8344</v>
      </c>
      <c r="R3565" s="13">
        <f t="shared" si="224"/>
        <v>40711.782210648147</v>
      </c>
      <c r="S3565" s="13">
        <f t="shared" si="222"/>
        <v>40756.782210648147</v>
      </c>
      <c r="T3565">
        <f t="shared" si="223"/>
        <v>2011</v>
      </c>
    </row>
    <row r="3566" spans="1:20" ht="45" x14ac:dyDescent="0.25">
      <c r="A3566">
        <v>2498</v>
      </c>
      <c r="B3566" s="9" t="s">
        <v>2498</v>
      </c>
      <c r="C3566" s="3" t="s">
        <v>6608</v>
      </c>
      <c r="D3566" s="5">
        <v>1000</v>
      </c>
      <c r="E3566" s="7">
        <v>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">
        <f t="shared" si="221"/>
        <v>1</v>
      </c>
      <c r="P3566" t="s">
        <v>8323</v>
      </c>
      <c r="Q3566" t="s">
        <v>8344</v>
      </c>
      <c r="R3566" s="13">
        <f t="shared" si="224"/>
        <v>42017.967442129629</v>
      </c>
      <c r="S3566" s="13">
        <f t="shared" si="222"/>
        <v>42031.967442129629</v>
      </c>
      <c r="T3566">
        <f t="shared" si="223"/>
        <v>2015</v>
      </c>
    </row>
    <row r="3567" spans="1:20" ht="45" x14ac:dyDescent="0.25">
      <c r="A3567">
        <v>2537</v>
      </c>
      <c r="B3567" s="9" t="s">
        <v>2537</v>
      </c>
      <c r="C3567" s="3" t="s">
        <v>6647</v>
      </c>
      <c r="D3567" s="5">
        <v>1000</v>
      </c>
      <c r="E3567" s="7">
        <v>6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">
        <f t="shared" si="221"/>
        <v>1</v>
      </c>
      <c r="P3567" t="s">
        <v>8323</v>
      </c>
      <c r="Q3567" t="s">
        <v>8355</v>
      </c>
      <c r="R3567" s="13">
        <f t="shared" si="224"/>
        <v>40696.648784722223</v>
      </c>
      <c r="S3567" s="13">
        <f t="shared" si="222"/>
        <v>40756.648784722223</v>
      </c>
      <c r="T3567">
        <f t="shared" si="223"/>
        <v>2011</v>
      </c>
    </row>
    <row r="3568" spans="1:20" ht="45" x14ac:dyDescent="0.25">
      <c r="A3568">
        <v>2583</v>
      </c>
      <c r="B3568" s="9" t="s">
        <v>2583</v>
      </c>
      <c r="C3568" s="3" t="s">
        <v>6693</v>
      </c>
      <c r="D3568" s="5">
        <v>1000</v>
      </c>
      <c r="E3568" s="7">
        <v>6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">
        <f t="shared" si="221"/>
        <v>1</v>
      </c>
      <c r="P3568" t="s">
        <v>8331</v>
      </c>
      <c r="Q3568" t="s">
        <v>8332</v>
      </c>
      <c r="R3568" s="13">
        <f t="shared" si="224"/>
        <v>42019.76944444445</v>
      </c>
      <c r="S3568" s="13">
        <f t="shared" si="222"/>
        <v>42079.727777777778</v>
      </c>
      <c r="T3568">
        <f t="shared" si="223"/>
        <v>2015</v>
      </c>
    </row>
    <row r="3569" spans="1:20" ht="60" x14ac:dyDescent="0.25">
      <c r="A3569">
        <v>2619</v>
      </c>
      <c r="B3569" s="9" t="s">
        <v>2619</v>
      </c>
      <c r="C3569" s="3" t="s">
        <v>6729</v>
      </c>
      <c r="D3569" s="5">
        <v>1000</v>
      </c>
      <c r="E3569" s="7">
        <v>6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">
        <f t="shared" si="221"/>
        <v>1</v>
      </c>
      <c r="P3569" t="s">
        <v>8314</v>
      </c>
      <c r="Q3569" t="s">
        <v>8319</v>
      </c>
      <c r="R3569" s="13">
        <f t="shared" si="224"/>
        <v>42273.884305555555</v>
      </c>
      <c r="S3569" s="13">
        <f t="shared" si="222"/>
        <v>42300.458333333328</v>
      </c>
      <c r="T3569">
        <f t="shared" si="223"/>
        <v>2015</v>
      </c>
    </row>
    <row r="3570" spans="1:20" ht="60" x14ac:dyDescent="0.25">
      <c r="A3570">
        <v>2636</v>
      </c>
      <c r="B3570" s="9" t="s">
        <v>2636</v>
      </c>
      <c r="C3570" s="3" t="s">
        <v>6746</v>
      </c>
      <c r="D3570" s="5">
        <v>1000</v>
      </c>
      <c r="E3570" s="7">
        <v>6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">
        <f t="shared" si="221"/>
        <v>1</v>
      </c>
      <c r="P3570" t="s">
        <v>8314</v>
      </c>
      <c r="Q3570" t="s">
        <v>8319</v>
      </c>
      <c r="R3570" s="13">
        <f t="shared" si="224"/>
        <v>42636.614745370374</v>
      </c>
      <c r="S3570" s="13">
        <f t="shared" si="222"/>
        <v>42659.041666666672</v>
      </c>
      <c r="T3570">
        <f t="shared" si="223"/>
        <v>2016</v>
      </c>
    </row>
    <row r="3571" spans="1:20" ht="30" x14ac:dyDescent="0.25">
      <c r="A3571">
        <v>2668</v>
      </c>
      <c r="B3571" s="9" t="s">
        <v>2668</v>
      </c>
      <c r="C3571" s="3" t="s">
        <v>6778</v>
      </c>
      <c r="D3571" s="5">
        <v>1000</v>
      </c>
      <c r="E3571" s="7">
        <v>5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">
        <f t="shared" si="221"/>
        <v>1</v>
      </c>
      <c r="P3571" t="s">
        <v>8314</v>
      </c>
      <c r="Q3571" t="s">
        <v>8315</v>
      </c>
      <c r="R3571" s="13">
        <f t="shared" si="224"/>
        <v>42275.588715277772</v>
      </c>
      <c r="S3571" s="13">
        <f t="shared" si="222"/>
        <v>42317.60555555555</v>
      </c>
      <c r="T3571">
        <f t="shared" si="223"/>
        <v>2015</v>
      </c>
    </row>
    <row r="3572" spans="1:20" ht="60" x14ac:dyDescent="0.25">
      <c r="A3572">
        <v>2759</v>
      </c>
      <c r="B3572" s="9" t="s">
        <v>2759</v>
      </c>
      <c r="C3572" s="3" t="s">
        <v>6869</v>
      </c>
      <c r="D3572" s="5">
        <v>1000</v>
      </c>
      <c r="E3572" s="7">
        <v>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">
        <f t="shared" si="221"/>
        <v>1</v>
      </c>
      <c r="P3572" t="s">
        <v>8311</v>
      </c>
      <c r="Q3572" t="s">
        <v>8341</v>
      </c>
      <c r="R3572" s="13">
        <f t="shared" si="224"/>
        <v>42524.36650462963</v>
      </c>
      <c r="S3572" s="13">
        <f t="shared" si="222"/>
        <v>42567.36650462963</v>
      </c>
      <c r="T3572">
        <f t="shared" si="223"/>
        <v>2016</v>
      </c>
    </row>
    <row r="3573" spans="1:20" ht="45" x14ac:dyDescent="0.25">
      <c r="A3573">
        <v>2782</v>
      </c>
      <c r="B3573" s="9" t="s">
        <v>2782</v>
      </c>
      <c r="C3573" s="3" t="s">
        <v>6892</v>
      </c>
      <c r="D3573" s="5">
        <v>1000</v>
      </c>
      <c r="E3573" s="7">
        <v>5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1">
        <f t="shared" si="221"/>
        <v>1</v>
      </c>
      <c r="P3573" t="s">
        <v>8309</v>
      </c>
      <c r="Q3573" t="s">
        <v>8333</v>
      </c>
      <c r="R3573" s="13">
        <f t="shared" si="224"/>
        <v>42026.924976851849</v>
      </c>
      <c r="S3573" s="13">
        <f t="shared" si="222"/>
        <v>42052.207638888889</v>
      </c>
      <c r="T3573">
        <f t="shared" si="223"/>
        <v>2015</v>
      </c>
    </row>
    <row r="3574" spans="1:20" ht="60" x14ac:dyDescent="0.25">
      <c r="A3574">
        <v>2783</v>
      </c>
      <c r="B3574" s="9" t="s">
        <v>2783</v>
      </c>
      <c r="C3574" s="3" t="s">
        <v>6893</v>
      </c>
      <c r="D3574" s="5">
        <v>1000</v>
      </c>
      <c r="E3574" s="7">
        <v>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1">
        <f t="shared" si="221"/>
        <v>1</v>
      </c>
      <c r="P3574" t="s">
        <v>8309</v>
      </c>
      <c r="Q3574" t="s">
        <v>8333</v>
      </c>
      <c r="R3574" s="13">
        <f t="shared" si="224"/>
        <v>42103.535254629634</v>
      </c>
      <c r="S3574" s="13">
        <f t="shared" si="222"/>
        <v>42117.535254629634</v>
      </c>
      <c r="T3574">
        <f t="shared" si="223"/>
        <v>2015</v>
      </c>
    </row>
    <row r="3575" spans="1:20" ht="60" x14ac:dyDescent="0.25">
      <c r="A3575">
        <v>2787</v>
      </c>
      <c r="B3575" s="9" t="s">
        <v>2787</v>
      </c>
      <c r="C3575" s="3" t="s">
        <v>6897</v>
      </c>
      <c r="D3575" s="5">
        <v>1000</v>
      </c>
      <c r="E3575" s="7">
        <v>5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1">
        <f t="shared" si="221"/>
        <v>1</v>
      </c>
      <c r="P3575" t="s">
        <v>8309</v>
      </c>
      <c r="Q3575" t="s">
        <v>8333</v>
      </c>
      <c r="R3575" s="13">
        <f t="shared" si="224"/>
        <v>41808.198518518519</v>
      </c>
      <c r="S3575" s="13">
        <f t="shared" si="222"/>
        <v>41838.198518518519</v>
      </c>
      <c r="T3575">
        <f t="shared" si="223"/>
        <v>2014</v>
      </c>
    </row>
    <row r="3576" spans="1:20" ht="45" x14ac:dyDescent="0.25">
      <c r="A3576">
        <v>2800</v>
      </c>
      <c r="B3576" s="9" t="s">
        <v>2800</v>
      </c>
      <c r="C3576" s="3" t="s">
        <v>6910</v>
      </c>
      <c r="D3576" s="5">
        <v>1000</v>
      </c>
      <c r="E3576" s="7">
        <v>5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1">
        <f t="shared" si="221"/>
        <v>1</v>
      </c>
      <c r="P3576" t="s">
        <v>8309</v>
      </c>
      <c r="Q3576" t="s">
        <v>8333</v>
      </c>
      <c r="R3576" s="13">
        <f t="shared" si="224"/>
        <v>41948.552847222221</v>
      </c>
      <c r="S3576" s="13">
        <f t="shared" si="222"/>
        <v>42008.552847222221</v>
      </c>
      <c r="T3576">
        <f t="shared" si="223"/>
        <v>2014</v>
      </c>
    </row>
    <row r="3577" spans="1:20" ht="60" x14ac:dyDescent="0.25">
      <c r="A3577">
        <v>2804</v>
      </c>
      <c r="B3577" s="9" t="s">
        <v>2804</v>
      </c>
      <c r="C3577" s="3" t="s">
        <v>6914</v>
      </c>
      <c r="D3577" s="5">
        <v>1000</v>
      </c>
      <c r="E3577" s="7">
        <v>5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1">
        <f t="shared" si="221"/>
        <v>1</v>
      </c>
      <c r="P3577" t="s">
        <v>8309</v>
      </c>
      <c r="Q3577" t="s">
        <v>8333</v>
      </c>
      <c r="R3577" s="13">
        <f t="shared" si="224"/>
        <v>41881.453587962962</v>
      </c>
      <c r="S3577" s="13">
        <f t="shared" si="222"/>
        <v>41911.453587962962</v>
      </c>
      <c r="T3577">
        <f t="shared" si="223"/>
        <v>2014</v>
      </c>
    </row>
    <row r="3578" spans="1:20" ht="60" x14ac:dyDescent="0.25">
      <c r="A3578">
        <v>2821</v>
      </c>
      <c r="B3578" s="9" t="s">
        <v>2821</v>
      </c>
      <c r="C3578" s="3" t="s">
        <v>6931</v>
      </c>
      <c r="D3578" s="5">
        <v>1000</v>
      </c>
      <c r="E3578" s="7">
        <v>5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1">
        <f t="shared" si="221"/>
        <v>1</v>
      </c>
      <c r="P3578" t="s">
        <v>8309</v>
      </c>
      <c r="Q3578" t="s">
        <v>8333</v>
      </c>
      <c r="R3578" s="13">
        <f t="shared" si="224"/>
        <v>41875.922858796301</v>
      </c>
      <c r="S3578" s="13">
        <f t="shared" si="222"/>
        <v>41905.922858796301</v>
      </c>
      <c r="T3578">
        <f t="shared" si="223"/>
        <v>2014</v>
      </c>
    </row>
    <row r="3579" spans="1:20" ht="45" x14ac:dyDescent="0.25">
      <c r="A3579">
        <v>2835</v>
      </c>
      <c r="B3579" s="9" t="s">
        <v>2835</v>
      </c>
      <c r="C3579" s="3" t="s">
        <v>6945</v>
      </c>
      <c r="D3579" s="5">
        <v>1000</v>
      </c>
      <c r="E3579" s="7">
        <v>5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1">
        <f t="shared" si="221"/>
        <v>1</v>
      </c>
      <c r="P3579" t="s">
        <v>8309</v>
      </c>
      <c r="Q3579" t="s">
        <v>8333</v>
      </c>
      <c r="R3579" s="13">
        <f t="shared" si="224"/>
        <v>42313.703900462962</v>
      </c>
      <c r="S3579" s="13">
        <f t="shared" si="222"/>
        <v>42343</v>
      </c>
      <c r="T3579">
        <f t="shared" si="223"/>
        <v>2015</v>
      </c>
    </row>
    <row r="3580" spans="1:20" ht="60" x14ac:dyDescent="0.25">
      <c r="A3580">
        <v>2841</v>
      </c>
      <c r="B3580" s="9" t="s">
        <v>2841</v>
      </c>
      <c r="C3580" s="3" t="s">
        <v>6951</v>
      </c>
      <c r="D3580" s="5">
        <v>1000</v>
      </c>
      <c r="E3580" s="7">
        <v>5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1">
        <f t="shared" si="221"/>
        <v>1</v>
      </c>
      <c r="P3580" t="s">
        <v>8309</v>
      </c>
      <c r="Q3580" t="s">
        <v>8333</v>
      </c>
      <c r="R3580" s="13">
        <f t="shared" si="224"/>
        <v>42291.739548611105</v>
      </c>
      <c r="S3580" s="13">
        <f t="shared" si="222"/>
        <v>42351.781215277777</v>
      </c>
      <c r="T3580">
        <f t="shared" si="223"/>
        <v>2015</v>
      </c>
    </row>
    <row r="3581" spans="1:20" ht="45" x14ac:dyDescent="0.25">
      <c r="A3581">
        <v>2854</v>
      </c>
      <c r="B3581" s="9" t="s">
        <v>2854</v>
      </c>
      <c r="C3581" s="3" t="s">
        <v>6964</v>
      </c>
      <c r="D3581" s="5">
        <v>1000</v>
      </c>
      <c r="E3581" s="7">
        <v>5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1">
        <f t="shared" si="221"/>
        <v>1</v>
      </c>
      <c r="P3581" t="s">
        <v>8309</v>
      </c>
      <c r="Q3581" t="s">
        <v>8333</v>
      </c>
      <c r="R3581" s="13">
        <f t="shared" si="224"/>
        <v>42111.71665509259</v>
      </c>
      <c r="S3581" s="13">
        <f t="shared" si="222"/>
        <v>42131.71665509259</v>
      </c>
      <c r="T3581">
        <f t="shared" si="223"/>
        <v>2015</v>
      </c>
    </row>
    <row r="3582" spans="1:20" ht="60" x14ac:dyDescent="0.25">
      <c r="A3582">
        <v>2858</v>
      </c>
      <c r="B3582" s="9" t="s">
        <v>2858</v>
      </c>
      <c r="C3582" s="3" t="s">
        <v>6968</v>
      </c>
      <c r="D3582" s="5">
        <v>1000</v>
      </c>
      <c r="E3582" s="7">
        <v>5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1">
        <f t="shared" si="221"/>
        <v>1</v>
      </c>
      <c r="P3582" t="s">
        <v>8309</v>
      </c>
      <c r="Q3582" t="s">
        <v>8333</v>
      </c>
      <c r="R3582" s="13">
        <f t="shared" si="224"/>
        <v>41954.545081018514</v>
      </c>
      <c r="S3582" s="13">
        <f t="shared" si="222"/>
        <v>41978.477777777778</v>
      </c>
      <c r="T3582">
        <f t="shared" si="223"/>
        <v>2014</v>
      </c>
    </row>
    <row r="3583" spans="1:20" ht="45" x14ac:dyDescent="0.25">
      <c r="A3583">
        <v>2915</v>
      </c>
      <c r="B3583" s="9" t="s">
        <v>2915</v>
      </c>
      <c r="C3583" s="3" t="s">
        <v>7025</v>
      </c>
      <c r="D3583" s="5">
        <v>1000</v>
      </c>
      <c r="E3583" s="7">
        <v>5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">
        <f t="shared" si="221"/>
        <v>1</v>
      </c>
      <c r="P3583" t="s">
        <v>8309</v>
      </c>
      <c r="Q3583" t="s">
        <v>8333</v>
      </c>
      <c r="R3583" s="13">
        <f t="shared" si="224"/>
        <v>42415.398032407407</v>
      </c>
      <c r="S3583" s="13">
        <f t="shared" si="222"/>
        <v>42445.356365740736</v>
      </c>
      <c r="T3583">
        <f t="shared" si="223"/>
        <v>2016</v>
      </c>
    </row>
    <row r="3584" spans="1:20" ht="30" x14ac:dyDescent="0.25">
      <c r="A3584">
        <v>2928</v>
      </c>
      <c r="B3584" s="9" t="s">
        <v>2928</v>
      </c>
      <c r="C3584" s="3" t="s">
        <v>7038</v>
      </c>
      <c r="D3584" s="5">
        <v>1000</v>
      </c>
      <c r="E3584" s="7">
        <v>5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">
        <f t="shared" si="221"/>
        <v>1</v>
      </c>
      <c r="P3584" t="s">
        <v>8309</v>
      </c>
      <c r="Q3584" t="s">
        <v>8317</v>
      </c>
      <c r="R3584" s="13">
        <f t="shared" si="224"/>
        <v>42403.998217592598</v>
      </c>
      <c r="S3584" s="13">
        <f t="shared" si="222"/>
        <v>42433.998217592598</v>
      </c>
      <c r="T3584">
        <f t="shared" si="223"/>
        <v>2016</v>
      </c>
    </row>
    <row r="3585" spans="1:20" ht="60" x14ac:dyDescent="0.25">
      <c r="A3585">
        <v>2936</v>
      </c>
      <c r="B3585" s="9" t="s">
        <v>2936</v>
      </c>
      <c r="C3585" s="3" t="s">
        <v>7046</v>
      </c>
      <c r="D3585" s="5">
        <v>1000</v>
      </c>
      <c r="E3585" s="7">
        <v>5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">
        <f t="shared" si="221"/>
        <v>1</v>
      </c>
      <c r="P3585" t="s">
        <v>8309</v>
      </c>
      <c r="Q3585" t="s">
        <v>8317</v>
      </c>
      <c r="R3585" s="13">
        <f t="shared" si="224"/>
        <v>41912.650729166664</v>
      </c>
      <c r="S3585" s="13">
        <f t="shared" si="222"/>
        <v>41925.207638888889</v>
      </c>
      <c r="T3585">
        <f t="shared" si="223"/>
        <v>2014</v>
      </c>
    </row>
    <row r="3586" spans="1:20" ht="60" x14ac:dyDescent="0.25">
      <c r="A3586">
        <v>2949</v>
      </c>
      <c r="B3586" s="9" t="s">
        <v>2949</v>
      </c>
      <c r="C3586" s="3" t="s">
        <v>7059</v>
      </c>
      <c r="D3586" s="5">
        <v>1000</v>
      </c>
      <c r="E3586" s="7">
        <v>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">
        <f t="shared" ref="O3586:O3649" si="225">ROUND(E3587/D3587*100,0)</f>
        <v>1</v>
      </c>
      <c r="P3586" t="s">
        <v>8309</v>
      </c>
      <c r="Q3586" t="s">
        <v>8310</v>
      </c>
      <c r="R3586" s="13">
        <f t="shared" si="224"/>
        <v>42297.823113425926</v>
      </c>
      <c r="S3586" s="13">
        <f t="shared" si="222"/>
        <v>42327.864780092597</v>
      </c>
      <c r="T3586">
        <f t="shared" si="223"/>
        <v>2015</v>
      </c>
    </row>
    <row r="3587" spans="1:20" ht="60" x14ac:dyDescent="0.25">
      <c r="A3587">
        <v>2962</v>
      </c>
      <c r="B3587" s="9" t="s">
        <v>2962</v>
      </c>
      <c r="C3587" s="3" t="s">
        <v>7072</v>
      </c>
      <c r="D3587" s="5">
        <v>1000</v>
      </c>
      <c r="E3587" s="7">
        <v>5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1">
        <f t="shared" si="225"/>
        <v>1</v>
      </c>
      <c r="P3587" t="s">
        <v>8309</v>
      </c>
      <c r="Q3587" t="s">
        <v>8333</v>
      </c>
      <c r="R3587" s="13">
        <f t="shared" si="224"/>
        <v>42036.24428240741</v>
      </c>
      <c r="S3587" s="13">
        <f t="shared" ref="S3587:S3650" si="226">(((I3587/60)/60/24+DATE(1970,1,1)))</f>
        <v>42064.290972222225</v>
      </c>
      <c r="T3587">
        <f t="shared" ref="T3587:T3650" si="227">YEAR(R3587)</f>
        <v>2015</v>
      </c>
    </row>
    <row r="3588" spans="1:20" ht="60" x14ac:dyDescent="0.25">
      <c r="A3588">
        <v>2969</v>
      </c>
      <c r="B3588" s="9" t="s">
        <v>2969</v>
      </c>
      <c r="C3588" s="3" t="s">
        <v>7079</v>
      </c>
      <c r="D3588" s="5">
        <v>1000</v>
      </c>
      <c r="E3588" s="7">
        <v>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1">
        <f t="shared" si="225"/>
        <v>1</v>
      </c>
      <c r="P3588" t="s">
        <v>8309</v>
      </c>
      <c r="Q3588" t="s">
        <v>8333</v>
      </c>
      <c r="R3588" s="13">
        <f t="shared" si="224"/>
        <v>42097.786493055552</v>
      </c>
      <c r="S3588" s="13">
        <f t="shared" si="226"/>
        <v>42127.952083333337</v>
      </c>
      <c r="T3588">
        <f t="shared" si="227"/>
        <v>2015</v>
      </c>
    </row>
    <row r="3589" spans="1:20" ht="60" x14ac:dyDescent="0.25">
      <c r="A3589">
        <v>2988</v>
      </c>
      <c r="B3589" s="9" t="s">
        <v>2988</v>
      </c>
      <c r="C3589" s="3" t="s">
        <v>7098</v>
      </c>
      <c r="D3589" s="5">
        <v>1000</v>
      </c>
      <c r="E3589" s="7">
        <v>5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">
        <f t="shared" si="225"/>
        <v>1</v>
      </c>
      <c r="P3589" t="s">
        <v>8309</v>
      </c>
      <c r="Q3589" t="s">
        <v>8310</v>
      </c>
      <c r="R3589" s="13">
        <f t="shared" si="224"/>
        <v>42511.362048611118</v>
      </c>
      <c r="S3589" s="13">
        <f t="shared" si="226"/>
        <v>42541.362048611118</v>
      </c>
      <c r="T3589">
        <f t="shared" si="227"/>
        <v>2016</v>
      </c>
    </row>
    <row r="3590" spans="1:20" x14ac:dyDescent="0.25">
      <c r="A3590">
        <v>2993</v>
      </c>
      <c r="B3590" s="9" t="s">
        <v>2993</v>
      </c>
      <c r="C3590" s="3" t="s">
        <v>7103</v>
      </c>
      <c r="D3590" s="5">
        <v>1000</v>
      </c>
      <c r="E3590" s="7">
        <v>5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">
        <f t="shared" si="225"/>
        <v>1</v>
      </c>
      <c r="P3590" t="s">
        <v>8309</v>
      </c>
      <c r="Q3590" t="s">
        <v>8310</v>
      </c>
      <c r="R3590" s="13">
        <f t="shared" si="224"/>
        <v>42390.838738425926</v>
      </c>
      <c r="S3590" s="13">
        <f t="shared" si="226"/>
        <v>42420.838738425926</v>
      </c>
      <c r="T3590">
        <f t="shared" si="227"/>
        <v>2016</v>
      </c>
    </row>
    <row r="3591" spans="1:20" ht="60" x14ac:dyDescent="0.25">
      <c r="A3591">
        <v>3032</v>
      </c>
      <c r="B3591" s="9" t="s">
        <v>3032</v>
      </c>
      <c r="C3591" s="3" t="s">
        <v>7142</v>
      </c>
      <c r="D3591" s="5">
        <v>1000</v>
      </c>
      <c r="E3591" s="7">
        <v>5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">
        <f t="shared" si="225"/>
        <v>1</v>
      </c>
      <c r="P3591" t="s">
        <v>8309</v>
      </c>
      <c r="Q3591" t="s">
        <v>8310</v>
      </c>
      <c r="R3591" s="13">
        <f t="shared" si="224"/>
        <v>42228.044664351852</v>
      </c>
      <c r="S3591" s="13">
        <f t="shared" si="226"/>
        <v>42258.044664351852</v>
      </c>
      <c r="T3591">
        <f t="shared" si="227"/>
        <v>2015</v>
      </c>
    </row>
    <row r="3592" spans="1:20" ht="45" x14ac:dyDescent="0.25">
      <c r="A3592">
        <v>3038</v>
      </c>
      <c r="B3592" s="9" t="s">
        <v>3038</v>
      </c>
      <c r="C3592" s="3" t="s">
        <v>7148</v>
      </c>
      <c r="D3592" s="5">
        <v>1000</v>
      </c>
      <c r="E3592" s="7">
        <v>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">
        <f t="shared" si="225"/>
        <v>1</v>
      </c>
      <c r="P3592" t="s">
        <v>8309</v>
      </c>
      <c r="Q3592" t="s">
        <v>8310</v>
      </c>
      <c r="R3592" s="13">
        <f t="shared" si="224"/>
        <v>42373.252280092594</v>
      </c>
      <c r="S3592" s="13">
        <f t="shared" si="226"/>
        <v>42433.252280092594</v>
      </c>
      <c r="T3592">
        <f t="shared" si="227"/>
        <v>2016</v>
      </c>
    </row>
    <row r="3593" spans="1:20" ht="60" x14ac:dyDescent="0.25">
      <c r="A3593">
        <v>3069</v>
      </c>
      <c r="B3593" s="9" t="s">
        <v>3069</v>
      </c>
      <c r="C3593" s="3" t="s">
        <v>7179</v>
      </c>
      <c r="D3593" s="5">
        <v>1000</v>
      </c>
      <c r="E3593" s="7">
        <v>5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">
        <f t="shared" si="225"/>
        <v>1</v>
      </c>
      <c r="P3593" t="s">
        <v>8309</v>
      </c>
      <c r="Q3593" t="s">
        <v>8310</v>
      </c>
      <c r="R3593" s="13">
        <f t="shared" si="224"/>
        <v>41957.833726851852</v>
      </c>
      <c r="S3593" s="13">
        <f t="shared" si="226"/>
        <v>41987.833726851852</v>
      </c>
      <c r="T3593">
        <f t="shared" si="227"/>
        <v>2014</v>
      </c>
    </row>
    <row r="3594" spans="1:20" ht="60" x14ac:dyDescent="0.25">
      <c r="A3594">
        <v>3106</v>
      </c>
      <c r="B3594" s="9" t="s">
        <v>3106</v>
      </c>
      <c r="C3594" s="3" t="s">
        <v>7216</v>
      </c>
      <c r="D3594" s="5">
        <v>1000</v>
      </c>
      <c r="E3594" s="7">
        <v>5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">
        <f t="shared" si="225"/>
        <v>1</v>
      </c>
      <c r="P3594" t="s">
        <v>8309</v>
      </c>
      <c r="Q3594" t="s">
        <v>8310</v>
      </c>
      <c r="R3594" s="13">
        <f t="shared" si="224"/>
        <v>42241.429120370376</v>
      </c>
      <c r="S3594" s="13">
        <f t="shared" si="226"/>
        <v>42263.916666666672</v>
      </c>
      <c r="T3594">
        <f t="shared" si="227"/>
        <v>2015</v>
      </c>
    </row>
    <row r="3595" spans="1:20" ht="45" x14ac:dyDescent="0.25">
      <c r="A3595">
        <v>3117</v>
      </c>
      <c r="B3595" s="9" t="s">
        <v>3117</v>
      </c>
      <c r="C3595" s="3" t="s">
        <v>7227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">
        <f t="shared" si="225"/>
        <v>1</v>
      </c>
      <c r="P3595" t="s">
        <v>8309</v>
      </c>
      <c r="Q3595" t="s">
        <v>8310</v>
      </c>
      <c r="R3595" s="13">
        <f t="shared" si="224"/>
        <v>42509.374537037031</v>
      </c>
      <c r="S3595" s="13">
        <f t="shared" si="226"/>
        <v>42517.55</v>
      </c>
      <c r="T3595">
        <f t="shared" si="227"/>
        <v>2016</v>
      </c>
    </row>
    <row r="3596" spans="1:20" ht="60" x14ac:dyDescent="0.25">
      <c r="A3596">
        <v>3134</v>
      </c>
      <c r="B3596" s="9" t="s">
        <v>3134</v>
      </c>
      <c r="C3596" s="3" t="s">
        <v>7244</v>
      </c>
      <c r="D3596" s="5">
        <v>1000</v>
      </c>
      <c r="E3596" s="7">
        <v>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1">
        <f t="shared" si="225"/>
        <v>1</v>
      </c>
      <c r="P3596" t="s">
        <v>8309</v>
      </c>
      <c r="Q3596" t="s">
        <v>8333</v>
      </c>
      <c r="R3596" s="13">
        <f t="shared" si="224"/>
        <v>42800.720127314817</v>
      </c>
      <c r="S3596" s="13">
        <f t="shared" si="226"/>
        <v>42821.678460648152</v>
      </c>
      <c r="T3596">
        <f t="shared" si="227"/>
        <v>2017</v>
      </c>
    </row>
    <row r="3597" spans="1:20" ht="60" x14ac:dyDescent="0.25">
      <c r="A3597">
        <v>3185</v>
      </c>
      <c r="B3597" s="9" t="s">
        <v>3185</v>
      </c>
      <c r="C3597" s="3" t="s">
        <v>7295</v>
      </c>
      <c r="D3597" s="5">
        <v>1000</v>
      </c>
      <c r="E3597" s="7">
        <v>5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1">
        <f t="shared" si="225"/>
        <v>1</v>
      </c>
      <c r="P3597" t="s">
        <v>8309</v>
      </c>
      <c r="Q3597" t="s">
        <v>8333</v>
      </c>
      <c r="R3597" s="13">
        <f t="shared" si="224"/>
        <v>41829.977326388893</v>
      </c>
      <c r="S3597" s="13">
        <f t="shared" si="226"/>
        <v>41836.977326388893</v>
      </c>
      <c r="T3597">
        <f t="shared" si="227"/>
        <v>2014</v>
      </c>
    </row>
    <row r="3598" spans="1:20" ht="45" x14ac:dyDescent="0.25">
      <c r="A3598">
        <v>3203</v>
      </c>
      <c r="B3598" s="9" t="s">
        <v>3203</v>
      </c>
      <c r="C3598" s="3" t="s">
        <v>7313</v>
      </c>
      <c r="D3598" s="5">
        <v>1000</v>
      </c>
      <c r="E3598" s="7">
        <v>5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">
        <f t="shared" si="225"/>
        <v>1</v>
      </c>
      <c r="P3598" t="s">
        <v>8309</v>
      </c>
      <c r="Q3598" t="s">
        <v>8317</v>
      </c>
      <c r="R3598" s="13">
        <f t="shared" si="224"/>
        <v>42242.988680555558</v>
      </c>
      <c r="S3598" s="13">
        <f t="shared" si="226"/>
        <v>42272.988680555558</v>
      </c>
      <c r="T3598">
        <f t="shared" si="227"/>
        <v>2015</v>
      </c>
    </row>
    <row r="3599" spans="1:20" ht="45" x14ac:dyDescent="0.25">
      <c r="A3599">
        <v>3231</v>
      </c>
      <c r="B3599" s="9" t="s">
        <v>3231</v>
      </c>
      <c r="C3599" s="3" t="s">
        <v>7341</v>
      </c>
      <c r="D3599" s="5">
        <v>1000</v>
      </c>
      <c r="E3599" s="7">
        <v>5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1">
        <f t="shared" si="225"/>
        <v>1</v>
      </c>
      <c r="P3599" t="s">
        <v>8309</v>
      </c>
      <c r="Q3599" t="s">
        <v>8333</v>
      </c>
      <c r="R3599" s="13">
        <f t="shared" si="224"/>
        <v>42446.943831018521</v>
      </c>
      <c r="S3599" s="13">
        <f t="shared" si="226"/>
        <v>42476.943831018521</v>
      </c>
      <c r="T3599">
        <f t="shared" si="227"/>
        <v>2016</v>
      </c>
    </row>
    <row r="3600" spans="1:20" ht="45" x14ac:dyDescent="0.25">
      <c r="A3600">
        <v>3232</v>
      </c>
      <c r="B3600" s="9" t="s">
        <v>3232</v>
      </c>
      <c r="C3600" s="3" t="s">
        <v>7342</v>
      </c>
      <c r="D3600" s="5">
        <v>1000</v>
      </c>
      <c r="E3600" s="7">
        <v>5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1">
        <f t="shared" si="225"/>
        <v>0</v>
      </c>
      <c r="P3600" t="s">
        <v>8309</v>
      </c>
      <c r="Q3600" t="s">
        <v>8333</v>
      </c>
      <c r="R3600" s="13">
        <f t="shared" si="224"/>
        <v>42463.81385416667</v>
      </c>
      <c r="S3600" s="13">
        <f t="shared" si="226"/>
        <v>42494.165972222225</v>
      </c>
      <c r="T3600">
        <f t="shared" si="227"/>
        <v>2016</v>
      </c>
    </row>
    <row r="3601" spans="1:20" ht="60" x14ac:dyDescent="0.25">
      <c r="A3601">
        <v>3307</v>
      </c>
      <c r="B3601" s="9" t="s">
        <v>3307</v>
      </c>
      <c r="C3601" s="3" t="s">
        <v>7417</v>
      </c>
      <c r="D3601" s="5">
        <v>1000</v>
      </c>
      <c r="E3601" s="7">
        <v>4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1">
        <f t="shared" si="225"/>
        <v>0</v>
      </c>
      <c r="P3601" t="s">
        <v>8309</v>
      </c>
      <c r="Q3601" t="s">
        <v>8333</v>
      </c>
      <c r="R3601" s="13">
        <f t="shared" si="224"/>
        <v>42475.057164351849</v>
      </c>
      <c r="S3601" s="13">
        <f t="shared" si="226"/>
        <v>42505.057164351849</v>
      </c>
      <c r="T3601">
        <f t="shared" si="227"/>
        <v>2016</v>
      </c>
    </row>
    <row r="3602" spans="1:20" ht="60" x14ac:dyDescent="0.25">
      <c r="A3602">
        <v>3323</v>
      </c>
      <c r="B3602" s="9" t="s">
        <v>3323</v>
      </c>
      <c r="C3602" s="3" t="s">
        <v>7433</v>
      </c>
      <c r="D3602" s="5">
        <v>1000</v>
      </c>
      <c r="E3602" s="7">
        <v>4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1">
        <f t="shared" si="225"/>
        <v>0</v>
      </c>
      <c r="P3602" t="s">
        <v>8309</v>
      </c>
      <c r="Q3602" t="s">
        <v>8333</v>
      </c>
      <c r="R3602" s="13">
        <f t="shared" si="224"/>
        <v>42608.36583333333</v>
      </c>
      <c r="S3602" s="13">
        <f t="shared" si="226"/>
        <v>42638.36583333333</v>
      </c>
      <c r="T3602">
        <f t="shared" si="227"/>
        <v>2016</v>
      </c>
    </row>
    <row r="3603" spans="1:20" ht="45" x14ac:dyDescent="0.25">
      <c r="A3603">
        <v>3329</v>
      </c>
      <c r="B3603" s="9" t="s">
        <v>3329</v>
      </c>
      <c r="C3603" s="3" t="s">
        <v>7439</v>
      </c>
      <c r="D3603" s="5">
        <v>1000</v>
      </c>
      <c r="E3603" s="7">
        <v>4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1">
        <f t="shared" si="225"/>
        <v>0</v>
      </c>
      <c r="P3603" t="s">
        <v>8309</v>
      </c>
      <c r="Q3603" t="s">
        <v>8333</v>
      </c>
      <c r="R3603" s="13">
        <f t="shared" si="224"/>
        <v>41837.323009259257</v>
      </c>
      <c r="S3603" s="13">
        <f t="shared" si="226"/>
        <v>41847.958333333336</v>
      </c>
      <c r="T3603">
        <f t="shared" si="227"/>
        <v>2014</v>
      </c>
    </row>
    <row r="3604" spans="1:20" ht="60" x14ac:dyDescent="0.25">
      <c r="A3604">
        <v>3349</v>
      </c>
      <c r="B3604" s="9" t="s">
        <v>3348</v>
      </c>
      <c r="C3604" s="3" t="s">
        <v>7459</v>
      </c>
      <c r="D3604" s="5">
        <v>1000</v>
      </c>
      <c r="E3604" s="7">
        <v>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1">
        <f t="shared" si="225"/>
        <v>0</v>
      </c>
      <c r="P3604" t="s">
        <v>8309</v>
      </c>
      <c r="Q3604" t="s">
        <v>8333</v>
      </c>
      <c r="R3604" s="13">
        <f t="shared" si="224"/>
        <v>42513.110787037032</v>
      </c>
      <c r="S3604" s="13">
        <f t="shared" si="226"/>
        <v>42534.708333333328</v>
      </c>
      <c r="T3604">
        <f t="shared" si="227"/>
        <v>2016</v>
      </c>
    </row>
    <row r="3605" spans="1:20" ht="45" x14ac:dyDescent="0.25">
      <c r="A3605">
        <v>3368</v>
      </c>
      <c r="B3605" s="9" t="s">
        <v>3367</v>
      </c>
      <c r="C3605" s="3" t="s">
        <v>7478</v>
      </c>
      <c r="D3605" s="5">
        <v>1000</v>
      </c>
      <c r="E3605" s="7">
        <v>3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1">
        <f t="shared" si="225"/>
        <v>0</v>
      </c>
      <c r="P3605" t="s">
        <v>8309</v>
      </c>
      <c r="Q3605" t="s">
        <v>8333</v>
      </c>
      <c r="R3605" s="13">
        <f t="shared" si="224"/>
        <v>41969.199756944443</v>
      </c>
      <c r="S3605" s="13">
        <f t="shared" si="226"/>
        <v>42005.208333333328</v>
      </c>
      <c r="T3605">
        <f t="shared" si="227"/>
        <v>2014</v>
      </c>
    </row>
    <row r="3606" spans="1:20" ht="45" x14ac:dyDescent="0.25">
      <c r="A3606">
        <v>3372</v>
      </c>
      <c r="B3606" s="9" t="s">
        <v>3371</v>
      </c>
      <c r="C3606" s="3" t="s">
        <v>7482</v>
      </c>
      <c r="D3606" s="5">
        <v>1000</v>
      </c>
      <c r="E3606" s="7">
        <v>3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1">
        <f t="shared" si="225"/>
        <v>0</v>
      </c>
      <c r="P3606" t="s">
        <v>8309</v>
      </c>
      <c r="Q3606" t="s">
        <v>8333</v>
      </c>
      <c r="R3606" s="13">
        <f t="shared" si="224"/>
        <v>41855.548101851848</v>
      </c>
      <c r="S3606" s="13">
        <f t="shared" si="226"/>
        <v>41876.207638888889</v>
      </c>
      <c r="T3606">
        <f t="shared" si="227"/>
        <v>2014</v>
      </c>
    </row>
    <row r="3607" spans="1:20" ht="60" x14ac:dyDescent="0.25">
      <c r="A3607">
        <v>3435</v>
      </c>
      <c r="B3607" s="9" t="s">
        <v>3434</v>
      </c>
      <c r="C3607" s="3" t="s">
        <v>7545</v>
      </c>
      <c r="D3607" s="5">
        <v>1000</v>
      </c>
      <c r="E3607" s="7">
        <v>3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1">
        <f t="shared" si="225"/>
        <v>0</v>
      </c>
      <c r="P3607" t="s">
        <v>8309</v>
      </c>
      <c r="Q3607" t="s">
        <v>8333</v>
      </c>
      <c r="R3607" s="13">
        <f t="shared" ref="R3607:R3670" si="228">((J3607/60)/60/24+DATE(1970,1,1))</f>
        <v>42572.61681712963</v>
      </c>
      <c r="S3607" s="13">
        <f t="shared" si="226"/>
        <v>42589.125</v>
      </c>
      <c r="T3607">
        <f t="shared" si="227"/>
        <v>2016</v>
      </c>
    </row>
    <row r="3608" spans="1:20" ht="60" x14ac:dyDescent="0.25">
      <c r="A3608">
        <v>3443</v>
      </c>
      <c r="B3608" s="9" t="s">
        <v>3442</v>
      </c>
      <c r="C3608" s="3" t="s">
        <v>7553</v>
      </c>
      <c r="D3608" s="5">
        <v>1000</v>
      </c>
      <c r="E3608" s="7">
        <v>3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1">
        <f t="shared" si="225"/>
        <v>0</v>
      </c>
      <c r="P3608" t="s">
        <v>8309</v>
      </c>
      <c r="Q3608" t="s">
        <v>8333</v>
      </c>
      <c r="R3608" s="13">
        <f t="shared" si="228"/>
        <v>41861.524837962963</v>
      </c>
      <c r="S3608" s="13">
        <f t="shared" si="226"/>
        <v>41891.524837962963</v>
      </c>
      <c r="T3608">
        <f t="shared" si="227"/>
        <v>2014</v>
      </c>
    </row>
    <row r="3609" spans="1:20" ht="60" x14ac:dyDescent="0.25">
      <c r="A3609">
        <v>3446</v>
      </c>
      <c r="B3609" s="9" t="s">
        <v>3445</v>
      </c>
      <c r="C3609" s="3" t="s">
        <v>7556</v>
      </c>
      <c r="D3609" s="5">
        <v>1000</v>
      </c>
      <c r="E3609" s="7">
        <v>3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1">
        <f t="shared" si="225"/>
        <v>0</v>
      </c>
      <c r="P3609" t="s">
        <v>8309</v>
      </c>
      <c r="Q3609" t="s">
        <v>8333</v>
      </c>
      <c r="R3609" s="13">
        <f t="shared" si="228"/>
        <v>42016.832465277781</v>
      </c>
      <c r="S3609" s="13">
        <f t="shared" si="226"/>
        <v>42040.513888888891</v>
      </c>
      <c r="T3609">
        <f t="shared" si="227"/>
        <v>2015</v>
      </c>
    </row>
    <row r="3610" spans="1:20" ht="30" x14ac:dyDescent="0.25">
      <c r="A3610">
        <v>3447</v>
      </c>
      <c r="B3610" s="9" t="s">
        <v>3446</v>
      </c>
      <c r="C3610" s="3" t="s">
        <v>7557</v>
      </c>
      <c r="D3610" s="5">
        <v>1000</v>
      </c>
      <c r="E3610" s="7">
        <v>3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1">
        <f t="shared" si="225"/>
        <v>0</v>
      </c>
      <c r="P3610" t="s">
        <v>8309</v>
      </c>
      <c r="Q3610" t="s">
        <v>8333</v>
      </c>
      <c r="R3610" s="13">
        <f t="shared" si="228"/>
        <v>42402.889027777783</v>
      </c>
      <c r="S3610" s="13">
        <f t="shared" si="226"/>
        <v>42447.847361111111</v>
      </c>
      <c r="T3610">
        <f t="shared" si="227"/>
        <v>2016</v>
      </c>
    </row>
    <row r="3611" spans="1:20" ht="60" x14ac:dyDescent="0.25">
      <c r="A3611">
        <v>3452</v>
      </c>
      <c r="B3611" s="9" t="s">
        <v>3451</v>
      </c>
      <c r="C3611" s="3" t="s">
        <v>7562</v>
      </c>
      <c r="D3611" s="5">
        <v>1000</v>
      </c>
      <c r="E3611" s="7">
        <v>3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1">
        <f t="shared" si="225"/>
        <v>0</v>
      </c>
      <c r="P3611" t="s">
        <v>8309</v>
      </c>
      <c r="Q3611" t="s">
        <v>8333</v>
      </c>
      <c r="R3611" s="13">
        <f t="shared" si="228"/>
        <v>41820.639189814814</v>
      </c>
      <c r="S3611" s="13">
        <f t="shared" si="226"/>
        <v>41843.165972222225</v>
      </c>
      <c r="T3611">
        <f t="shared" si="227"/>
        <v>2014</v>
      </c>
    </row>
    <row r="3612" spans="1:20" ht="60" x14ac:dyDescent="0.25">
      <c r="A3612">
        <v>3490</v>
      </c>
      <c r="B3612" s="9" t="s">
        <v>3489</v>
      </c>
      <c r="C3612" s="3" t="s">
        <v>7600</v>
      </c>
      <c r="D3612" s="5">
        <v>1000</v>
      </c>
      <c r="E3612" s="7">
        <v>3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1">
        <f t="shared" si="225"/>
        <v>0</v>
      </c>
      <c r="P3612" t="s">
        <v>8309</v>
      </c>
      <c r="Q3612" t="s">
        <v>8333</v>
      </c>
      <c r="R3612" s="13">
        <f t="shared" si="228"/>
        <v>42443.802361111113</v>
      </c>
      <c r="S3612" s="13">
        <f t="shared" si="226"/>
        <v>42473.802361111113</v>
      </c>
      <c r="T3612">
        <f t="shared" si="227"/>
        <v>2016</v>
      </c>
    </row>
    <row r="3613" spans="1:20" ht="60" x14ac:dyDescent="0.25">
      <c r="A3613">
        <v>3500</v>
      </c>
      <c r="B3613" s="9" t="s">
        <v>3499</v>
      </c>
      <c r="C3613" s="3" t="s">
        <v>7610</v>
      </c>
      <c r="D3613" s="5">
        <v>1000</v>
      </c>
      <c r="E3613" s="7">
        <v>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1">
        <f t="shared" si="225"/>
        <v>0</v>
      </c>
      <c r="P3613" t="s">
        <v>8309</v>
      </c>
      <c r="Q3613" t="s">
        <v>8333</v>
      </c>
      <c r="R3613" s="13">
        <f t="shared" si="228"/>
        <v>42419.91942129629</v>
      </c>
      <c r="S3613" s="13">
        <f t="shared" si="226"/>
        <v>42436.207638888889</v>
      </c>
      <c r="T3613">
        <f t="shared" si="227"/>
        <v>2016</v>
      </c>
    </row>
    <row r="3614" spans="1:20" ht="60" x14ac:dyDescent="0.25">
      <c r="A3614">
        <v>3504</v>
      </c>
      <c r="B3614" s="9" t="s">
        <v>3503</v>
      </c>
      <c r="C3614" s="3" t="s">
        <v>7614</v>
      </c>
      <c r="D3614" s="5">
        <v>1000</v>
      </c>
      <c r="E3614" s="7">
        <v>3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1">
        <f t="shared" si="225"/>
        <v>0</v>
      </c>
      <c r="P3614" t="s">
        <v>8309</v>
      </c>
      <c r="Q3614" t="s">
        <v>8333</v>
      </c>
      <c r="R3614" s="13">
        <f t="shared" si="228"/>
        <v>42297.748738425929</v>
      </c>
      <c r="S3614" s="13">
        <f t="shared" si="226"/>
        <v>42327.790405092594</v>
      </c>
      <c r="T3614">
        <f t="shared" si="227"/>
        <v>2015</v>
      </c>
    </row>
    <row r="3615" spans="1:20" ht="60" x14ac:dyDescent="0.25">
      <c r="A3615">
        <v>3512</v>
      </c>
      <c r="B3615" s="9" t="s">
        <v>3511</v>
      </c>
      <c r="C3615" s="3" t="s">
        <v>7622</v>
      </c>
      <c r="D3615" s="5">
        <v>1000</v>
      </c>
      <c r="E3615" s="7">
        <v>3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1">
        <f t="shared" si="225"/>
        <v>0</v>
      </c>
      <c r="P3615" t="s">
        <v>8309</v>
      </c>
      <c r="Q3615" t="s">
        <v>8333</v>
      </c>
      <c r="R3615" s="13">
        <f t="shared" si="228"/>
        <v>42057.536944444444</v>
      </c>
      <c r="S3615" s="13">
        <f t="shared" si="226"/>
        <v>42117.49527777778</v>
      </c>
      <c r="T3615">
        <f t="shared" si="227"/>
        <v>2015</v>
      </c>
    </row>
    <row r="3616" spans="1:20" x14ac:dyDescent="0.25">
      <c r="A3616">
        <v>3531</v>
      </c>
      <c r="B3616" s="9" t="s">
        <v>3530</v>
      </c>
      <c r="C3616" s="3" t="s">
        <v>7641</v>
      </c>
      <c r="D3616" s="5">
        <v>1000</v>
      </c>
      <c r="E3616" s="7">
        <v>3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1">
        <f t="shared" si="225"/>
        <v>0</v>
      </c>
      <c r="P3616" t="s">
        <v>8309</v>
      </c>
      <c r="Q3616" t="s">
        <v>8333</v>
      </c>
      <c r="R3616" s="13">
        <f t="shared" si="228"/>
        <v>42521.654328703706</v>
      </c>
      <c r="S3616" s="13">
        <f t="shared" si="226"/>
        <v>42551.654328703706</v>
      </c>
      <c r="T3616">
        <f t="shared" si="227"/>
        <v>2016</v>
      </c>
    </row>
    <row r="3617" spans="1:20" ht="60" x14ac:dyDescent="0.25">
      <c r="A3617">
        <v>3549</v>
      </c>
      <c r="B3617" s="9" t="s">
        <v>3548</v>
      </c>
      <c r="C3617" s="3" t="s">
        <v>7659</v>
      </c>
      <c r="D3617" s="5">
        <v>1000</v>
      </c>
      <c r="E3617" s="7">
        <v>2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1">
        <f t="shared" si="225"/>
        <v>0</v>
      </c>
      <c r="P3617" t="s">
        <v>8309</v>
      </c>
      <c r="Q3617" t="s">
        <v>8333</v>
      </c>
      <c r="R3617" s="13">
        <f t="shared" si="228"/>
        <v>42223.394363425927</v>
      </c>
      <c r="S3617" s="13">
        <f t="shared" si="226"/>
        <v>42251.394363425927</v>
      </c>
      <c r="T3617">
        <f t="shared" si="227"/>
        <v>2015</v>
      </c>
    </row>
    <row r="3618" spans="1:20" ht="60" x14ac:dyDescent="0.25">
      <c r="A3618">
        <v>3559</v>
      </c>
      <c r="B3618" s="9" t="s">
        <v>3558</v>
      </c>
      <c r="C3618" s="3" t="s">
        <v>7669</v>
      </c>
      <c r="D3618" s="5">
        <v>1000</v>
      </c>
      <c r="E3618" s="7">
        <v>2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1">
        <f t="shared" si="225"/>
        <v>0</v>
      </c>
      <c r="P3618" t="s">
        <v>8309</v>
      </c>
      <c r="Q3618" t="s">
        <v>8333</v>
      </c>
      <c r="R3618" s="13">
        <f t="shared" si="228"/>
        <v>42194.096157407403</v>
      </c>
      <c r="S3618" s="13">
        <f t="shared" si="226"/>
        <v>42216.373611111107</v>
      </c>
      <c r="T3618">
        <f t="shared" si="227"/>
        <v>2015</v>
      </c>
    </row>
    <row r="3619" spans="1:20" ht="45" x14ac:dyDescent="0.25">
      <c r="A3619">
        <v>3564</v>
      </c>
      <c r="B3619" s="9" t="s">
        <v>3563</v>
      </c>
      <c r="C3619" s="3" t="s">
        <v>7674</v>
      </c>
      <c r="D3619" s="5">
        <v>1000</v>
      </c>
      <c r="E3619" s="7">
        <v>2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1">
        <f t="shared" si="225"/>
        <v>0</v>
      </c>
      <c r="P3619" t="s">
        <v>8309</v>
      </c>
      <c r="Q3619" t="s">
        <v>8333</v>
      </c>
      <c r="R3619" s="13">
        <f t="shared" si="228"/>
        <v>42236.623252314821</v>
      </c>
      <c r="S3619" s="13">
        <f t="shared" si="226"/>
        <v>42282.666666666672</v>
      </c>
      <c r="T3619">
        <f t="shared" si="227"/>
        <v>2015</v>
      </c>
    </row>
    <row r="3620" spans="1:20" ht="60" x14ac:dyDescent="0.25">
      <c r="A3620">
        <v>3567</v>
      </c>
      <c r="B3620" s="9" t="s">
        <v>3566</v>
      </c>
      <c r="C3620" s="3" t="s">
        <v>7677</v>
      </c>
      <c r="D3620" s="5">
        <v>1000</v>
      </c>
      <c r="E3620" s="7">
        <v>2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1">
        <f t="shared" si="225"/>
        <v>0</v>
      </c>
      <c r="P3620" t="s">
        <v>8309</v>
      </c>
      <c r="Q3620" t="s">
        <v>8333</v>
      </c>
      <c r="R3620" s="13">
        <f t="shared" si="228"/>
        <v>42135.810694444444</v>
      </c>
      <c r="S3620" s="13">
        <f t="shared" si="226"/>
        <v>42165.810694444444</v>
      </c>
      <c r="T3620">
        <f t="shared" si="227"/>
        <v>2015</v>
      </c>
    </row>
    <row r="3621" spans="1:20" ht="45" x14ac:dyDescent="0.25">
      <c r="A3621">
        <v>3568</v>
      </c>
      <c r="B3621" s="9" t="s">
        <v>3567</v>
      </c>
      <c r="C3621" s="3" t="s">
        <v>7678</v>
      </c>
      <c r="D3621" s="5">
        <v>1000</v>
      </c>
      <c r="E3621" s="7">
        <v>2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1">
        <f t="shared" si="225"/>
        <v>0</v>
      </c>
      <c r="P3621" t="s">
        <v>8309</v>
      </c>
      <c r="Q3621" t="s">
        <v>8333</v>
      </c>
      <c r="R3621" s="13">
        <f t="shared" si="228"/>
        <v>41869.740671296298</v>
      </c>
      <c r="S3621" s="13">
        <f t="shared" si="226"/>
        <v>41899.740671296298</v>
      </c>
      <c r="T3621">
        <f t="shared" si="227"/>
        <v>2014</v>
      </c>
    </row>
    <row r="3622" spans="1:20" ht="45" x14ac:dyDescent="0.25">
      <c r="A3622">
        <v>3582</v>
      </c>
      <c r="B3622" s="9" t="s">
        <v>3581</v>
      </c>
      <c r="C3622" s="3" t="s">
        <v>7692</v>
      </c>
      <c r="D3622" s="5">
        <v>1000</v>
      </c>
      <c r="E3622" s="7">
        <v>2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1">
        <f t="shared" si="225"/>
        <v>0</v>
      </c>
      <c r="P3622" t="s">
        <v>8309</v>
      </c>
      <c r="Q3622" t="s">
        <v>8333</v>
      </c>
      <c r="R3622" s="13">
        <f t="shared" si="228"/>
        <v>42451.095856481479</v>
      </c>
      <c r="S3622" s="13">
        <f t="shared" si="226"/>
        <v>42465.095856481479</v>
      </c>
      <c r="T3622">
        <f t="shared" si="227"/>
        <v>2016</v>
      </c>
    </row>
    <row r="3623" spans="1:20" ht="45" x14ac:dyDescent="0.25">
      <c r="A3623">
        <v>3598</v>
      </c>
      <c r="B3623" s="9" t="s">
        <v>3597</v>
      </c>
      <c r="C3623" s="3" t="s">
        <v>7708</v>
      </c>
      <c r="D3623" s="5">
        <v>1000</v>
      </c>
      <c r="E3623" s="7">
        <v>2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1">
        <f t="shared" si="225"/>
        <v>0</v>
      </c>
      <c r="P3623" t="s">
        <v>8309</v>
      </c>
      <c r="Q3623" t="s">
        <v>8333</v>
      </c>
      <c r="R3623" s="13">
        <f t="shared" si="228"/>
        <v>41866.79886574074</v>
      </c>
      <c r="S3623" s="13">
        <f t="shared" si="226"/>
        <v>41885.207638888889</v>
      </c>
      <c r="T3623">
        <f t="shared" si="227"/>
        <v>2014</v>
      </c>
    </row>
    <row r="3624" spans="1:20" ht="45" x14ac:dyDescent="0.25">
      <c r="A3624">
        <v>3610</v>
      </c>
      <c r="B3624" s="9" t="s">
        <v>3609</v>
      </c>
      <c r="C3624" s="3" t="s">
        <v>7720</v>
      </c>
      <c r="D3624" s="5">
        <v>1000</v>
      </c>
      <c r="E3624" s="7">
        <v>2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1">
        <f t="shared" si="225"/>
        <v>0</v>
      </c>
      <c r="P3624" t="s">
        <v>8309</v>
      </c>
      <c r="Q3624" t="s">
        <v>8333</v>
      </c>
      <c r="R3624" s="13">
        <f t="shared" si="228"/>
        <v>42203.432129629626</v>
      </c>
      <c r="S3624" s="13">
        <f t="shared" si="226"/>
        <v>42233.432129629626</v>
      </c>
      <c r="T3624">
        <f t="shared" si="227"/>
        <v>2015</v>
      </c>
    </row>
    <row r="3625" spans="1:20" ht="60" x14ac:dyDescent="0.25">
      <c r="A3625">
        <v>3619</v>
      </c>
      <c r="B3625" s="9" t="s">
        <v>3617</v>
      </c>
      <c r="C3625" s="3" t="s">
        <v>7729</v>
      </c>
      <c r="D3625" s="5">
        <v>1000</v>
      </c>
      <c r="E3625" s="7">
        <v>2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1">
        <f t="shared" si="225"/>
        <v>0</v>
      </c>
      <c r="P3625" t="s">
        <v>8309</v>
      </c>
      <c r="Q3625" t="s">
        <v>8333</v>
      </c>
      <c r="R3625" s="13">
        <f t="shared" si="228"/>
        <v>42661.132245370376</v>
      </c>
      <c r="S3625" s="13">
        <f t="shared" si="226"/>
        <v>42693.916666666672</v>
      </c>
      <c r="T3625">
        <f t="shared" si="227"/>
        <v>2016</v>
      </c>
    </row>
    <row r="3626" spans="1:20" ht="30" x14ac:dyDescent="0.25">
      <c r="A3626">
        <v>3622</v>
      </c>
      <c r="B3626" s="9" t="s">
        <v>3620</v>
      </c>
      <c r="C3626" s="3" t="s">
        <v>7732</v>
      </c>
      <c r="D3626" s="5">
        <v>1000</v>
      </c>
      <c r="E3626" s="7">
        <v>2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1">
        <f t="shared" si="225"/>
        <v>0</v>
      </c>
      <c r="P3626" t="s">
        <v>8309</v>
      </c>
      <c r="Q3626" t="s">
        <v>8333</v>
      </c>
      <c r="R3626" s="13">
        <f t="shared" si="228"/>
        <v>41877.221886574072</v>
      </c>
      <c r="S3626" s="13">
        <f t="shared" si="226"/>
        <v>41910.140972222223</v>
      </c>
      <c r="T3626">
        <f t="shared" si="227"/>
        <v>2014</v>
      </c>
    </row>
    <row r="3627" spans="1:20" ht="75" x14ac:dyDescent="0.25">
      <c r="A3627">
        <v>3640</v>
      </c>
      <c r="B3627" s="9" t="s">
        <v>3638</v>
      </c>
      <c r="C3627" s="3" t="s">
        <v>7750</v>
      </c>
      <c r="D3627" s="5">
        <v>1000</v>
      </c>
      <c r="E3627" s="7">
        <v>2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">
        <f t="shared" si="225"/>
        <v>0</v>
      </c>
      <c r="P3627" t="s">
        <v>8309</v>
      </c>
      <c r="Q3627" t="s">
        <v>8317</v>
      </c>
      <c r="R3627" s="13">
        <f t="shared" si="228"/>
        <v>42104.781597222223</v>
      </c>
      <c r="S3627" s="13">
        <f t="shared" si="226"/>
        <v>42134.781597222223</v>
      </c>
      <c r="T3627">
        <f t="shared" si="227"/>
        <v>2015</v>
      </c>
    </row>
    <row r="3628" spans="1:20" ht="60" x14ac:dyDescent="0.25">
      <c r="A3628">
        <v>3645</v>
      </c>
      <c r="B3628" s="9" t="s">
        <v>3643</v>
      </c>
      <c r="C3628" s="3" t="s">
        <v>7755</v>
      </c>
      <c r="D3628" s="5">
        <v>1000</v>
      </c>
      <c r="E3628" s="7">
        <v>2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">
        <f t="shared" si="225"/>
        <v>0</v>
      </c>
      <c r="P3628" t="s">
        <v>8309</v>
      </c>
      <c r="Q3628" t="s">
        <v>8317</v>
      </c>
      <c r="R3628" s="13">
        <f t="shared" si="228"/>
        <v>42665.970347222217</v>
      </c>
      <c r="S3628" s="13">
        <f t="shared" si="226"/>
        <v>42696.012013888889</v>
      </c>
      <c r="T3628">
        <f t="shared" si="227"/>
        <v>2016</v>
      </c>
    </row>
    <row r="3629" spans="1:20" ht="60" x14ac:dyDescent="0.25">
      <c r="A3629">
        <v>3668</v>
      </c>
      <c r="B3629" s="9" t="s">
        <v>3665</v>
      </c>
      <c r="C3629" s="3" t="s">
        <v>7778</v>
      </c>
      <c r="D3629" s="5">
        <v>1000</v>
      </c>
      <c r="E3629" s="7">
        <v>2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1">
        <f t="shared" si="225"/>
        <v>0</v>
      </c>
      <c r="P3629" t="s">
        <v>8309</v>
      </c>
      <c r="Q3629" t="s">
        <v>8333</v>
      </c>
      <c r="R3629" s="13">
        <f t="shared" si="228"/>
        <v>42185.556157407409</v>
      </c>
      <c r="S3629" s="13">
        <f t="shared" si="226"/>
        <v>42208.772916666669</v>
      </c>
      <c r="T3629">
        <f t="shared" si="227"/>
        <v>2015</v>
      </c>
    </row>
    <row r="3630" spans="1:20" ht="60" x14ac:dyDescent="0.25">
      <c r="A3630">
        <v>3669</v>
      </c>
      <c r="B3630" s="9" t="s">
        <v>3666</v>
      </c>
      <c r="C3630" s="3" t="s">
        <v>7779</v>
      </c>
      <c r="D3630" s="5">
        <v>1000</v>
      </c>
      <c r="E3630" s="7">
        <v>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1">
        <f t="shared" si="225"/>
        <v>0</v>
      </c>
      <c r="P3630" t="s">
        <v>8309</v>
      </c>
      <c r="Q3630" t="s">
        <v>8333</v>
      </c>
      <c r="R3630" s="13">
        <f t="shared" si="228"/>
        <v>42136.675196759257</v>
      </c>
      <c r="S3630" s="13">
        <f t="shared" si="226"/>
        <v>42166.675196759257</v>
      </c>
      <c r="T3630">
        <f t="shared" si="227"/>
        <v>2015</v>
      </c>
    </row>
    <row r="3631" spans="1:20" ht="60" x14ac:dyDescent="0.25">
      <c r="A3631">
        <v>3681</v>
      </c>
      <c r="B3631" s="9" t="s">
        <v>3678</v>
      </c>
      <c r="C3631" s="3" t="s">
        <v>7791</v>
      </c>
      <c r="D3631" s="5">
        <v>1000</v>
      </c>
      <c r="E3631" s="7">
        <v>2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1">
        <f t="shared" si="225"/>
        <v>0</v>
      </c>
      <c r="P3631" t="s">
        <v>8309</v>
      </c>
      <c r="Q3631" t="s">
        <v>8333</v>
      </c>
      <c r="R3631" s="13">
        <f t="shared" si="228"/>
        <v>42374.651504629626</v>
      </c>
      <c r="S3631" s="13">
        <f t="shared" si="226"/>
        <v>42384.651504629626</v>
      </c>
      <c r="T3631">
        <f t="shared" si="227"/>
        <v>2016</v>
      </c>
    </row>
    <row r="3632" spans="1:20" ht="30" x14ac:dyDescent="0.25">
      <c r="A3632">
        <v>3692</v>
      </c>
      <c r="B3632" s="9" t="s">
        <v>3689</v>
      </c>
      <c r="C3632" s="3" t="s">
        <v>7802</v>
      </c>
      <c r="D3632" s="5">
        <v>1000</v>
      </c>
      <c r="E3632" s="7">
        <v>2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1">
        <f t="shared" si="225"/>
        <v>0</v>
      </c>
      <c r="P3632" t="s">
        <v>8309</v>
      </c>
      <c r="Q3632" t="s">
        <v>8333</v>
      </c>
      <c r="R3632" s="13">
        <f t="shared" si="228"/>
        <v>41891.96503472222</v>
      </c>
      <c r="S3632" s="13">
        <f t="shared" si="226"/>
        <v>41901</v>
      </c>
      <c r="T3632">
        <f t="shared" si="227"/>
        <v>2014</v>
      </c>
    </row>
    <row r="3633" spans="1:20" ht="45" x14ac:dyDescent="0.25">
      <c r="A3633">
        <v>3707</v>
      </c>
      <c r="B3633" s="9" t="s">
        <v>3704</v>
      </c>
      <c r="C3633" s="3" t="s">
        <v>7817</v>
      </c>
      <c r="D3633" s="5">
        <v>1000</v>
      </c>
      <c r="E3633" s="7">
        <v>2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1">
        <f t="shared" si="225"/>
        <v>0</v>
      </c>
      <c r="P3633" t="s">
        <v>8309</v>
      </c>
      <c r="Q3633" t="s">
        <v>8333</v>
      </c>
      <c r="R3633" s="13">
        <f t="shared" si="228"/>
        <v>42552.048356481479</v>
      </c>
      <c r="S3633" s="13">
        <f t="shared" si="226"/>
        <v>42573.226388888885</v>
      </c>
      <c r="T3633">
        <f t="shared" si="227"/>
        <v>2016</v>
      </c>
    </row>
    <row r="3634" spans="1:20" ht="45" x14ac:dyDescent="0.25">
      <c r="A3634">
        <v>3709</v>
      </c>
      <c r="B3634" s="9" t="s">
        <v>3706</v>
      </c>
      <c r="C3634" s="3" t="s">
        <v>7819</v>
      </c>
      <c r="D3634" s="5">
        <v>1000</v>
      </c>
      <c r="E3634" s="7">
        <v>1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1">
        <f t="shared" si="225"/>
        <v>0</v>
      </c>
      <c r="P3634" t="s">
        <v>8309</v>
      </c>
      <c r="Q3634" t="s">
        <v>8333</v>
      </c>
      <c r="R3634" s="13">
        <f t="shared" si="228"/>
        <v>41785.707708333335</v>
      </c>
      <c r="S3634" s="13">
        <f t="shared" si="226"/>
        <v>41815.707708333335</v>
      </c>
      <c r="T3634">
        <f t="shared" si="227"/>
        <v>2014</v>
      </c>
    </row>
    <row r="3635" spans="1:20" ht="45" x14ac:dyDescent="0.25">
      <c r="A3635">
        <v>3730</v>
      </c>
      <c r="B3635" s="9" t="s">
        <v>3727</v>
      </c>
      <c r="C3635" s="3" t="s">
        <v>7840</v>
      </c>
      <c r="D3635" s="5">
        <v>1000</v>
      </c>
      <c r="E3635" s="7">
        <v>1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1">
        <f t="shared" si="225"/>
        <v>0</v>
      </c>
      <c r="P3635" t="s">
        <v>8309</v>
      </c>
      <c r="Q3635" t="s">
        <v>8333</v>
      </c>
      <c r="R3635" s="13">
        <f t="shared" si="228"/>
        <v>42203.677766203706</v>
      </c>
      <c r="S3635" s="13">
        <f t="shared" si="226"/>
        <v>42233.677766203706</v>
      </c>
      <c r="T3635">
        <f t="shared" si="227"/>
        <v>2015</v>
      </c>
    </row>
    <row r="3636" spans="1:20" ht="45" x14ac:dyDescent="0.25">
      <c r="A3636">
        <v>3751</v>
      </c>
      <c r="B3636" s="9" t="s">
        <v>3748</v>
      </c>
      <c r="C3636" s="3" t="s">
        <v>7861</v>
      </c>
      <c r="D3636" s="5">
        <v>1000</v>
      </c>
      <c r="E3636" s="7">
        <v>1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">
        <f t="shared" si="225"/>
        <v>0</v>
      </c>
      <c r="P3636" t="s">
        <v>8309</v>
      </c>
      <c r="Q3636" t="s">
        <v>8317</v>
      </c>
      <c r="R3636" s="13">
        <f t="shared" si="228"/>
        <v>42403.035567129627</v>
      </c>
      <c r="S3636" s="13">
        <f t="shared" si="226"/>
        <v>42462.993900462956</v>
      </c>
      <c r="T3636">
        <f t="shared" si="227"/>
        <v>2016</v>
      </c>
    </row>
    <row r="3637" spans="1:20" ht="30" x14ac:dyDescent="0.25">
      <c r="A3637">
        <v>3771</v>
      </c>
      <c r="B3637" s="9" t="s">
        <v>3768</v>
      </c>
      <c r="C3637" s="3" t="s">
        <v>7881</v>
      </c>
      <c r="D3637" s="5">
        <v>1000</v>
      </c>
      <c r="E3637" s="7">
        <v>1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">
        <f t="shared" si="225"/>
        <v>0</v>
      </c>
      <c r="P3637" t="s">
        <v>8309</v>
      </c>
      <c r="Q3637" t="s">
        <v>8317</v>
      </c>
      <c r="R3637" s="13">
        <f t="shared" si="228"/>
        <v>42493.857083333336</v>
      </c>
      <c r="S3637" s="13">
        <f t="shared" si="226"/>
        <v>42508</v>
      </c>
      <c r="T3637">
        <f t="shared" si="227"/>
        <v>2016</v>
      </c>
    </row>
    <row r="3638" spans="1:20" ht="60" x14ac:dyDescent="0.25">
      <c r="A3638">
        <v>3784</v>
      </c>
      <c r="B3638" s="9" t="s">
        <v>3781</v>
      </c>
      <c r="C3638" s="3" t="s">
        <v>7894</v>
      </c>
      <c r="D3638" s="5">
        <v>1000</v>
      </c>
      <c r="E3638" s="7">
        <v>1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">
        <f t="shared" si="225"/>
        <v>0</v>
      </c>
      <c r="P3638" t="s">
        <v>8309</v>
      </c>
      <c r="Q3638" t="s">
        <v>8317</v>
      </c>
      <c r="R3638" s="13">
        <f t="shared" si="228"/>
        <v>42531.980694444443</v>
      </c>
      <c r="S3638" s="13">
        <f t="shared" si="226"/>
        <v>42561.980694444443</v>
      </c>
      <c r="T3638">
        <f t="shared" si="227"/>
        <v>2016</v>
      </c>
    </row>
    <row r="3639" spans="1:20" ht="45" x14ac:dyDescent="0.25">
      <c r="A3639">
        <v>3808</v>
      </c>
      <c r="B3639" s="9" t="s">
        <v>3805</v>
      </c>
      <c r="C3639" s="3" t="s">
        <v>7918</v>
      </c>
      <c r="D3639" s="5">
        <v>1000</v>
      </c>
      <c r="E3639" s="7">
        <v>1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1">
        <f t="shared" si="225"/>
        <v>0</v>
      </c>
      <c r="P3639" t="s">
        <v>8309</v>
      </c>
      <c r="Q3639" t="s">
        <v>8333</v>
      </c>
      <c r="R3639" s="13">
        <f t="shared" si="228"/>
        <v>42059.453923611116</v>
      </c>
      <c r="S3639" s="13">
        <f t="shared" si="226"/>
        <v>42119.412256944444</v>
      </c>
      <c r="T3639">
        <f t="shared" si="227"/>
        <v>2015</v>
      </c>
    </row>
    <row r="3640" spans="1:20" ht="30" x14ac:dyDescent="0.25">
      <c r="A3640">
        <v>3815</v>
      </c>
      <c r="B3640" s="9" t="s">
        <v>3812</v>
      </c>
      <c r="C3640" s="3" t="s">
        <v>7925</v>
      </c>
      <c r="D3640" s="5">
        <v>1000</v>
      </c>
      <c r="E3640" s="7">
        <v>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1">
        <f t="shared" si="225"/>
        <v>0</v>
      </c>
      <c r="P3640" t="s">
        <v>8309</v>
      </c>
      <c r="Q3640" t="s">
        <v>8333</v>
      </c>
      <c r="R3640" s="13">
        <f t="shared" si="228"/>
        <v>42207.259918981479</v>
      </c>
      <c r="S3640" s="13">
        <f t="shared" si="226"/>
        <v>42236.958333333328</v>
      </c>
      <c r="T3640">
        <f t="shared" si="227"/>
        <v>2015</v>
      </c>
    </row>
    <row r="3641" spans="1:20" ht="45" x14ac:dyDescent="0.25">
      <c r="A3641">
        <v>3819</v>
      </c>
      <c r="B3641" s="9" t="s">
        <v>3816</v>
      </c>
      <c r="C3641" s="3" t="s">
        <v>7817</v>
      </c>
      <c r="D3641" s="5">
        <v>1000</v>
      </c>
      <c r="E3641" s="7">
        <v>1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1">
        <f t="shared" si="225"/>
        <v>0</v>
      </c>
      <c r="P3641" t="s">
        <v>8309</v>
      </c>
      <c r="Q3641" t="s">
        <v>8333</v>
      </c>
      <c r="R3641" s="13">
        <f t="shared" si="228"/>
        <v>42184.209537037037</v>
      </c>
      <c r="S3641" s="13">
        <f t="shared" si="226"/>
        <v>42202.876388888893</v>
      </c>
      <c r="T3641">
        <f t="shared" si="227"/>
        <v>2015</v>
      </c>
    </row>
    <row r="3642" spans="1:20" ht="30" x14ac:dyDescent="0.25">
      <c r="A3642">
        <v>3850</v>
      </c>
      <c r="B3642" s="9" t="s">
        <v>3847</v>
      </c>
      <c r="C3642" s="3" t="s">
        <v>7959</v>
      </c>
      <c r="D3642" s="5">
        <v>1000</v>
      </c>
      <c r="E3642" s="7">
        <v>1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1">
        <f t="shared" si="225"/>
        <v>0</v>
      </c>
      <c r="P3642" t="s">
        <v>8309</v>
      </c>
      <c r="Q3642" t="s">
        <v>8333</v>
      </c>
      <c r="R3642" s="13">
        <f t="shared" si="228"/>
        <v>41975.124340277776</v>
      </c>
      <c r="S3642" s="13">
        <f t="shared" si="226"/>
        <v>42005.124340277776</v>
      </c>
      <c r="T3642">
        <f t="shared" si="227"/>
        <v>2014</v>
      </c>
    </row>
    <row r="3643" spans="1:20" ht="75" x14ac:dyDescent="0.25">
      <c r="A3643">
        <v>3855</v>
      </c>
      <c r="B3643" s="9" t="s">
        <v>3852</v>
      </c>
      <c r="C3643" s="3" t="s">
        <v>7964</v>
      </c>
      <c r="D3643" s="5">
        <v>1000</v>
      </c>
      <c r="E3643" s="7">
        <v>1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1">
        <f t="shared" si="225"/>
        <v>0</v>
      </c>
      <c r="P3643" t="s">
        <v>8309</v>
      </c>
      <c r="Q3643" t="s">
        <v>8333</v>
      </c>
      <c r="R3643" s="13">
        <f t="shared" si="228"/>
        <v>42059.970729166671</v>
      </c>
      <c r="S3643" s="13">
        <f t="shared" si="226"/>
        <v>42089.929062499999</v>
      </c>
      <c r="T3643">
        <f t="shared" si="227"/>
        <v>2015</v>
      </c>
    </row>
    <row r="3644" spans="1:20" ht="60" x14ac:dyDescent="0.25">
      <c r="A3644">
        <v>3892</v>
      </c>
      <c r="B3644" s="9" t="s">
        <v>3889</v>
      </c>
      <c r="C3644" s="3" t="s">
        <v>8000</v>
      </c>
      <c r="D3644" s="5">
        <v>1000</v>
      </c>
      <c r="E3644" s="7">
        <v>1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1">
        <f t="shared" si="225"/>
        <v>0</v>
      </c>
      <c r="P3644" t="s">
        <v>8309</v>
      </c>
      <c r="Q3644" t="s">
        <v>8333</v>
      </c>
      <c r="R3644" s="13">
        <f t="shared" si="228"/>
        <v>41867.652280092596</v>
      </c>
      <c r="S3644" s="13">
        <f t="shared" si="226"/>
        <v>41875.291666666664</v>
      </c>
      <c r="T3644">
        <f t="shared" si="227"/>
        <v>2014</v>
      </c>
    </row>
    <row r="3645" spans="1:20" ht="60" x14ac:dyDescent="0.25">
      <c r="A3645">
        <v>3895</v>
      </c>
      <c r="B3645" s="9" t="s">
        <v>3892</v>
      </c>
      <c r="C3645" s="3" t="s">
        <v>8003</v>
      </c>
      <c r="D3645" s="5">
        <v>1000</v>
      </c>
      <c r="E3645" s="7">
        <v>1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1">
        <f t="shared" si="225"/>
        <v>0</v>
      </c>
      <c r="P3645" t="s">
        <v>8309</v>
      </c>
      <c r="Q3645" t="s">
        <v>8333</v>
      </c>
      <c r="R3645" s="13">
        <f t="shared" si="228"/>
        <v>42032.250208333338</v>
      </c>
      <c r="S3645" s="13">
        <f t="shared" si="226"/>
        <v>42063.250208333338</v>
      </c>
      <c r="T3645">
        <f t="shared" si="227"/>
        <v>2015</v>
      </c>
    </row>
    <row r="3646" spans="1:20" ht="45" x14ac:dyDescent="0.25">
      <c r="A3646">
        <v>3907</v>
      </c>
      <c r="B3646" s="9" t="s">
        <v>3904</v>
      </c>
      <c r="C3646" s="3" t="s">
        <v>8015</v>
      </c>
      <c r="D3646" s="5">
        <v>1000</v>
      </c>
      <c r="E3646" s="7">
        <v>1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1">
        <f t="shared" si="225"/>
        <v>0</v>
      </c>
      <c r="P3646" t="s">
        <v>8309</v>
      </c>
      <c r="Q3646" t="s">
        <v>8333</v>
      </c>
      <c r="R3646" s="13">
        <f t="shared" si="228"/>
        <v>41906.819513888891</v>
      </c>
      <c r="S3646" s="13">
        <f t="shared" si="226"/>
        <v>41938.838888888888</v>
      </c>
      <c r="T3646">
        <f t="shared" si="227"/>
        <v>2014</v>
      </c>
    </row>
    <row r="3647" spans="1:20" ht="45" x14ac:dyDescent="0.25">
      <c r="A3647">
        <v>3972</v>
      </c>
      <c r="B3647" s="9" t="s">
        <v>3969</v>
      </c>
      <c r="C3647" s="3" t="s">
        <v>8079</v>
      </c>
      <c r="D3647" s="5">
        <v>1000</v>
      </c>
      <c r="E3647" s="7">
        <v>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1">
        <f t="shared" si="225"/>
        <v>0</v>
      </c>
      <c r="P3647" t="s">
        <v>8309</v>
      </c>
      <c r="Q3647" t="s">
        <v>8333</v>
      </c>
      <c r="R3647" s="13">
        <f t="shared" si="228"/>
        <v>41981.067523148144</v>
      </c>
      <c r="S3647" s="13">
        <f t="shared" si="226"/>
        <v>42041.067523148144</v>
      </c>
      <c r="T3647">
        <f t="shared" si="227"/>
        <v>2014</v>
      </c>
    </row>
    <row r="3648" spans="1:20" ht="60" x14ac:dyDescent="0.25">
      <c r="A3648">
        <v>3974</v>
      </c>
      <c r="B3648" s="9" t="s">
        <v>3971</v>
      </c>
      <c r="C3648" s="3" t="s">
        <v>8081</v>
      </c>
      <c r="D3648" s="5">
        <v>1000</v>
      </c>
      <c r="E3648" s="7">
        <v>1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1">
        <f t="shared" si="225"/>
        <v>0</v>
      </c>
      <c r="P3648" t="s">
        <v>8309</v>
      </c>
      <c r="Q3648" t="s">
        <v>8333</v>
      </c>
      <c r="R3648" s="13">
        <f t="shared" si="228"/>
        <v>42493.546851851846</v>
      </c>
      <c r="S3648" s="13">
        <f t="shared" si="226"/>
        <v>42523.546851851846</v>
      </c>
      <c r="T3648">
        <f t="shared" si="227"/>
        <v>2016</v>
      </c>
    </row>
    <row r="3649" spans="1:20" ht="60" x14ac:dyDescent="0.25">
      <c r="A3649">
        <v>4008</v>
      </c>
      <c r="B3649" s="9" t="s">
        <v>4004</v>
      </c>
      <c r="C3649" s="3" t="s">
        <v>8113</v>
      </c>
      <c r="D3649" s="5">
        <v>1000</v>
      </c>
      <c r="E3649" s="7">
        <v>1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1">
        <f t="shared" si="225"/>
        <v>0</v>
      </c>
      <c r="P3649" t="s">
        <v>8309</v>
      </c>
      <c r="Q3649" t="s">
        <v>8333</v>
      </c>
      <c r="R3649" s="13">
        <f t="shared" si="228"/>
        <v>42177.964201388888</v>
      </c>
      <c r="S3649" s="13">
        <f t="shared" si="226"/>
        <v>42207.964201388888</v>
      </c>
      <c r="T3649">
        <f t="shared" si="227"/>
        <v>2015</v>
      </c>
    </row>
    <row r="3650" spans="1:20" ht="45" x14ac:dyDescent="0.25">
      <c r="A3650">
        <v>4070</v>
      </c>
      <c r="B3650" s="9" t="s">
        <v>4066</v>
      </c>
      <c r="C3650" s="3" t="s">
        <v>8173</v>
      </c>
      <c r="D3650" s="5">
        <v>1000</v>
      </c>
      <c r="E3650" s="7">
        <v>1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1">
        <f t="shared" ref="O3650:O3713" si="229">ROUND(E3651/D3651*100,0)</f>
        <v>0</v>
      </c>
      <c r="P3650" t="s">
        <v>8309</v>
      </c>
      <c r="Q3650" t="s">
        <v>8333</v>
      </c>
      <c r="R3650" s="13">
        <f t="shared" si="228"/>
        <v>42031.666898148149</v>
      </c>
      <c r="S3650" s="13">
        <f t="shared" si="226"/>
        <v>42064.125</v>
      </c>
      <c r="T3650">
        <f t="shared" si="227"/>
        <v>2015</v>
      </c>
    </row>
    <row r="3651" spans="1:20" ht="60" x14ac:dyDescent="0.25">
      <c r="A3651">
        <v>4072</v>
      </c>
      <c r="B3651" s="9" t="s">
        <v>4068</v>
      </c>
      <c r="C3651" s="3" t="s">
        <v>8175</v>
      </c>
      <c r="D3651" s="5">
        <v>1000</v>
      </c>
      <c r="E3651" s="7">
        <v>1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1">
        <f t="shared" si="229"/>
        <v>0</v>
      </c>
      <c r="P3651" t="s">
        <v>8309</v>
      </c>
      <c r="Q3651" t="s">
        <v>8333</v>
      </c>
      <c r="R3651" s="13">
        <f t="shared" si="228"/>
        <v>41812.77443287037</v>
      </c>
      <c r="S3651" s="13">
        <f t="shared" ref="S3651:S3714" si="230">(((I3651/60)/60/24+DATE(1970,1,1)))</f>
        <v>41872.77443287037</v>
      </c>
      <c r="T3651">
        <f t="shared" ref="T3651:T3714" si="231">YEAR(R3651)</f>
        <v>2014</v>
      </c>
    </row>
    <row r="3652" spans="1:20" ht="60" x14ac:dyDescent="0.25">
      <c r="A3652">
        <v>4086</v>
      </c>
      <c r="B3652" s="9" t="s">
        <v>4082</v>
      </c>
      <c r="C3652" s="3" t="s">
        <v>8189</v>
      </c>
      <c r="D3652" s="5">
        <v>1000</v>
      </c>
      <c r="E3652" s="7">
        <v>1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1">
        <f t="shared" si="229"/>
        <v>0</v>
      </c>
      <c r="P3652" t="s">
        <v>8309</v>
      </c>
      <c r="Q3652" t="s">
        <v>8333</v>
      </c>
      <c r="R3652" s="13">
        <f t="shared" si="228"/>
        <v>42304.940960648149</v>
      </c>
      <c r="S3652" s="13">
        <f t="shared" si="230"/>
        <v>42329.166666666672</v>
      </c>
      <c r="T3652">
        <f t="shared" si="231"/>
        <v>2015</v>
      </c>
    </row>
    <row r="3653" spans="1:20" ht="45" x14ac:dyDescent="0.25">
      <c r="A3653">
        <v>4090</v>
      </c>
      <c r="B3653" s="9" t="s">
        <v>4086</v>
      </c>
      <c r="C3653" s="3" t="s">
        <v>8193</v>
      </c>
      <c r="D3653" s="5">
        <v>1000</v>
      </c>
      <c r="E3653" s="7">
        <v>1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1">
        <f t="shared" si="229"/>
        <v>0</v>
      </c>
      <c r="P3653" t="s">
        <v>8309</v>
      </c>
      <c r="Q3653" t="s">
        <v>8333</v>
      </c>
      <c r="R3653" s="13">
        <f t="shared" si="228"/>
        <v>42209.67288194444</v>
      </c>
      <c r="S3653" s="13">
        <f t="shared" si="230"/>
        <v>42223.625</v>
      </c>
      <c r="T3653">
        <f t="shared" si="231"/>
        <v>2015</v>
      </c>
    </row>
    <row r="3654" spans="1:20" ht="45" x14ac:dyDescent="0.25">
      <c r="A3654">
        <v>4103</v>
      </c>
      <c r="B3654" s="9" t="s">
        <v>4099</v>
      </c>
      <c r="C3654" s="3" t="s">
        <v>8206</v>
      </c>
      <c r="D3654" s="5">
        <v>1000</v>
      </c>
      <c r="E3654" s="7">
        <v>1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1">
        <f t="shared" si="229"/>
        <v>0</v>
      </c>
      <c r="P3654" t="s">
        <v>8309</v>
      </c>
      <c r="Q3654" t="s">
        <v>8333</v>
      </c>
      <c r="R3654" s="13">
        <f t="shared" si="228"/>
        <v>42188.83293981482</v>
      </c>
      <c r="S3654" s="13">
        <f t="shared" si="230"/>
        <v>42242.772222222222</v>
      </c>
      <c r="T3654">
        <f t="shared" si="231"/>
        <v>2015</v>
      </c>
    </row>
    <row r="3655" spans="1:20" ht="60" x14ac:dyDescent="0.25">
      <c r="A3655">
        <v>383</v>
      </c>
      <c r="B3655" s="9" t="s">
        <v>384</v>
      </c>
      <c r="C3655" s="3" t="s">
        <v>4493</v>
      </c>
      <c r="D3655" s="5">
        <v>999</v>
      </c>
      <c r="E3655" s="7">
        <v>1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">
        <f t="shared" si="229"/>
        <v>0</v>
      </c>
      <c r="P3655" t="s">
        <v>8307</v>
      </c>
      <c r="Q3655" t="s">
        <v>8336</v>
      </c>
      <c r="R3655" s="13">
        <f t="shared" si="228"/>
        <v>41755.117581018516</v>
      </c>
      <c r="S3655" s="13">
        <f t="shared" si="230"/>
        <v>41778.117581018516</v>
      </c>
      <c r="T3655">
        <f t="shared" si="231"/>
        <v>2014</v>
      </c>
    </row>
    <row r="3656" spans="1:20" ht="45" x14ac:dyDescent="0.25">
      <c r="A3656">
        <v>1883</v>
      </c>
      <c r="B3656" s="9" t="s">
        <v>1884</v>
      </c>
      <c r="C3656" s="3" t="s">
        <v>5993</v>
      </c>
      <c r="D3656" s="5">
        <v>999</v>
      </c>
      <c r="E3656" s="7">
        <v>1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">
        <f t="shared" si="229"/>
        <v>0</v>
      </c>
      <c r="P3656" t="s">
        <v>8323</v>
      </c>
      <c r="Q3656" t="s">
        <v>8344</v>
      </c>
      <c r="R3656" s="13">
        <f t="shared" si="228"/>
        <v>40977.948009259257</v>
      </c>
      <c r="S3656" s="13">
        <f t="shared" si="230"/>
        <v>41007.906342592592</v>
      </c>
      <c r="T3656">
        <f t="shared" si="231"/>
        <v>2012</v>
      </c>
    </row>
    <row r="3657" spans="1:20" ht="60" x14ac:dyDescent="0.25">
      <c r="A3657">
        <v>3458</v>
      </c>
      <c r="B3657" s="9" t="s">
        <v>3457</v>
      </c>
      <c r="C3657" s="3" t="s">
        <v>7568</v>
      </c>
      <c r="D3657" s="5">
        <v>978</v>
      </c>
      <c r="E3657" s="7">
        <v>1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">
        <f t="shared" si="229"/>
        <v>0</v>
      </c>
      <c r="P3657" t="s">
        <v>8309</v>
      </c>
      <c r="Q3657" t="s">
        <v>8333</v>
      </c>
      <c r="R3657" s="13">
        <f t="shared" si="228"/>
        <v>42011.202581018515</v>
      </c>
      <c r="S3657" s="13">
        <f t="shared" si="230"/>
        <v>42038.185416666667</v>
      </c>
      <c r="T3657">
        <f t="shared" si="231"/>
        <v>2015</v>
      </c>
    </row>
    <row r="3658" spans="1:20" ht="60" x14ac:dyDescent="0.25">
      <c r="A3658">
        <v>3532</v>
      </c>
      <c r="B3658" s="9" t="s">
        <v>3531</v>
      </c>
      <c r="C3658" s="3" t="s">
        <v>7642</v>
      </c>
      <c r="D3658" s="5">
        <v>960</v>
      </c>
      <c r="E3658" s="7">
        <v>1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">
        <f t="shared" si="229"/>
        <v>0</v>
      </c>
      <c r="P3658" t="s">
        <v>8309</v>
      </c>
      <c r="Q3658" t="s">
        <v>8333</v>
      </c>
      <c r="R3658" s="13">
        <f t="shared" si="228"/>
        <v>41884.599849537037</v>
      </c>
      <c r="S3658" s="13">
        <f t="shared" si="230"/>
        <v>41900.165972222225</v>
      </c>
      <c r="T3658">
        <f t="shared" si="231"/>
        <v>2014</v>
      </c>
    </row>
    <row r="3659" spans="1:20" ht="45" x14ac:dyDescent="0.25">
      <c r="A3659">
        <v>2634</v>
      </c>
      <c r="B3659" s="9" t="s">
        <v>2634</v>
      </c>
      <c r="C3659" s="3" t="s">
        <v>6744</v>
      </c>
      <c r="D3659" s="5">
        <v>930</v>
      </c>
      <c r="E3659" s="7">
        <v>1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">
        <f t="shared" si="229"/>
        <v>0</v>
      </c>
      <c r="P3659" t="s">
        <v>8314</v>
      </c>
      <c r="Q3659" t="s">
        <v>8319</v>
      </c>
      <c r="R3659" s="13">
        <f t="shared" si="228"/>
        <v>42612.656493055561</v>
      </c>
      <c r="S3659" s="13">
        <f t="shared" si="230"/>
        <v>42642.656493055561</v>
      </c>
      <c r="T3659">
        <f t="shared" si="231"/>
        <v>2016</v>
      </c>
    </row>
    <row r="3660" spans="1:20" ht="60" x14ac:dyDescent="0.25">
      <c r="A3660">
        <v>1242</v>
      </c>
      <c r="B3660" s="9" t="s">
        <v>1243</v>
      </c>
      <c r="C3660" s="3" t="s">
        <v>5352</v>
      </c>
      <c r="D3660" s="5">
        <v>911</v>
      </c>
      <c r="E3660" s="7">
        <v>1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">
        <f t="shared" si="229"/>
        <v>0</v>
      </c>
      <c r="P3660" t="s">
        <v>8323</v>
      </c>
      <c r="Q3660" t="s">
        <v>8324</v>
      </c>
      <c r="R3660" s="13">
        <f t="shared" si="228"/>
        <v>40782.165532407409</v>
      </c>
      <c r="S3660" s="13">
        <f t="shared" si="230"/>
        <v>40797.554166666669</v>
      </c>
      <c r="T3660">
        <f t="shared" si="231"/>
        <v>2011</v>
      </c>
    </row>
    <row r="3661" spans="1:20" ht="60" x14ac:dyDescent="0.25">
      <c r="A3661">
        <v>73</v>
      </c>
      <c r="B3661" s="9" t="s">
        <v>75</v>
      </c>
      <c r="C3661" s="3" t="s">
        <v>4184</v>
      </c>
      <c r="D3661" s="5">
        <v>900</v>
      </c>
      <c r="E3661" s="7">
        <v>1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">
        <f t="shared" si="229"/>
        <v>0</v>
      </c>
      <c r="P3661" t="s">
        <v>8307</v>
      </c>
      <c r="Q3661" t="s">
        <v>8356</v>
      </c>
      <c r="R3661" s="13">
        <f t="shared" si="228"/>
        <v>40587.75675925926</v>
      </c>
      <c r="S3661" s="13">
        <f t="shared" si="230"/>
        <v>40666.165972222225</v>
      </c>
      <c r="T3661">
        <f t="shared" si="231"/>
        <v>2011</v>
      </c>
    </row>
    <row r="3662" spans="1:20" ht="60" x14ac:dyDescent="0.25">
      <c r="A3662">
        <v>930</v>
      </c>
      <c r="B3662" s="9" t="s">
        <v>931</v>
      </c>
      <c r="C3662" s="3" t="s">
        <v>5040</v>
      </c>
      <c r="D3662" s="5">
        <v>900</v>
      </c>
      <c r="E3662" s="7">
        <v>1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">
        <f t="shared" si="229"/>
        <v>0</v>
      </c>
      <c r="P3662" t="s">
        <v>8323</v>
      </c>
      <c r="Q3662" t="s">
        <v>8337</v>
      </c>
      <c r="R3662" s="13">
        <f t="shared" si="228"/>
        <v>40312.915578703702</v>
      </c>
      <c r="S3662" s="13">
        <f t="shared" si="230"/>
        <v>40354.897222222222</v>
      </c>
      <c r="T3662">
        <f t="shared" si="231"/>
        <v>2010</v>
      </c>
    </row>
    <row r="3663" spans="1:20" ht="60" x14ac:dyDescent="0.25">
      <c r="A3663">
        <v>1206</v>
      </c>
      <c r="B3663" s="9" t="s">
        <v>1207</v>
      </c>
      <c r="C3663" s="3" t="s">
        <v>5316</v>
      </c>
      <c r="D3663" s="5">
        <v>900</v>
      </c>
      <c r="E3663" s="7">
        <v>1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">
        <f t="shared" si="229"/>
        <v>0</v>
      </c>
      <c r="P3663" t="s">
        <v>8327</v>
      </c>
      <c r="Q3663" t="s">
        <v>8328</v>
      </c>
      <c r="R3663" s="13">
        <f t="shared" si="228"/>
        <v>42772.776076388895</v>
      </c>
      <c r="S3663" s="13">
        <f t="shared" si="230"/>
        <v>42805.561805555553</v>
      </c>
      <c r="T3663">
        <f t="shared" si="231"/>
        <v>2017</v>
      </c>
    </row>
    <row r="3664" spans="1:20" ht="60" x14ac:dyDescent="0.25">
      <c r="A3664">
        <v>1446</v>
      </c>
      <c r="B3664" s="9" t="s">
        <v>1447</v>
      </c>
      <c r="C3664" s="3" t="s">
        <v>5556</v>
      </c>
      <c r="D3664" s="5">
        <v>900</v>
      </c>
      <c r="E3664" s="7">
        <v>1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">
        <f t="shared" si="229"/>
        <v>0</v>
      </c>
      <c r="P3664" t="s">
        <v>8311</v>
      </c>
      <c r="Q3664" t="s">
        <v>8312</v>
      </c>
      <c r="R3664" s="13">
        <f t="shared" si="228"/>
        <v>42461.447662037041</v>
      </c>
      <c r="S3664" s="13">
        <f t="shared" si="230"/>
        <v>42481.447662037041</v>
      </c>
      <c r="T3664">
        <f t="shared" si="231"/>
        <v>2016</v>
      </c>
    </row>
    <row r="3665" spans="1:20" ht="60" x14ac:dyDescent="0.25">
      <c r="A3665">
        <v>1840</v>
      </c>
      <c r="B3665" s="9" t="s">
        <v>1841</v>
      </c>
      <c r="C3665" s="3" t="s">
        <v>5950</v>
      </c>
      <c r="D3665" s="5">
        <v>900</v>
      </c>
      <c r="E3665" s="7">
        <v>1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">
        <f t="shared" si="229"/>
        <v>0</v>
      </c>
      <c r="P3665" t="s">
        <v>8323</v>
      </c>
      <c r="Q3665" t="s">
        <v>8347</v>
      </c>
      <c r="R3665" s="13">
        <f t="shared" si="228"/>
        <v>41382.096180555556</v>
      </c>
      <c r="S3665" s="13">
        <f t="shared" si="230"/>
        <v>41401.207638888889</v>
      </c>
      <c r="T3665">
        <f t="shared" si="231"/>
        <v>2013</v>
      </c>
    </row>
    <row r="3666" spans="1:20" ht="60" x14ac:dyDescent="0.25">
      <c r="A3666">
        <v>1899</v>
      </c>
      <c r="B3666" s="9" t="s">
        <v>1900</v>
      </c>
      <c r="C3666" s="3" t="s">
        <v>6009</v>
      </c>
      <c r="D3666" s="5">
        <v>900</v>
      </c>
      <c r="E3666" s="7">
        <v>1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">
        <f t="shared" si="229"/>
        <v>0</v>
      </c>
      <c r="P3666" t="s">
        <v>8323</v>
      </c>
      <c r="Q3666" t="s">
        <v>8344</v>
      </c>
      <c r="R3666" s="13">
        <f t="shared" si="228"/>
        <v>42058.941736111112</v>
      </c>
      <c r="S3666" s="13">
        <f t="shared" si="230"/>
        <v>42088.90006944444</v>
      </c>
      <c r="T3666">
        <f t="shared" si="231"/>
        <v>2015</v>
      </c>
    </row>
    <row r="3667" spans="1:20" ht="45" x14ac:dyDescent="0.25">
      <c r="A3667">
        <v>2523</v>
      </c>
      <c r="B3667" s="9" t="s">
        <v>2523</v>
      </c>
      <c r="C3667" s="3" t="s">
        <v>6633</v>
      </c>
      <c r="D3667" s="5">
        <v>900</v>
      </c>
      <c r="E3667" s="7">
        <v>1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">
        <f t="shared" si="229"/>
        <v>0</v>
      </c>
      <c r="P3667" t="s">
        <v>8323</v>
      </c>
      <c r="Q3667" t="s">
        <v>8355</v>
      </c>
      <c r="R3667" s="13">
        <f t="shared" si="228"/>
        <v>41930.975601851853</v>
      </c>
      <c r="S3667" s="13">
        <f t="shared" si="230"/>
        <v>41961.017268518524</v>
      </c>
      <c r="T3667">
        <f t="shared" si="231"/>
        <v>2014</v>
      </c>
    </row>
    <row r="3668" spans="1:20" ht="30" x14ac:dyDescent="0.25">
      <c r="A3668">
        <v>2557</v>
      </c>
      <c r="B3668" s="9" t="s">
        <v>2557</v>
      </c>
      <c r="C3668" s="3" t="s">
        <v>6667</v>
      </c>
      <c r="D3668" s="5">
        <v>900</v>
      </c>
      <c r="E3668" s="7">
        <v>1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">
        <f t="shared" si="229"/>
        <v>0</v>
      </c>
      <c r="P3668" t="s">
        <v>8323</v>
      </c>
      <c r="Q3668" t="s">
        <v>8355</v>
      </c>
      <c r="R3668" s="13">
        <f t="shared" si="228"/>
        <v>41744.745208333334</v>
      </c>
      <c r="S3668" s="13">
        <f t="shared" si="230"/>
        <v>41774.745208333334</v>
      </c>
      <c r="T3668">
        <f t="shared" si="231"/>
        <v>2014</v>
      </c>
    </row>
    <row r="3669" spans="1:20" ht="60" x14ac:dyDescent="0.25">
      <c r="A3669">
        <v>3026</v>
      </c>
      <c r="B3669" s="9" t="s">
        <v>3026</v>
      </c>
      <c r="C3669" s="3" t="s">
        <v>7136</v>
      </c>
      <c r="D3669" s="5">
        <v>900</v>
      </c>
      <c r="E3669" s="7">
        <v>1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">
        <f t="shared" si="229"/>
        <v>0</v>
      </c>
      <c r="P3669" t="s">
        <v>8309</v>
      </c>
      <c r="Q3669" t="s">
        <v>8310</v>
      </c>
      <c r="R3669" s="13">
        <f t="shared" si="228"/>
        <v>42783.459398148145</v>
      </c>
      <c r="S3669" s="13">
        <f t="shared" si="230"/>
        <v>42797.459398148145</v>
      </c>
      <c r="T3669">
        <f t="shared" si="231"/>
        <v>2017</v>
      </c>
    </row>
    <row r="3670" spans="1:20" ht="60" x14ac:dyDescent="0.25">
      <c r="A3670">
        <v>3510</v>
      </c>
      <c r="B3670" s="9" t="s">
        <v>3509</v>
      </c>
      <c r="C3670" s="3" t="s">
        <v>7620</v>
      </c>
      <c r="D3670" s="5">
        <v>900</v>
      </c>
      <c r="E3670" s="7">
        <v>1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1">
        <f t="shared" si="229"/>
        <v>0</v>
      </c>
      <c r="P3670" t="s">
        <v>8309</v>
      </c>
      <c r="Q3670" t="s">
        <v>8333</v>
      </c>
      <c r="R3670" s="13">
        <f t="shared" si="228"/>
        <v>41802.62090277778</v>
      </c>
      <c r="S3670" s="13">
        <f t="shared" si="230"/>
        <v>41822.62090277778</v>
      </c>
      <c r="T3670">
        <f t="shared" si="231"/>
        <v>2014</v>
      </c>
    </row>
    <row r="3671" spans="1:20" ht="60" x14ac:dyDescent="0.25">
      <c r="A3671">
        <v>3565</v>
      </c>
      <c r="B3671" s="9" t="s">
        <v>3564</v>
      </c>
      <c r="C3671" s="3" t="s">
        <v>7675</v>
      </c>
      <c r="D3671" s="5">
        <v>900</v>
      </c>
      <c r="E3671" s="7">
        <v>1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1">
        <f t="shared" si="229"/>
        <v>0</v>
      </c>
      <c r="P3671" t="s">
        <v>8309</v>
      </c>
      <c r="Q3671" t="s">
        <v>8333</v>
      </c>
      <c r="R3671" s="13">
        <f t="shared" ref="R3671:R3734" si="232">((J3671/60)/60/24+DATE(1970,1,1))</f>
        <v>41974.743148148147</v>
      </c>
      <c r="S3671" s="13">
        <f t="shared" si="230"/>
        <v>42004.743148148147</v>
      </c>
      <c r="T3671">
        <f t="shared" si="231"/>
        <v>2014</v>
      </c>
    </row>
    <row r="3672" spans="1:20" ht="45" x14ac:dyDescent="0.25">
      <c r="A3672">
        <v>3580</v>
      </c>
      <c r="B3672" s="9" t="s">
        <v>3579</v>
      </c>
      <c r="C3672" s="3" t="s">
        <v>7690</v>
      </c>
      <c r="D3672" s="5">
        <v>900</v>
      </c>
      <c r="E3672" s="7">
        <v>1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1">
        <f t="shared" si="229"/>
        <v>0</v>
      </c>
      <c r="P3672" t="s">
        <v>8309</v>
      </c>
      <c r="Q3672" t="s">
        <v>8333</v>
      </c>
      <c r="R3672" s="13">
        <f t="shared" si="232"/>
        <v>42026.176180555558</v>
      </c>
      <c r="S3672" s="13">
        <f t="shared" si="230"/>
        <v>42064.207638888889</v>
      </c>
      <c r="T3672">
        <f t="shared" si="231"/>
        <v>2015</v>
      </c>
    </row>
    <row r="3673" spans="1:20" ht="60" x14ac:dyDescent="0.25">
      <c r="A3673">
        <v>19</v>
      </c>
      <c r="B3673" s="9" t="s">
        <v>21</v>
      </c>
      <c r="C3673" s="3" t="s">
        <v>4130</v>
      </c>
      <c r="D3673" s="5">
        <v>850</v>
      </c>
      <c r="E3673" s="7">
        <v>1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">
        <f t="shared" si="229"/>
        <v>0</v>
      </c>
      <c r="P3673" t="s">
        <v>8307</v>
      </c>
      <c r="Q3673" t="s">
        <v>8346</v>
      </c>
      <c r="R3673" s="13">
        <f t="shared" si="232"/>
        <v>42175.816365740742</v>
      </c>
      <c r="S3673" s="13">
        <f t="shared" si="230"/>
        <v>42205.816365740742</v>
      </c>
      <c r="T3673">
        <f t="shared" si="231"/>
        <v>2015</v>
      </c>
    </row>
    <row r="3674" spans="1:20" ht="60" x14ac:dyDescent="0.25">
      <c r="A3674">
        <v>947</v>
      </c>
      <c r="B3674" s="9" t="s">
        <v>948</v>
      </c>
      <c r="C3674" s="3" t="s">
        <v>5057</v>
      </c>
      <c r="D3674" s="5">
        <v>850</v>
      </c>
      <c r="E3674" s="7">
        <v>1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">
        <f t="shared" si="229"/>
        <v>0</v>
      </c>
      <c r="P3674" t="s">
        <v>8314</v>
      </c>
      <c r="Q3674" t="s">
        <v>8322</v>
      </c>
      <c r="R3674" s="13">
        <f t="shared" si="232"/>
        <v>42491.781319444446</v>
      </c>
      <c r="S3674" s="13">
        <f t="shared" si="230"/>
        <v>42551.781319444446</v>
      </c>
      <c r="T3674">
        <f t="shared" si="231"/>
        <v>2016</v>
      </c>
    </row>
    <row r="3675" spans="1:20" ht="60" x14ac:dyDescent="0.25">
      <c r="A3675">
        <v>1296</v>
      </c>
      <c r="B3675" s="9" t="s">
        <v>1297</v>
      </c>
      <c r="C3675" s="3" t="s">
        <v>5406</v>
      </c>
      <c r="D3675" s="5">
        <v>850</v>
      </c>
      <c r="E3675" s="7">
        <v>1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">
        <f t="shared" si="229"/>
        <v>0</v>
      </c>
      <c r="P3675" t="s">
        <v>8309</v>
      </c>
      <c r="Q3675" t="s">
        <v>8333</v>
      </c>
      <c r="R3675" s="13">
        <f t="shared" si="232"/>
        <v>42423.050613425927</v>
      </c>
      <c r="S3675" s="13">
        <f t="shared" si="230"/>
        <v>42443.008946759262</v>
      </c>
      <c r="T3675">
        <f t="shared" si="231"/>
        <v>2016</v>
      </c>
    </row>
    <row r="3676" spans="1:20" ht="30" x14ac:dyDescent="0.25">
      <c r="A3676">
        <v>2293</v>
      </c>
      <c r="B3676" s="9" t="s">
        <v>2294</v>
      </c>
      <c r="C3676" s="3" t="s">
        <v>6403</v>
      </c>
      <c r="D3676" s="5">
        <v>850</v>
      </c>
      <c r="E3676" s="7">
        <v>1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">
        <f t="shared" si="229"/>
        <v>0</v>
      </c>
      <c r="P3676" t="s">
        <v>8323</v>
      </c>
      <c r="Q3676" t="s">
        <v>8347</v>
      </c>
      <c r="R3676" s="13">
        <f t="shared" si="232"/>
        <v>41151.708321759259</v>
      </c>
      <c r="S3676" s="13">
        <f t="shared" si="230"/>
        <v>41177.165972222225</v>
      </c>
      <c r="T3676">
        <f t="shared" si="231"/>
        <v>2012</v>
      </c>
    </row>
    <row r="3677" spans="1:20" ht="60" x14ac:dyDescent="0.25">
      <c r="A3677">
        <v>2837</v>
      </c>
      <c r="B3677" s="9" t="s">
        <v>2837</v>
      </c>
      <c r="C3677" s="3" t="s">
        <v>6947</v>
      </c>
      <c r="D3677" s="5">
        <v>850</v>
      </c>
      <c r="E3677" s="7">
        <v>1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">
        <f t="shared" si="229"/>
        <v>0</v>
      </c>
      <c r="P3677" t="s">
        <v>8309</v>
      </c>
      <c r="Q3677" t="s">
        <v>8333</v>
      </c>
      <c r="R3677" s="13">
        <f t="shared" si="232"/>
        <v>42307.908379629633</v>
      </c>
      <c r="S3677" s="13">
        <f t="shared" si="230"/>
        <v>42347.950046296297</v>
      </c>
      <c r="T3677">
        <f t="shared" si="231"/>
        <v>2015</v>
      </c>
    </row>
    <row r="3678" spans="1:20" ht="45" x14ac:dyDescent="0.25">
      <c r="A3678">
        <v>3726</v>
      </c>
      <c r="B3678" s="9" t="s">
        <v>3723</v>
      </c>
      <c r="C3678" s="3" t="s">
        <v>7836</v>
      </c>
      <c r="D3678" s="5">
        <v>850</v>
      </c>
      <c r="E3678" s="7">
        <v>1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1">
        <f t="shared" si="229"/>
        <v>0</v>
      </c>
      <c r="P3678" t="s">
        <v>8309</v>
      </c>
      <c r="Q3678" t="s">
        <v>8333</v>
      </c>
      <c r="R3678" s="13">
        <f t="shared" si="232"/>
        <v>42462.140868055561</v>
      </c>
      <c r="S3678" s="13">
        <f t="shared" si="230"/>
        <v>42489.875</v>
      </c>
      <c r="T3678">
        <f t="shared" si="231"/>
        <v>2016</v>
      </c>
    </row>
    <row r="3679" spans="1:20" ht="45" x14ac:dyDescent="0.25">
      <c r="A3679">
        <v>3732</v>
      </c>
      <c r="B3679" s="9" t="s">
        <v>3729</v>
      </c>
      <c r="C3679" s="3" t="s">
        <v>7842</v>
      </c>
      <c r="D3679" s="5">
        <v>850</v>
      </c>
      <c r="E3679" s="7">
        <v>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">
        <f t="shared" si="229"/>
        <v>0</v>
      </c>
      <c r="P3679" t="s">
        <v>8309</v>
      </c>
      <c r="Q3679" t="s">
        <v>8333</v>
      </c>
      <c r="R3679" s="13">
        <f t="shared" si="232"/>
        <v>41968.677465277782</v>
      </c>
      <c r="S3679" s="13">
        <f t="shared" si="230"/>
        <v>42028.5</v>
      </c>
      <c r="T3679">
        <f t="shared" si="231"/>
        <v>2014</v>
      </c>
    </row>
    <row r="3680" spans="1:20" ht="60" x14ac:dyDescent="0.25">
      <c r="A3680">
        <v>3982</v>
      </c>
      <c r="B3680" s="9" t="s">
        <v>3978</v>
      </c>
      <c r="C3680" s="3" t="s">
        <v>8088</v>
      </c>
      <c r="D3680" s="5">
        <v>850</v>
      </c>
      <c r="E3680" s="7">
        <v>1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1">
        <f t="shared" si="229"/>
        <v>0</v>
      </c>
      <c r="P3680" t="s">
        <v>8309</v>
      </c>
      <c r="Q3680" t="s">
        <v>8333</v>
      </c>
      <c r="R3680" s="13">
        <f t="shared" si="232"/>
        <v>42132.809953703705</v>
      </c>
      <c r="S3680" s="13">
        <f t="shared" si="230"/>
        <v>42192.809953703705</v>
      </c>
      <c r="T3680">
        <f t="shared" si="231"/>
        <v>2015</v>
      </c>
    </row>
    <row r="3681" spans="1:20" ht="45" x14ac:dyDescent="0.25">
      <c r="A3681">
        <v>2628</v>
      </c>
      <c r="B3681" s="9" t="s">
        <v>2628</v>
      </c>
      <c r="C3681" s="3" t="s">
        <v>6738</v>
      </c>
      <c r="D3681" s="5">
        <v>839</v>
      </c>
      <c r="E3681" s="7">
        <v>1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">
        <f t="shared" si="229"/>
        <v>0</v>
      </c>
      <c r="P3681" t="s">
        <v>8314</v>
      </c>
      <c r="Q3681" t="s">
        <v>8319</v>
      </c>
      <c r="R3681" s="13">
        <f t="shared" si="232"/>
        <v>41953.966053240743</v>
      </c>
      <c r="S3681" s="13">
        <f t="shared" si="230"/>
        <v>41973.966053240743</v>
      </c>
      <c r="T3681">
        <f t="shared" si="231"/>
        <v>2014</v>
      </c>
    </row>
    <row r="3682" spans="1:20" ht="60" x14ac:dyDescent="0.25">
      <c r="A3682">
        <v>472</v>
      </c>
      <c r="B3682" s="9" t="s">
        <v>473</v>
      </c>
      <c r="C3682" s="3" t="s">
        <v>4582</v>
      </c>
      <c r="D3682" s="5">
        <v>800</v>
      </c>
      <c r="E3682" s="7">
        <v>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">
        <f t="shared" si="229"/>
        <v>0</v>
      </c>
      <c r="P3682" t="s">
        <v>8307</v>
      </c>
      <c r="Q3682" t="s">
        <v>8313</v>
      </c>
      <c r="R3682" s="13">
        <f t="shared" si="232"/>
        <v>41844.922662037039</v>
      </c>
      <c r="S3682" s="13">
        <f t="shared" si="230"/>
        <v>41874.922662037039</v>
      </c>
      <c r="T3682">
        <f t="shared" si="231"/>
        <v>2014</v>
      </c>
    </row>
    <row r="3683" spans="1:20" ht="60" x14ac:dyDescent="0.25">
      <c r="A3683">
        <v>646</v>
      </c>
      <c r="B3683" s="9" t="s">
        <v>647</v>
      </c>
      <c r="C3683" s="3" t="s">
        <v>4756</v>
      </c>
      <c r="D3683" s="5">
        <v>800</v>
      </c>
      <c r="E3683" s="7">
        <v>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">
        <f t="shared" si="229"/>
        <v>0</v>
      </c>
      <c r="P3683" t="s">
        <v>8314</v>
      </c>
      <c r="Q3683" t="s">
        <v>8322</v>
      </c>
      <c r="R3683" s="13">
        <f t="shared" si="232"/>
        <v>41832.852627314816</v>
      </c>
      <c r="S3683" s="13">
        <f t="shared" si="230"/>
        <v>41862.852627314816</v>
      </c>
      <c r="T3683">
        <f t="shared" si="231"/>
        <v>2014</v>
      </c>
    </row>
    <row r="3684" spans="1:20" ht="45" x14ac:dyDescent="0.25">
      <c r="A3684">
        <v>781</v>
      </c>
      <c r="B3684" s="9" t="s">
        <v>782</v>
      </c>
      <c r="C3684" s="3" t="s">
        <v>4891</v>
      </c>
      <c r="D3684" s="5">
        <v>800</v>
      </c>
      <c r="E3684" s="7">
        <v>1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">
        <f t="shared" si="229"/>
        <v>0</v>
      </c>
      <c r="P3684" t="s">
        <v>8323</v>
      </c>
      <c r="Q3684" t="s">
        <v>8347</v>
      </c>
      <c r="R3684" s="13">
        <f t="shared" si="232"/>
        <v>41403.000856481485</v>
      </c>
      <c r="S3684" s="13">
        <f t="shared" si="230"/>
        <v>41433.000856481485</v>
      </c>
      <c r="T3684">
        <f t="shared" si="231"/>
        <v>2013</v>
      </c>
    </row>
    <row r="3685" spans="1:20" ht="45" x14ac:dyDescent="0.25">
      <c r="A3685">
        <v>823</v>
      </c>
      <c r="B3685" s="9" t="s">
        <v>824</v>
      </c>
      <c r="C3685" s="3" t="s">
        <v>4933</v>
      </c>
      <c r="D3685" s="5">
        <v>800</v>
      </c>
      <c r="E3685" s="7">
        <v>1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">
        <f t="shared" si="229"/>
        <v>0</v>
      </c>
      <c r="P3685" t="s">
        <v>8323</v>
      </c>
      <c r="Q3685" t="s">
        <v>8347</v>
      </c>
      <c r="R3685" s="13">
        <f t="shared" si="232"/>
        <v>42055.972824074073</v>
      </c>
      <c r="S3685" s="13">
        <f t="shared" si="230"/>
        <v>42085.931157407409</v>
      </c>
      <c r="T3685">
        <f t="shared" si="231"/>
        <v>2015</v>
      </c>
    </row>
    <row r="3686" spans="1:20" ht="60" x14ac:dyDescent="0.25">
      <c r="A3686">
        <v>1598</v>
      </c>
      <c r="B3686" s="9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">
        <f t="shared" si="229"/>
        <v>0</v>
      </c>
      <c r="P3686" t="s">
        <v>8327</v>
      </c>
      <c r="Q3686" t="s">
        <v>8340</v>
      </c>
      <c r="R3686" s="13">
        <f t="shared" si="232"/>
        <v>42151.667337962965</v>
      </c>
      <c r="S3686" s="13">
        <f t="shared" si="230"/>
        <v>42211.667337962965</v>
      </c>
      <c r="T3686">
        <f t="shared" si="231"/>
        <v>2015</v>
      </c>
    </row>
    <row r="3687" spans="1:20" x14ac:dyDescent="0.25">
      <c r="A3687">
        <v>1611</v>
      </c>
      <c r="B3687" s="9" t="s">
        <v>1612</v>
      </c>
      <c r="C3687" s="3" t="s">
        <v>5721</v>
      </c>
      <c r="D3687" s="5">
        <v>800</v>
      </c>
      <c r="E3687" s="7">
        <v>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">
        <f t="shared" si="229"/>
        <v>0</v>
      </c>
      <c r="P3687" t="s">
        <v>8323</v>
      </c>
      <c r="Q3687" t="s">
        <v>8347</v>
      </c>
      <c r="R3687" s="13">
        <f t="shared" si="232"/>
        <v>41409.00037037037</v>
      </c>
      <c r="S3687" s="13">
        <f t="shared" si="230"/>
        <v>41430.00037037037</v>
      </c>
      <c r="T3687">
        <f t="shared" si="231"/>
        <v>2013</v>
      </c>
    </row>
    <row r="3688" spans="1:20" ht="60" x14ac:dyDescent="0.25">
      <c r="A3688">
        <v>1853</v>
      </c>
      <c r="B3688" s="9" t="s">
        <v>1854</v>
      </c>
      <c r="C3688" s="3" t="s">
        <v>5963</v>
      </c>
      <c r="D3688" s="5">
        <v>800</v>
      </c>
      <c r="E3688" s="7">
        <v>1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">
        <f t="shared" si="229"/>
        <v>0</v>
      </c>
      <c r="P3688" t="s">
        <v>8323</v>
      </c>
      <c r="Q3688" t="s">
        <v>8347</v>
      </c>
      <c r="R3688" s="13">
        <f t="shared" si="232"/>
        <v>41177.060381944444</v>
      </c>
      <c r="S3688" s="13">
        <f t="shared" si="230"/>
        <v>41227.102048611108</v>
      </c>
      <c r="T3688">
        <f t="shared" si="231"/>
        <v>2012</v>
      </c>
    </row>
    <row r="3689" spans="1:20" ht="60" x14ac:dyDescent="0.25">
      <c r="A3689">
        <v>1947</v>
      </c>
      <c r="B3689" s="9" t="s">
        <v>1948</v>
      </c>
      <c r="C3689" s="3" t="s">
        <v>6057</v>
      </c>
      <c r="D3689" s="5">
        <v>800</v>
      </c>
      <c r="E3689" s="7">
        <v>1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">
        <f t="shared" si="229"/>
        <v>0</v>
      </c>
      <c r="P3689" t="s">
        <v>8314</v>
      </c>
      <c r="Q3689" t="s">
        <v>8325</v>
      </c>
      <c r="R3689" s="13">
        <f t="shared" si="232"/>
        <v>40102.918055555558</v>
      </c>
      <c r="S3689" s="13">
        <f t="shared" si="230"/>
        <v>40140.249305555553</v>
      </c>
      <c r="T3689">
        <f t="shared" si="231"/>
        <v>2009</v>
      </c>
    </row>
    <row r="3690" spans="1:20" ht="45" x14ac:dyDescent="0.25">
      <c r="A3690">
        <v>2104</v>
      </c>
      <c r="B3690" s="9" t="s">
        <v>2105</v>
      </c>
      <c r="C3690" s="3" t="s">
        <v>6214</v>
      </c>
      <c r="D3690" s="5">
        <v>800</v>
      </c>
      <c r="E3690" s="7">
        <v>1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">
        <f t="shared" si="229"/>
        <v>0</v>
      </c>
      <c r="P3690" t="s">
        <v>8323</v>
      </c>
      <c r="Q3690" t="s">
        <v>8344</v>
      </c>
      <c r="R3690" s="13">
        <f t="shared" si="232"/>
        <v>41394.074467592596</v>
      </c>
      <c r="S3690" s="13">
        <f t="shared" si="230"/>
        <v>41425</v>
      </c>
      <c r="T3690">
        <f t="shared" si="231"/>
        <v>2013</v>
      </c>
    </row>
    <row r="3691" spans="1:20" ht="45" x14ac:dyDescent="0.25">
      <c r="A3691">
        <v>2300</v>
      </c>
      <c r="B3691" s="9" t="s">
        <v>2301</v>
      </c>
      <c r="C3691" s="3" t="s">
        <v>6410</v>
      </c>
      <c r="D3691" s="5">
        <v>800</v>
      </c>
      <c r="E3691" s="7">
        <v>1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">
        <f t="shared" si="229"/>
        <v>0</v>
      </c>
      <c r="P3691" t="s">
        <v>8323</v>
      </c>
      <c r="Q3691" t="s">
        <v>8347</v>
      </c>
      <c r="R3691" s="13">
        <f t="shared" si="232"/>
        <v>41074.727037037039</v>
      </c>
      <c r="S3691" s="13">
        <f t="shared" si="230"/>
        <v>41088.727037037039</v>
      </c>
      <c r="T3691">
        <f t="shared" si="231"/>
        <v>2012</v>
      </c>
    </row>
    <row r="3692" spans="1:20" ht="60" x14ac:dyDescent="0.25">
      <c r="A3692">
        <v>2559</v>
      </c>
      <c r="B3692" s="9" t="s">
        <v>2559</v>
      </c>
      <c r="C3692" s="3" t="s">
        <v>6669</v>
      </c>
      <c r="D3692" s="5">
        <v>800</v>
      </c>
      <c r="E3692" s="7">
        <v>1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">
        <f t="shared" si="229"/>
        <v>0</v>
      </c>
      <c r="P3692" t="s">
        <v>8323</v>
      </c>
      <c r="Q3692" t="s">
        <v>8355</v>
      </c>
      <c r="R3692" s="13">
        <f t="shared" si="232"/>
        <v>40829.873657407406</v>
      </c>
      <c r="S3692" s="13">
        <f t="shared" si="230"/>
        <v>40862.817361111112</v>
      </c>
      <c r="T3692">
        <f t="shared" si="231"/>
        <v>2011</v>
      </c>
    </row>
    <row r="3693" spans="1:20" ht="60" x14ac:dyDescent="0.25">
      <c r="A3693">
        <v>2669</v>
      </c>
      <c r="B3693" s="9" t="s">
        <v>2669</v>
      </c>
      <c r="C3693" s="3" t="s">
        <v>6779</v>
      </c>
      <c r="D3693" s="5">
        <v>800</v>
      </c>
      <c r="E3693" s="7">
        <v>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">
        <f t="shared" si="229"/>
        <v>0</v>
      </c>
      <c r="P3693" t="s">
        <v>8314</v>
      </c>
      <c r="Q3693" t="s">
        <v>8315</v>
      </c>
      <c r="R3693" s="13">
        <f t="shared" si="232"/>
        <v>42319.035833333335</v>
      </c>
      <c r="S3693" s="13">
        <f t="shared" si="230"/>
        <v>42379.035833333335</v>
      </c>
      <c r="T3693">
        <f t="shared" si="231"/>
        <v>2015</v>
      </c>
    </row>
    <row r="3694" spans="1:20" ht="45" x14ac:dyDescent="0.25">
      <c r="A3694">
        <v>2769</v>
      </c>
      <c r="B3694" s="9" t="s">
        <v>2769</v>
      </c>
      <c r="C3694" s="3" t="s">
        <v>6879</v>
      </c>
      <c r="D3694" s="5">
        <v>800</v>
      </c>
      <c r="E3694" s="7">
        <v>1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">
        <f t="shared" si="229"/>
        <v>0</v>
      </c>
      <c r="P3694" t="s">
        <v>8311</v>
      </c>
      <c r="Q3694" t="s">
        <v>8341</v>
      </c>
      <c r="R3694" s="13">
        <f t="shared" si="232"/>
        <v>41745.826273148145</v>
      </c>
      <c r="S3694" s="13">
        <f t="shared" si="230"/>
        <v>41795.826273148145</v>
      </c>
      <c r="T3694">
        <f t="shared" si="231"/>
        <v>2014</v>
      </c>
    </row>
    <row r="3695" spans="1:20" ht="45" x14ac:dyDescent="0.25">
      <c r="A3695">
        <v>2796</v>
      </c>
      <c r="B3695" s="9" t="s">
        <v>2796</v>
      </c>
      <c r="C3695" s="3" t="s">
        <v>6906</v>
      </c>
      <c r="D3695" s="5">
        <v>800</v>
      </c>
      <c r="E3695" s="7">
        <v>1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1">
        <f t="shared" si="229"/>
        <v>0</v>
      </c>
      <c r="P3695" t="s">
        <v>8309</v>
      </c>
      <c r="Q3695" t="s">
        <v>8333</v>
      </c>
      <c r="R3695" s="13">
        <f t="shared" si="232"/>
        <v>41795.528101851851</v>
      </c>
      <c r="S3695" s="13">
        <f t="shared" si="230"/>
        <v>41825.528101851851</v>
      </c>
      <c r="T3695">
        <f t="shared" si="231"/>
        <v>2014</v>
      </c>
    </row>
    <row r="3696" spans="1:20" ht="45" x14ac:dyDescent="0.25">
      <c r="A3696">
        <v>2834</v>
      </c>
      <c r="B3696" s="9" t="s">
        <v>2834</v>
      </c>
      <c r="C3696" s="3" t="s">
        <v>6944</v>
      </c>
      <c r="D3696" s="5">
        <v>800</v>
      </c>
      <c r="E3696" s="7">
        <v>1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1">
        <f t="shared" si="229"/>
        <v>0</v>
      </c>
      <c r="P3696" t="s">
        <v>8309</v>
      </c>
      <c r="Q3696" t="s">
        <v>8333</v>
      </c>
      <c r="R3696" s="13">
        <f t="shared" si="232"/>
        <v>42019.959837962961</v>
      </c>
      <c r="S3696" s="13">
        <f t="shared" si="230"/>
        <v>42034.959837962961</v>
      </c>
      <c r="T3696">
        <f t="shared" si="231"/>
        <v>2015</v>
      </c>
    </row>
    <row r="3697" spans="1:20" ht="60" x14ac:dyDescent="0.25">
      <c r="A3697">
        <v>3283</v>
      </c>
      <c r="B3697" s="9" t="s">
        <v>3283</v>
      </c>
      <c r="C3697" s="3" t="s">
        <v>7393</v>
      </c>
      <c r="D3697" s="5">
        <v>800</v>
      </c>
      <c r="E3697" s="7">
        <v>1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">
        <f t="shared" si="229"/>
        <v>0</v>
      </c>
      <c r="P3697" t="s">
        <v>8309</v>
      </c>
      <c r="Q3697" t="s">
        <v>8333</v>
      </c>
      <c r="R3697" s="13">
        <f t="shared" si="232"/>
        <v>42379.74418981481</v>
      </c>
      <c r="S3697" s="13">
        <f t="shared" si="230"/>
        <v>42410.875</v>
      </c>
      <c r="T3697">
        <f t="shared" si="231"/>
        <v>2016</v>
      </c>
    </row>
    <row r="3698" spans="1:20" ht="60" x14ac:dyDescent="0.25">
      <c r="A3698">
        <v>3314</v>
      </c>
      <c r="B3698" s="9" t="s">
        <v>3314</v>
      </c>
      <c r="C3698" s="3" t="s">
        <v>7424</v>
      </c>
      <c r="D3698" s="5">
        <v>800</v>
      </c>
      <c r="E3698" s="7">
        <v>1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1">
        <f t="shared" si="229"/>
        <v>0</v>
      </c>
      <c r="P3698" t="s">
        <v>8309</v>
      </c>
      <c r="Q3698" t="s">
        <v>8333</v>
      </c>
      <c r="R3698" s="13">
        <f t="shared" si="232"/>
        <v>42105.267488425925</v>
      </c>
      <c r="S3698" s="13">
        <f t="shared" si="230"/>
        <v>42132.836805555555</v>
      </c>
      <c r="T3698">
        <f t="shared" si="231"/>
        <v>2015</v>
      </c>
    </row>
    <row r="3699" spans="1:20" ht="60" x14ac:dyDescent="0.25">
      <c r="A3699">
        <v>3327</v>
      </c>
      <c r="B3699" s="9" t="s">
        <v>3327</v>
      </c>
      <c r="C3699" s="3" t="s">
        <v>7437</v>
      </c>
      <c r="D3699" s="5">
        <v>800</v>
      </c>
      <c r="E3699" s="7">
        <v>1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1">
        <f t="shared" si="229"/>
        <v>0</v>
      </c>
      <c r="P3699" t="s">
        <v>8309</v>
      </c>
      <c r="Q3699" t="s">
        <v>8333</v>
      </c>
      <c r="R3699" s="13">
        <f t="shared" si="232"/>
        <v>42468.374606481477</v>
      </c>
      <c r="S3699" s="13">
        <f t="shared" si="230"/>
        <v>42498.374606481477</v>
      </c>
      <c r="T3699">
        <f t="shared" si="231"/>
        <v>2016</v>
      </c>
    </row>
    <row r="3700" spans="1:20" ht="45" x14ac:dyDescent="0.25">
      <c r="A3700">
        <v>3449</v>
      </c>
      <c r="B3700" s="9" t="s">
        <v>3448</v>
      </c>
      <c r="C3700" s="3" t="s">
        <v>7559</v>
      </c>
      <c r="D3700" s="5">
        <v>800</v>
      </c>
      <c r="E3700" s="7">
        <v>1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1">
        <f t="shared" si="229"/>
        <v>0</v>
      </c>
      <c r="P3700" t="s">
        <v>8309</v>
      </c>
      <c r="Q3700" t="s">
        <v>8333</v>
      </c>
      <c r="R3700" s="13">
        <f t="shared" si="232"/>
        <v>42532.052523148144</v>
      </c>
      <c r="S3700" s="13">
        <f t="shared" si="230"/>
        <v>42560.166666666672</v>
      </c>
      <c r="T3700">
        <f t="shared" si="231"/>
        <v>2016</v>
      </c>
    </row>
    <row r="3701" spans="1:20" ht="60" x14ac:dyDescent="0.25">
      <c r="A3701">
        <v>3608</v>
      </c>
      <c r="B3701" s="9" t="s">
        <v>3607</v>
      </c>
      <c r="C3701" s="3" t="s">
        <v>7718</v>
      </c>
      <c r="D3701" s="5">
        <v>800</v>
      </c>
      <c r="E3701" s="7">
        <v>1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1">
        <f t="shared" si="229"/>
        <v>0</v>
      </c>
      <c r="P3701" t="s">
        <v>8309</v>
      </c>
      <c r="Q3701" t="s">
        <v>8333</v>
      </c>
      <c r="R3701" s="13">
        <f t="shared" si="232"/>
        <v>42506.709375000006</v>
      </c>
      <c r="S3701" s="13">
        <f t="shared" si="230"/>
        <v>42538.583333333328</v>
      </c>
      <c r="T3701">
        <f t="shared" si="231"/>
        <v>2016</v>
      </c>
    </row>
    <row r="3702" spans="1:20" ht="60" x14ac:dyDescent="0.25">
      <c r="A3702">
        <v>3664</v>
      </c>
      <c r="B3702" s="9" t="s">
        <v>3661</v>
      </c>
      <c r="C3702" s="3" t="s">
        <v>7774</v>
      </c>
      <c r="D3702" s="5">
        <v>800</v>
      </c>
      <c r="E3702" s="7">
        <v>1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1">
        <f t="shared" si="229"/>
        <v>0</v>
      </c>
      <c r="P3702" t="s">
        <v>8309</v>
      </c>
      <c r="Q3702" t="s">
        <v>8333</v>
      </c>
      <c r="R3702" s="13">
        <f t="shared" si="232"/>
        <v>42523.248715277776</v>
      </c>
      <c r="S3702" s="13">
        <f t="shared" si="230"/>
        <v>42537.248715277776</v>
      </c>
      <c r="T3702">
        <f t="shared" si="231"/>
        <v>2016</v>
      </c>
    </row>
    <row r="3703" spans="1:20" ht="60" x14ac:dyDescent="0.25">
      <c r="A3703">
        <v>3676</v>
      </c>
      <c r="B3703" s="9" t="s">
        <v>3673</v>
      </c>
      <c r="C3703" s="3" t="s">
        <v>7786</v>
      </c>
      <c r="D3703" s="5">
        <v>800</v>
      </c>
      <c r="E3703" s="7">
        <v>1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1">
        <f t="shared" si="229"/>
        <v>0</v>
      </c>
      <c r="P3703" t="s">
        <v>8309</v>
      </c>
      <c r="Q3703" t="s">
        <v>8333</v>
      </c>
      <c r="R3703" s="13">
        <f t="shared" si="232"/>
        <v>41876.815787037034</v>
      </c>
      <c r="S3703" s="13">
        <f t="shared" si="230"/>
        <v>41894.815787037034</v>
      </c>
      <c r="T3703">
        <f t="shared" si="231"/>
        <v>2014</v>
      </c>
    </row>
    <row r="3704" spans="1:20" ht="45" x14ac:dyDescent="0.25">
      <c r="A3704">
        <v>3716</v>
      </c>
      <c r="B3704" s="9" t="s">
        <v>3713</v>
      </c>
      <c r="C3704" s="3" t="s">
        <v>7826</v>
      </c>
      <c r="D3704" s="5">
        <v>800</v>
      </c>
      <c r="E3704" s="7">
        <v>1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1">
        <f t="shared" si="229"/>
        <v>0</v>
      </c>
      <c r="P3704" t="s">
        <v>8309</v>
      </c>
      <c r="Q3704" t="s">
        <v>8333</v>
      </c>
      <c r="R3704" s="13">
        <f t="shared" si="232"/>
        <v>42360.887835648144</v>
      </c>
      <c r="S3704" s="13">
        <f t="shared" si="230"/>
        <v>42390.887835648144</v>
      </c>
      <c r="T3704">
        <f t="shared" si="231"/>
        <v>2015</v>
      </c>
    </row>
    <row r="3705" spans="1:20" ht="45" x14ac:dyDescent="0.25">
      <c r="A3705">
        <v>3836</v>
      </c>
      <c r="B3705" s="9" t="s">
        <v>3833</v>
      </c>
      <c r="C3705" s="3" t="s">
        <v>7945</v>
      </c>
      <c r="D3705" s="5">
        <v>800</v>
      </c>
      <c r="E3705" s="7">
        <v>1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1">
        <f t="shared" si="229"/>
        <v>0</v>
      </c>
      <c r="P3705" t="s">
        <v>8309</v>
      </c>
      <c r="Q3705" t="s">
        <v>8333</v>
      </c>
      <c r="R3705" s="13">
        <f t="shared" si="232"/>
        <v>42553.926527777774</v>
      </c>
      <c r="S3705" s="13">
        <f t="shared" si="230"/>
        <v>42585.172916666663</v>
      </c>
      <c r="T3705">
        <f t="shared" si="231"/>
        <v>2016</v>
      </c>
    </row>
    <row r="3706" spans="1:20" ht="30" x14ac:dyDescent="0.25">
      <c r="A3706">
        <v>3891</v>
      </c>
      <c r="B3706" s="9" t="s">
        <v>3888</v>
      </c>
      <c r="C3706" s="3" t="s">
        <v>7999</v>
      </c>
      <c r="D3706" s="5">
        <v>800</v>
      </c>
      <c r="E3706" s="7">
        <v>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1">
        <f t="shared" si="229"/>
        <v>0</v>
      </c>
      <c r="P3706" t="s">
        <v>8309</v>
      </c>
      <c r="Q3706" t="s">
        <v>8333</v>
      </c>
      <c r="R3706" s="13">
        <f t="shared" si="232"/>
        <v>42056.1324537037</v>
      </c>
      <c r="S3706" s="13">
        <f t="shared" si="230"/>
        <v>42086.207638888889</v>
      </c>
      <c r="T3706">
        <f t="shared" si="231"/>
        <v>2015</v>
      </c>
    </row>
    <row r="3707" spans="1:20" ht="60" x14ac:dyDescent="0.25">
      <c r="A3707">
        <v>4024</v>
      </c>
      <c r="B3707" s="9" t="s">
        <v>4020</v>
      </c>
      <c r="C3707" s="3" t="s">
        <v>8129</v>
      </c>
      <c r="D3707" s="5">
        <v>800</v>
      </c>
      <c r="E3707" s="7">
        <v>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1">
        <f t="shared" si="229"/>
        <v>0</v>
      </c>
      <c r="P3707" t="s">
        <v>8309</v>
      </c>
      <c r="Q3707" t="s">
        <v>8333</v>
      </c>
      <c r="R3707" s="13">
        <f t="shared" si="232"/>
        <v>42217.670104166667</v>
      </c>
      <c r="S3707" s="13">
        <f t="shared" si="230"/>
        <v>42247.670104166667</v>
      </c>
      <c r="T3707">
        <f t="shared" si="231"/>
        <v>2015</v>
      </c>
    </row>
    <row r="3708" spans="1:20" ht="60" x14ac:dyDescent="0.25">
      <c r="A3708">
        <v>609</v>
      </c>
      <c r="B3708" s="9" t="s">
        <v>610</v>
      </c>
      <c r="C3708" s="3" t="s">
        <v>4719</v>
      </c>
      <c r="D3708" s="5">
        <v>780</v>
      </c>
      <c r="E3708" s="7">
        <v>0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">
        <f t="shared" si="229"/>
        <v>0</v>
      </c>
      <c r="P3708" t="s">
        <v>8314</v>
      </c>
      <c r="Q3708" t="s">
        <v>8318</v>
      </c>
      <c r="R3708" s="13">
        <f t="shared" si="232"/>
        <v>42307.034074074079</v>
      </c>
      <c r="S3708" s="13">
        <f t="shared" si="230"/>
        <v>42337.075740740736</v>
      </c>
      <c r="T3708">
        <f t="shared" si="231"/>
        <v>2015</v>
      </c>
    </row>
    <row r="3709" spans="1:20" ht="60" x14ac:dyDescent="0.25">
      <c r="A3709">
        <v>3135</v>
      </c>
      <c r="B3709" s="9" t="s">
        <v>3135</v>
      </c>
      <c r="C3709" s="3" t="s">
        <v>7245</v>
      </c>
      <c r="D3709" s="5">
        <v>777</v>
      </c>
      <c r="E3709" s="7">
        <v>0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">
        <f t="shared" si="229"/>
        <v>0</v>
      </c>
      <c r="P3709" t="s">
        <v>8309</v>
      </c>
      <c r="Q3709" t="s">
        <v>8333</v>
      </c>
      <c r="R3709" s="13">
        <f t="shared" si="232"/>
        <v>42807.151863425926</v>
      </c>
      <c r="S3709" s="13">
        <f t="shared" si="230"/>
        <v>42829.151863425926</v>
      </c>
      <c r="T3709">
        <f t="shared" si="231"/>
        <v>2017</v>
      </c>
    </row>
    <row r="3710" spans="1:20" ht="60" x14ac:dyDescent="0.25">
      <c r="A3710">
        <v>3552</v>
      </c>
      <c r="B3710" s="9" t="s">
        <v>3551</v>
      </c>
      <c r="C3710" s="3" t="s">
        <v>7662</v>
      </c>
      <c r="D3710" s="5">
        <v>773</v>
      </c>
      <c r="E3710" s="7">
        <v>0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">
        <f t="shared" si="229"/>
        <v>0</v>
      </c>
      <c r="P3710" t="s">
        <v>8309</v>
      </c>
      <c r="Q3710" t="s">
        <v>8333</v>
      </c>
      <c r="R3710" s="13">
        <f t="shared" si="232"/>
        <v>41788.587083333332</v>
      </c>
      <c r="S3710" s="13">
        <f t="shared" si="230"/>
        <v>41818.587083333332</v>
      </c>
      <c r="T3710">
        <f t="shared" si="231"/>
        <v>2014</v>
      </c>
    </row>
    <row r="3711" spans="1:20" ht="60" x14ac:dyDescent="0.25">
      <c r="A3711">
        <v>81</v>
      </c>
      <c r="B3711" s="9" t="s">
        <v>83</v>
      </c>
      <c r="C3711" s="3" t="s">
        <v>4192</v>
      </c>
      <c r="D3711" s="5">
        <v>750</v>
      </c>
      <c r="E3711" s="7">
        <v>0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">
        <f t="shared" si="229"/>
        <v>0</v>
      </c>
      <c r="P3711" t="s">
        <v>8307</v>
      </c>
      <c r="Q3711" t="s">
        <v>8356</v>
      </c>
      <c r="R3711" s="13">
        <f t="shared" si="232"/>
        <v>41100.158877314818</v>
      </c>
      <c r="S3711" s="13">
        <f t="shared" si="230"/>
        <v>41104.126388888886</v>
      </c>
      <c r="T3711">
        <f t="shared" si="231"/>
        <v>2012</v>
      </c>
    </row>
    <row r="3712" spans="1:20" ht="45" x14ac:dyDescent="0.25">
      <c r="A3712">
        <v>452</v>
      </c>
      <c r="B3712" s="9" t="s">
        <v>453</v>
      </c>
      <c r="C3712" s="3" t="s">
        <v>4562</v>
      </c>
      <c r="D3712" s="5">
        <v>750</v>
      </c>
      <c r="E3712" s="7">
        <v>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">
        <f t="shared" si="229"/>
        <v>0</v>
      </c>
      <c r="P3712" t="s">
        <v>8307</v>
      </c>
      <c r="Q3712" t="s">
        <v>8313</v>
      </c>
      <c r="R3712" s="13">
        <f t="shared" si="232"/>
        <v>42107.703877314809</v>
      </c>
      <c r="S3712" s="13">
        <f t="shared" si="230"/>
        <v>42137.703877314809</v>
      </c>
      <c r="T3712">
        <f t="shared" si="231"/>
        <v>2015</v>
      </c>
    </row>
    <row r="3713" spans="1:20" ht="60" x14ac:dyDescent="0.25">
      <c r="A3713">
        <v>558</v>
      </c>
      <c r="B3713" s="9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">
        <f t="shared" si="229"/>
        <v>0</v>
      </c>
      <c r="P3713" t="s">
        <v>8314</v>
      </c>
      <c r="Q3713" t="s">
        <v>8318</v>
      </c>
      <c r="R3713" s="13">
        <f t="shared" si="232"/>
        <v>42057.883159722223</v>
      </c>
      <c r="S3713" s="13">
        <f t="shared" si="230"/>
        <v>42087.841493055559</v>
      </c>
      <c r="T3713">
        <f t="shared" si="231"/>
        <v>2015</v>
      </c>
    </row>
    <row r="3714" spans="1:20" ht="45" x14ac:dyDescent="0.25">
      <c r="A3714">
        <v>899</v>
      </c>
      <c r="B3714" s="9" t="s">
        <v>900</v>
      </c>
      <c r="C3714" s="3" t="s">
        <v>5009</v>
      </c>
      <c r="D3714" s="5">
        <v>750</v>
      </c>
      <c r="E3714" s="7">
        <v>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">
        <f t="shared" ref="O3714:O3777" si="233">ROUND(E3715/D3715*100,0)</f>
        <v>0</v>
      </c>
      <c r="P3714" t="s">
        <v>8323</v>
      </c>
      <c r="Q3714" t="s">
        <v>8344</v>
      </c>
      <c r="R3714" s="13">
        <f t="shared" si="232"/>
        <v>40646.099097222221</v>
      </c>
      <c r="S3714" s="13">
        <f t="shared" si="230"/>
        <v>40691.099097222221</v>
      </c>
      <c r="T3714">
        <f t="shared" si="231"/>
        <v>2011</v>
      </c>
    </row>
    <row r="3715" spans="1:20" ht="45" x14ac:dyDescent="0.25">
      <c r="A3715">
        <v>1073</v>
      </c>
      <c r="B3715" s="9" t="s">
        <v>1074</v>
      </c>
      <c r="C3715" s="3" t="s">
        <v>5183</v>
      </c>
      <c r="D3715" s="5">
        <v>750</v>
      </c>
      <c r="E3715" s="7">
        <v>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">
        <f t="shared" si="233"/>
        <v>0</v>
      </c>
      <c r="P3715" t="s">
        <v>8320</v>
      </c>
      <c r="Q3715" t="s">
        <v>8321</v>
      </c>
      <c r="R3715" s="13">
        <f t="shared" si="232"/>
        <v>40802.964594907404</v>
      </c>
      <c r="S3715" s="13">
        <f t="shared" ref="S3715:S3778" si="234">(((I3715/60)/60/24+DATE(1970,1,1)))</f>
        <v>40832.964594907404</v>
      </c>
      <c r="T3715">
        <f t="shared" ref="T3715:T3778" si="235">YEAR(R3715)</f>
        <v>2011</v>
      </c>
    </row>
    <row r="3716" spans="1:20" ht="45" x14ac:dyDescent="0.25">
      <c r="A3716">
        <v>1394</v>
      </c>
      <c r="B3716" s="9" t="s">
        <v>1395</v>
      </c>
      <c r="C3716" s="3" t="s">
        <v>5504</v>
      </c>
      <c r="D3716" s="5">
        <v>750</v>
      </c>
      <c r="E3716" s="7">
        <v>0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">
        <f t="shared" si="233"/>
        <v>0</v>
      </c>
      <c r="P3716" t="s">
        <v>8323</v>
      </c>
      <c r="Q3716" t="s">
        <v>8347</v>
      </c>
      <c r="R3716" s="13">
        <f t="shared" si="232"/>
        <v>42752.144976851851</v>
      </c>
      <c r="S3716" s="13">
        <f t="shared" si="234"/>
        <v>42795.125</v>
      </c>
      <c r="T3716">
        <f t="shared" si="235"/>
        <v>2017</v>
      </c>
    </row>
    <row r="3717" spans="1:20" ht="60" x14ac:dyDescent="0.25">
      <c r="A3717">
        <v>1550</v>
      </c>
      <c r="B3717" s="9" t="s">
        <v>1551</v>
      </c>
      <c r="C3717" s="3" t="s">
        <v>5660</v>
      </c>
      <c r="D3717" s="5">
        <v>750</v>
      </c>
      <c r="E3717" s="7">
        <v>0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">
        <f t="shared" si="233"/>
        <v>0</v>
      </c>
      <c r="P3717" t="s">
        <v>8327</v>
      </c>
      <c r="Q3717" t="s">
        <v>8354</v>
      </c>
      <c r="R3717" s="13">
        <f t="shared" si="232"/>
        <v>42472.449467592596</v>
      </c>
      <c r="S3717" s="13">
        <f t="shared" si="234"/>
        <v>42502.449467592596</v>
      </c>
      <c r="T3717">
        <f t="shared" si="235"/>
        <v>2016</v>
      </c>
    </row>
    <row r="3718" spans="1:20" ht="45" x14ac:dyDescent="0.25">
      <c r="A3718">
        <v>1555</v>
      </c>
      <c r="B3718" s="9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">
        <f t="shared" si="233"/>
        <v>0</v>
      </c>
      <c r="P3718" t="s">
        <v>8327</v>
      </c>
      <c r="Q3718" t="s">
        <v>8354</v>
      </c>
      <c r="R3718" s="13">
        <f t="shared" si="232"/>
        <v>42241.613796296297</v>
      </c>
      <c r="S3718" s="13">
        <f t="shared" si="234"/>
        <v>42264.708333333328</v>
      </c>
      <c r="T3718">
        <f t="shared" si="235"/>
        <v>2015</v>
      </c>
    </row>
    <row r="3719" spans="1:20" ht="45" x14ac:dyDescent="0.25">
      <c r="A3719">
        <v>1558</v>
      </c>
      <c r="B3719" s="9" t="s">
        <v>1559</v>
      </c>
      <c r="C3719" s="3" t="s">
        <v>5668</v>
      </c>
      <c r="D3719" s="5">
        <v>750</v>
      </c>
      <c r="E3719" s="7">
        <v>0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">
        <f t="shared" si="233"/>
        <v>0</v>
      </c>
      <c r="P3719" t="s">
        <v>8327</v>
      </c>
      <c r="Q3719" t="s">
        <v>8354</v>
      </c>
      <c r="R3719" s="13">
        <f t="shared" si="232"/>
        <v>42185.397673611107</v>
      </c>
      <c r="S3719" s="13">
        <f t="shared" si="234"/>
        <v>42244.508333333331</v>
      </c>
      <c r="T3719">
        <f t="shared" si="235"/>
        <v>2015</v>
      </c>
    </row>
    <row r="3720" spans="1:20" ht="60" x14ac:dyDescent="0.25">
      <c r="A3720">
        <v>1623</v>
      </c>
      <c r="B3720" s="9" t="s">
        <v>1624</v>
      </c>
      <c r="C3720" s="3" t="s">
        <v>5733</v>
      </c>
      <c r="D3720" s="5">
        <v>750</v>
      </c>
      <c r="E3720" s="7">
        <v>0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">
        <f t="shared" si="233"/>
        <v>0</v>
      </c>
      <c r="P3720" t="s">
        <v>8323</v>
      </c>
      <c r="Q3720" t="s">
        <v>8347</v>
      </c>
      <c r="R3720" s="13">
        <f t="shared" si="232"/>
        <v>41453.688530092593</v>
      </c>
      <c r="S3720" s="13">
        <f t="shared" si="234"/>
        <v>41513.688530092593</v>
      </c>
      <c r="T3720">
        <f t="shared" si="235"/>
        <v>2013</v>
      </c>
    </row>
    <row r="3721" spans="1:20" ht="45" x14ac:dyDescent="0.25">
      <c r="A3721">
        <v>1860</v>
      </c>
      <c r="B3721" s="9" t="s">
        <v>1861</v>
      </c>
      <c r="C3721" s="3" t="s">
        <v>5970</v>
      </c>
      <c r="D3721" s="5">
        <v>750</v>
      </c>
      <c r="E3721" s="7">
        <v>0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">
        <f t="shared" si="233"/>
        <v>0</v>
      </c>
      <c r="P3721" t="s">
        <v>8323</v>
      </c>
      <c r="Q3721" t="s">
        <v>8347</v>
      </c>
      <c r="R3721" s="13">
        <f t="shared" si="232"/>
        <v>41655.709305555552</v>
      </c>
      <c r="S3721" s="13">
        <f t="shared" si="234"/>
        <v>41676.709305555552</v>
      </c>
      <c r="T3721">
        <f t="shared" si="235"/>
        <v>2014</v>
      </c>
    </row>
    <row r="3722" spans="1:20" ht="60" x14ac:dyDescent="0.25">
      <c r="A3722">
        <v>2083</v>
      </c>
      <c r="B3722" s="9" t="s">
        <v>2084</v>
      </c>
      <c r="C3722" s="3" t="s">
        <v>6193</v>
      </c>
      <c r="D3722" s="5">
        <v>750</v>
      </c>
      <c r="E3722" s="7">
        <v>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">
        <f t="shared" si="233"/>
        <v>0</v>
      </c>
      <c r="P3722" t="s">
        <v>8323</v>
      </c>
      <c r="Q3722" t="s">
        <v>8344</v>
      </c>
      <c r="R3722" s="13">
        <f t="shared" si="232"/>
        <v>41034.72216435185</v>
      </c>
      <c r="S3722" s="13">
        <f t="shared" si="234"/>
        <v>41064.72216435185</v>
      </c>
      <c r="T3722">
        <f t="shared" si="235"/>
        <v>2012</v>
      </c>
    </row>
    <row r="3723" spans="1:20" ht="60" x14ac:dyDescent="0.25">
      <c r="A3723">
        <v>2191</v>
      </c>
      <c r="B3723" s="9" t="s">
        <v>2192</v>
      </c>
      <c r="C3723" s="3" t="s">
        <v>6301</v>
      </c>
      <c r="D3723" s="5">
        <v>750</v>
      </c>
      <c r="E3723" s="7">
        <v>0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">
        <f t="shared" si="233"/>
        <v>0</v>
      </c>
      <c r="P3723" t="s">
        <v>8320</v>
      </c>
      <c r="Q3723" t="s">
        <v>8348</v>
      </c>
      <c r="R3723" s="13">
        <f t="shared" si="232"/>
        <v>42768.833645833336</v>
      </c>
      <c r="S3723" s="13">
        <f t="shared" si="234"/>
        <v>42780.833645833336</v>
      </c>
      <c r="T3723">
        <f t="shared" si="235"/>
        <v>2017</v>
      </c>
    </row>
    <row r="3724" spans="1:20" ht="45" x14ac:dyDescent="0.25">
      <c r="A3724">
        <v>2205</v>
      </c>
      <c r="B3724" s="9" t="s">
        <v>2206</v>
      </c>
      <c r="C3724" s="3" t="s">
        <v>6315</v>
      </c>
      <c r="D3724" s="5">
        <v>750</v>
      </c>
      <c r="E3724" s="7">
        <v>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">
        <f t="shared" si="233"/>
        <v>0</v>
      </c>
      <c r="P3724" t="s">
        <v>8323</v>
      </c>
      <c r="Q3724" t="s">
        <v>8342</v>
      </c>
      <c r="R3724" s="13">
        <f t="shared" si="232"/>
        <v>41031.82163194444</v>
      </c>
      <c r="S3724" s="13">
        <f t="shared" si="234"/>
        <v>41061.82163194444</v>
      </c>
      <c r="T3724">
        <f t="shared" si="235"/>
        <v>2012</v>
      </c>
    </row>
    <row r="3725" spans="1:20" ht="45" x14ac:dyDescent="0.25">
      <c r="A3725">
        <v>2282</v>
      </c>
      <c r="B3725" s="9" t="s">
        <v>2283</v>
      </c>
      <c r="C3725" s="3" t="s">
        <v>6392</v>
      </c>
      <c r="D3725" s="5">
        <v>750</v>
      </c>
      <c r="E3725" s="7">
        <v>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">
        <f t="shared" si="233"/>
        <v>0</v>
      </c>
      <c r="P3725" t="s">
        <v>8323</v>
      </c>
      <c r="Q3725" t="s">
        <v>8347</v>
      </c>
      <c r="R3725" s="13">
        <f t="shared" si="232"/>
        <v>42323.17460648148</v>
      </c>
      <c r="S3725" s="13">
        <f t="shared" si="234"/>
        <v>42383.17460648148</v>
      </c>
      <c r="T3725">
        <f t="shared" si="235"/>
        <v>2015</v>
      </c>
    </row>
    <row r="3726" spans="1:20" ht="30" x14ac:dyDescent="0.25">
      <c r="A3726">
        <v>2477</v>
      </c>
      <c r="B3726" s="9" t="s">
        <v>824</v>
      </c>
      <c r="C3726" s="3" t="s">
        <v>6587</v>
      </c>
      <c r="D3726" s="5">
        <v>750</v>
      </c>
      <c r="E3726" s="7">
        <v>0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">
        <f t="shared" si="233"/>
        <v>0</v>
      </c>
      <c r="P3726" t="s">
        <v>8323</v>
      </c>
      <c r="Q3726" t="s">
        <v>8344</v>
      </c>
      <c r="R3726" s="13">
        <f t="shared" si="232"/>
        <v>41088.691493055558</v>
      </c>
      <c r="S3726" s="13">
        <f t="shared" si="234"/>
        <v>41133.691493055558</v>
      </c>
      <c r="T3726">
        <f t="shared" si="235"/>
        <v>2012</v>
      </c>
    </row>
    <row r="3727" spans="1:20" ht="60" x14ac:dyDescent="0.25">
      <c r="A3727">
        <v>2721</v>
      </c>
      <c r="B3727" s="9" t="s">
        <v>2721</v>
      </c>
      <c r="C3727" s="3" t="s">
        <v>6831</v>
      </c>
      <c r="D3727" s="5">
        <v>750</v>
      </c>
      <c r="E3727" s="7">
        <v>0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">
        <f t="shared" si="233"/>
        <v>0</v>
      </c>
      <c r="P3727" t="s">
        <v>8314</v>
      </c>
      <c r="Q3727" t="s">
        <v>8325</v>
      </c>
      <c r="R3727" s="13">
        <f t="shared" si="232"/>
        <v>41493.543958333335</v>
      </c>
      <c r="S3727" s="13">
        <f t="shared" si="234"/>
        <v>41523.791666666664</v>
      </c>
      <c r="T3727">
        <f t="shared" si="235"/>
        <v>2013</v>
      </c>
    </row>
    <row r="3728" spans="1:20" ht="60" x14ac:dyDescent="0.25">
      <c r="A3728">
        <v>2735</v>
      </c>
      <c r="B3728" s="9" t="s">
        <v>2735</v>
      </c>
      <c r="C3728" s="3" t="s">
        <v>6845</v>
      </c>
      <c r="D3728" s="5">
        <v>750</v>
      </c>
      <c r="E3728" s="7">
        <v>0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">
        <f t="shared" si="233"/>
        <v>0</v>
      </c>
      <c r="P3728" t="s">
        <v>8314</v>
      </c>
      <c r="Q3728" t="s">
        <v>8325</v>
      </c>
      <c r="R3728" s="13">
        <f t="shared" si="232"/>
        <v>41316.120949074073</v>
      </c>
      <c r="S3728" s="13">
        <f t="shared" si="234"/>
        <v>41346.833333333336</v>
      </c>
      <c r="T3728">
        <f t="shared" si="235"/>
        <v>2013</v>
      </c>
    </row>
    <row r="3729" spans="1:20" ht="60" x14ac:dyDescent="0.25">
      <c r="A3729">
        <v>2882</v>
      </c>
      <c r="B3729" s="9" t="s">
        <v>2882</v>
      </c>
      <c r="C3729" s="3" t="s">
        <v>6992</v>
      </c>
      <c r="D3729" s="5">
        <v>750</v>
      </c>
      <c r="E3729" s="7">
        <v>0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1">
        <f t="shared" si="233"/>
        <v>0</v>
      </c>
      <c r="P3729" t="s">
        <v>8309</v>
      </c>
      <c r="Q3729" t="s">
        <v>8333</v>
      </c>
      <c r="R3729" s="13">
        <f t="shared" si="232"/>
        <v>42461.596273148149</v>
      </c>
      <c r="S3729" s="13">
        <f t="shared" si="234"/>
        <v>42491.596273148149</v>
      </c>
      <c r="T3729">
        <f t="shared" si="235"/>
        <v>2016</v>
      </c>
    </row>
    <row r="3730" spans="1:20" ht="60" x14ac:dyDescent="0.25">
      <c r="A3730">
        <v>2901</v>
      </c>
      <c r="B3730" s="9" t="s">
        <v>2901</v>
      </c>
      <c r="C3730" s="3" t="s">
        <v>7011</v>
      </c>
      <c r="D3730" s="5">
        <v>750</v>
      </c>
      <c r="E3730" s="7">
        <v>0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1">
        <f t="shared" si="233"/>
        <v>0</v>
      </c>
      <c r="P3730" t="s">
        <v>8309</v>
      </c>
      <c r="Q3730" t="s">
        <v>8333</v>
      </c>
      <c r="R3730" s="13">
        <f t="shared" si="232"/>
        <v>41982.904386574075</v>
      </c>
      <c r="S3730" s="13">
        <f t="shared" si="234"/>
        <v>42042.904386574075</v>
      </c>
      <c r="T3730">
        <f t="shared" si="235"/>
        <v>2014</v>
      </c>
    </row>
    <row r="3731" spans="1:20" ht="60" x14ac:dyDescent="0.25">
      <c r="A3731">
        <v>2931</v>
      </c>
      <c r="B3731" s="9" t="s">
        <v>2931</v>
      </c>
      <c r="C3731" s="3" t="s">
        <v>7041</v>
      </c>
      <c r="D3731" s="5">
        <v>750</v>
      </c>
      <c r="E3731" s="7">
        <v>0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">
        <f t="shared" si="233"/>
        <v>0</v>
      </c>
      <c r="P3731" t="s">
        <v>8309</v>
      </c>
      <c r="Q3731" t="s">
        <v>8317</v>
      </c>
      <c r="R3731" s="13">
        <f t="shared" si="232"/>
        <v>41872.291238425925</v>
      </c>
      <c r="S3731" s="13">
        <f t="shared" si="234"/>
        <v>41897.255555555559</v>
      </c>
      <c r="T3731">
        <f t="shared" si="235"/>
        <v>2014</v>
      </c>
    </row>
    <row r="3732" spans="1:20" ht="60" x14ac:dyDescent="0.25">
      <c r="A3732">
        <v>2978</v>
      </c>
      <c r="B3732" s="9" t="s">
        <v>2978</v>
      </c>
      <c r="C3732" s="3" t="s">
        <v>7088</v>
      </c>
      <c r="D3732" s="5">
        <v>750</v>
      </c>
      <c r="E3732" s="7">
        <v>0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1">
        <f t="shared" si="233"/>
        <v>0</v>
      </c>
      <c r="P3732" t="s">
        <v>8309</v>
      </c>
      <c r="Q3732" t="s">
        <v>8333</v>
      </c>
      <c r="R3732" s="13">
        <f t="shared" si="232"/>
        <v>41922.640590277777</v>
      </c>
      <c r="S3732" s="13">
        <f t="shared" si="234"/>
        <v>41932.249305555553</v>
      </c>
      <c r="T3732">
        <f t="shared" si="235"/>
        <v>2014</v>
      </c>
    </row>
    <row r="3733" spans="1:20" ht="45" x14ac:dyDescent="0.25">
      <c r="A3733">
        <v>3116</v>
      </c>
      <c r="B3733" s="9" t="s">
        <v>3116</v>
      </c>
      <c r="C3733" s="3" t="s">
        <v>7226</v>
      </c>
      <c r="D3733" s="5">
        <v>750</v>
      </c>
      <c r="E3733" s="7">
        <v>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">
        <f t="shared" si="233"/>
        <v>0</v>
      </c>
      <c r="P3733" t="s">
        <v>8309</v>
      </c>
      <c r="Q3733" t="s">
        <v>8310</v>
      </c>
      <c r="R3733" s="13">
        <f t="shared" si="232"/>
        <v>42081.515335648146</v>
      </c>
      <c r="S3733" s="13">
        <f t="shared" si="234"/>
        <v>42095.515335648146</v>
      </c>
      <c r="T3733">
        <f t="shared" si="235"/>
        <v>2015</v>
      </c>
    </row>
    <row r="3734" spans="1:20" ht="60" x14ac:dyDescent="0.25">
      <c r="A3734">
        <v>3165</v>
      </c>
      <c r="B3734" s="9" t="s">
        <v>3165</v>
      </c>
      <c r="C3734" s="3" t="s">
        <v>7275</v>
      </c>
      <c r="D3734" s="5">
        <v>750</v>
      </c>
      <c r="E3734" s="7">
        <v>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1">
        <f t="shared" si="233"/>
        <v>0</v>
      </c>
      <c r="P3734" t="s">
        <v>8309</v>
      </c>
      <c r="Q3734" t="s">
        <v>8333</v>
      </c>
      <c r="R3734" s="13">
        <f t="shared" si="232"/>
        <v>40644.159259259257</v>
      </c>
      <c r="S3734" s="13">
        <f t="shared" si="234"/>
        <v>40666.165972222225</v>
      </c>
      <c r="T3734">
        <f t="shared" si="235"/>
        <v>2011</v>
      </c>
    </row>
    <row r="3735" spans="1:20" ht="60" x14ac:dyDescent="0.25">
      <c r="A3735">
        <v>3367</v>
      </c>
      <c r="B3735" s="9" t="s">
        <v>3366</v>
      </c>
      <c r="C3735" s="3" t="s">
        <v>7477</v>
      </c>
      <c r="D3735" s="5">
        <v>750</v>
      </c>
      <c r="E3735" s="7">
        <v>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1">
        <f t="shared" si="233"/>
        <v>0</v>
      </c>
      <c r="P3735" t="s">
        <v>8309</v>
      </c>
      <c r="Q3735" t="s">
        <v>8333</v>
      </c>
      <c r="R3735" s="13">
        <f t="shared" ref="R3735:R3798" si="236">((J3735/60)/60/24+DATE(1970,1,1))</f>
        <v>42192.933958333335</v>
      </c>
      <c r="S3735" s="13">
        <f t="shared" si="234"/>
        <v>42217.933958333335</v>
      </c>
      <c r="T3735">
        <f t="shared" si="235"/>
        <v>2015</v>
      </c>
    </row>
    <row r="3736" spans="1:20" ht="45" x14ac:dyDescent="0.25">
      <c r="A3736">
        <v>3649</v>
      </c>
      <c r="B3736" s="9" t="s">
        <v>3647</v>
      </c>
      <c r="C3736" s="3" t="s">
        <v>7759</v>
      </c>
      <c r="D3736" s="5">
        <v>750</v>
      </c>
      <c r="E3736" s="7">
        <v>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1">
        <f t="shared" si="233"/>
        <v>0</v>
      </c>
      <c r="P3736" t="s">
        <v>8309</v>
      </c>
      <c r="Q3736" t="s">
        <v>8333</v>
      </c>
      <c r="R3736" s="13">
        <f t="shared" si="236"/>
        <v>41780.712893518517</v>
      </c>
      <c r="S3736" s="13">
        <f t="shared" si="234"/>
        <v>41806.712893518517</v>
      </c>
      <c r="T3736">
        <f t="shared" si="235"/>
        <v>2014</v>
      </c>
    </row>
    <row r="3737" spans="1:20" ht="60" x14ac:dyDescent="0.25">
      <c r="A3737">
        <v>3684</v>
      </c>
      <c r="B3737" s="9" t="s">
        <v>3681</v>
      </c>
      <c r="C3737" s="3" t="s">
        <v>7794</v>
      </c>
      <c r="D3737" s="5">
        <v>750</v>
      </c>
      <c r="E3737" s="7">
        <v>0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1">
        <f t="shared" si="233"/>
        <v>0</v>
      </c>
      <c r="P3737" t="s">
        <v>8309</v>
      </c>
      <c r="Q3737" t="s">
        <v>8333</v>
      </c>
      <c r="R3737" s="13">
        <f t="shared" si="236"/>
        <v>42219.180393518516</v>
      </c>
      <c r="S3737" s="13">
        <f t="shared" si="234"/>
        <v>42249.180393518516</v>
      </c>
      <c r="T3737">
        <f t="shared" si="235"/>
        <v>2015</v>
      </c>
    </row>
    <row r="3738" spans="1:20" ht="60" x14ac:dyDescent="0.25">
      <c r="A3738">
        <v>3908</v>
      </c>
      <c r="B3738" s="9" t="s">
        <v>3905</v>
      </c>
      <c r="C3738" s="3" t="s">
        <v>8016</v>
      </c>
      <c r="D3738" s="5">
        <v>750</v>
      </c>
      <c r="E3738" s="7">
        <v>0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1">
        <f t="shared" si="233"/>
        <v>0</v>
      </c>
      <c r="P3738" t="s">
        <v>8309</v>
      </c>
      <c r="Q3738" t="s">
        <v>8333</v>
      </c>
      <c r="R3738" s="13">
        <f t="shared" si="236"/>
        <v>41834.135370370372</v>
      </c>
      <c r="S3738" s="13">
        <f t="shared" si="234"/>
        <v>41849.135370370372</v>
      </c>
      <c r="T3738">
        <f t="shared" si="235"/>
        <v>2014</v>
      </c>
    </row>
    <row r="3739" spans="1:20" ht="60" x14ac:dyDescent="0.25">
      <c r="A3739">
        <v>3922</v>
      </c>
      <c r="B3739" s="9" t="s">
        <v>3919</v>
      </c>
      <c r="C3739" s="3" t="s">
        <v>8030</v>
      </c>
      <c r="D3739" s="5">
        <v>750</v>
      </c>
      <c r="E3739" s="7">
        <v>0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1">
        <f t="shared" si="233"/>
        <v>0</v>
      </c>
      <c r="P3739" t="s">
        <v>8309</v>
      </c>
      <c r="Q3739" t="s">
        <v>8333</v>
      </c>
      <c r="R3739" s="13">
        <f t="shared" si="236"/>
        <v>42020.768634259264</v>
      </c>
      <c r="S3739" s="13">
        <f t="shared" si="234"/>
        <v>42065.958333333328</v>
      </c>
      <c r="T3739">
        <f t="shared" si="235"/>
        <v>2015</v>
      </c>
    </row>
    <row r="3740" spans="1:20" ht="60" x14ac:dyDescent="0.25">
      <c r="A3740">
        <v>2556</v>
      </c>
      <c r="B3740" s="9" t="s">
        <v>2556</v>
      </c>
      <c r="C3740" s="3" t="s">
        <v>6666</v>
      </c>
      <c r="D3740" s="5">
        <v>745</v>
      </c>
      <c r="E3740" s="7">
        <v>0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">
        <f t="shared" si="233"/>
        <v>0</v>
      </c>
      <c r="P3740" t="s">
        <v>8323</v>
      </c>
      <c r="Q3740" t="s">
        <v>8355</v>
      </c>
      <c r="R3740" s="13">
        <f t="shared" si="236"/>
        <v>41222.991400462961</v>
      </c>
      <c r="S3740" s="13">
        <f t="shared" si="234"/>
        <v>41267.991400462961</v>
      </c>
      <c r="T3740">
        <f t="shared" si="235"/>
        <v>2012</v>
      </c>
    </row>
    <row r="3741" spans="1:20" ht="60" x14ac:dyDescent="0.25">
      <c r="A3741">
        <v>3617</v>
      </c>
      <c r="B3741" s="9" t="s">
        <v>3615</v>
      </c>
      <c r="C3741" s="3" t="s">
        <v>7727</v>
      </c>
      <c r="D3741" s="5">
        <v>740</v>
      </c>
      <c r="E3741" s="7">
        <v>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">
        <f t="shared" si="233"/>
        <v>0</v>
      </c>
      <c r="P3741" t="s">
        <v>8309</v>
      </c>
      <c r="Q3741" t="s">
        <v>8333</v>
      </c>
      <c r="R3741" s="13">
        <f t="shared" si="236"/>
        <v>42779.610289351855</v>
      </c>
      <c r="S3741" s="13">
        <f t="shared" si="234"/>
        <v>42794</v>
      </c>
      <c r="T3741">
        <f t="shared" si="235"/>
        <v>2017</v>
      </c>
    </row>
    <row r="3742" spans="1:20" ht="45" x14ac:dyDescent="0.25">
      <c r="A3742">
        <v>756</v>
      </c>
      <c r="B3742" s="9" t="s">
        <v>757</v>
      </c>
      <c r="C3742" s="3" t="s">
        <v>4866</v>
      </c>
      <c r="D3742" s="5">
        <v>700</v>
      </c>
      <c r="E3742" s="7">
        <v>0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">
        <f t="shared" si="233"/>
        <v>0</v>
      </c>
      <c r="P3742" t="s">
        <v>8311</v>
      </c>
      <c r="Q3742" t="s">
        <v>8345</v>
      </c>
      <c r="R3742" s="13">
        <f t="shared" si="236"/>
        <v>40590.766886574071</v>
      </c>
      <c r="S3742" s="13">
        <f t="shared" si="234"/>
        <v>40651.725219907406</v>
      </c>
      <c r="T3742">
        <f t="shared" si="235"/>
        <v>2011</v>
      </c>
    </row>
    <row r="3743" spans="1:20" ht="45" x14ac:dyDescent="0.25">
      <c r="A3743">
        <v>782</v>
      </c>
      <c r="B3743" s="9" t="s">
        <v>783</v>
      </c>
      <c r="C3743" s="3" t="s">
        <v>4892</v>
      </c>
      <c r="D3743" s="5">
        <v>700</v>
      </c>
      <c r="E3743" s="7">
        <v>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">
        <f t="shared" si="233"/>
        <v>0</v>
      </c>
      <c r="P3743" t="s">
        <v>8323</v>
      </c>
      <c r="Q3743" t="s">
        <v>8347</v>
      </c>
      <c r="R3743" s="13">
        <f t="shared" si="236"/>
        <v>41116.758125</v>
      </c>
      <c r="S3743" s="13">
        <f t="shared" si="234"/>
        <v>41146.758125</v>
      </c>
      <c r="T3743">
        <f t="shared" si="235"/>
        <v>2012</v>
      </c>
    </row>
    <row r="3744" spans="1:20" ht="30" x14ac:dyDescent="0.25">
      <c r="A3744">
        <v>1548</v>
      </c>
      <c r="B3744" s="9" t="s">
        <v>1549</v>
      </c>
      <c r="C3744" s="3" t="s">
        <v>5658</v>
      </c>
      <c r="D3744" s="5">
        <v>700</v>
      </c>
      <c r="E3744" s="7">
        <v>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">
        <f t="shared" si="233"/>
        <v>0</v>
      </c>
      <c r="P3744" t="s">
        <v>8327</v>
      </c>
      <c r="Q3744" t="s">
        <v>8354</v>
      </c>
      <c r="R3744" s="13">
        <f t="shared" si="236"/>
        <v>42286.88217592593</v>
      </c>
      <c r="S3744" s="13">
        <f t="shared" si="234"/>
        <v>42316.923842592587</v>
      </c>
      <c r="T3744">
        <f t="shared" si="235"/>
        <v>2015</v>
      </c>
    </row>
    <row r="3745" spans="1:20" ht="60" x14ac:dyDescent="0.25">
      <c r="A3745">
        <v>1823</v>
      </c>
      <c r="B3745" s="9" t="s">
        <v>1824</v>
      </c>
      <c r="C3745" s="3" t="s">
        <v>5933</v>
      </c>
      <c r="D3745" s="5">
        <v>700</v>
      </c>
      <c r="E3745" s="7">
        <v>0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">
        <f t="shared" si="233"/>
        <v>0</v>
      </c>
      <c r="P3745" t="s">
        <v>8323</v>
      </c>
      <c r="Q3745" t="s">
        <v>8347</v>
      </c>
      <c r="R3745" s="13">
        <f t="shared" si="236"/>
        <v>41176.684907407405</v>
      </c>
      <c r="S3745" s="13">
        <f t="shared" si="234"/>
        <v>41206.684907407405</v>
      </c>
      <c r="T3745">
        <f t="shared" si="235"/>
        <v>2012</v>
      </c>
    </row>
    <row r="3746" spans="1:20" ht="60" x14ac:dyDescent="0.25">
      <c r="A3746">
        <v>2175</v>
      </c>
      <c r="B3746" s="9" t="s">
        <v>2176</v>
      </c>
      <c r="C3746" s="3" t="s">
        <v>6285</v>
      </c>
      <c r="D3746" s="5">
        <v>700</v>
      </c>
      <c r="E3746" s="7">
        <v>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">
        <f t="shared" si="233"/>
        <v>0</v>
      </c>
      <c r="P3746" t="s">
        <v>8323</v>
      </c>
      <c r="Q3746" t="s">
        <v>8347</v>
      </c>
      <c r="R3746" s="13">
        <f t="shared" si="236"/>
        <v>42565.009097222224</v>
      </c>
      <c r="S3746" s="13">
        <f t="shared" si="234"/>
        <v>42572.009097222224</v>
      </c>
      <c r="T3746">
        <f t="shared" si="235"/>
        <v>2016</v>
      </c>
    </row>
    <row r="3747" spans="1:20" ht="45" x14ac:dyDescent="0.25">
      <c r="A3747">
        <v>2465</v>
      </c>
      <c r="B3747" s="9" t="s">
        <v>2466</v>
      </c>
      <c r="C3747" s="3" t="s">
        <v>6575</v>
      </c>
      <c r="D3747" s="5">
        <v>700</v>
      </c>
      <c r="E3747" s="7">
        <v>0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">
        <f t="shared" si="233"/>
        <v>0</v>
      </c>
      <c r="P3747" t="s">
        <v>8323</v>
      </c>
      <c r="Q3747" t="s">
        <v>8344</v>
      </c>
      <c r="R3747" s="13">
        <f t="shared" si="236"/>
        <v>41145.719305555554</v>
      </c>
      <c r="S3747" s="13">
        <f t="shared" si="234"/>
        <v>41175.719305555554</v>
      </c>
      <c r="T3747">
        <f t="shared" si="235"/>
        <v>2012</v>
      </c>
    </row>
    <row r="3748" spans="1:20" ht="45" x14ac:dyDescent="0.25">
      <c r="A3748">
        <v>2542</v>
      </c>
      <c r="B3748" s="9" t="s">
        <v>2542</v>
      </c>
      <c r="C3748" s="3" t="s">
        <v>6652</v>
      </c>
      <c r="D3748" s="5">
        <v>700</v>
      </c>
      <c r="E3748" s="7">
        <v>0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">
        <f t="shared" si="233"/>
        <v>0</v>
      </c>
      <c r="P3748" t="s">
        <v>8323</v>
      </c>
      <c r="Q3748" t="s">
        <v>8355</v>
      </c>
      <c r="R3748" s="13">
        <f t="shared" si="236"/>
        <v>41509.426585648151</v>
      </c>
      <c r="S3748" s="13">
        <f t="shared" si="234"/>
        <v>41548.165972222225</v>
      </c>
      <c r="T3748">
        <f t="shared" si="235"/>
        <v>2013</v>
      </c>
    </row>
    <row r="3749" spans="1:20" ht="45" x14ac:dyDescent="0.25">
      <c r="A3749">
        <v>2795</v>
      </c>
      <c r="B3749" s="9" t="s">
        <v>2795</v>
      </c>
      <c r="C3749" s="3" t="s">
        <v>6905</v>
      </c>
      <c r="D3749" s="5">
        <v>700</v>
      </c>
      <c r="E3749" s="7">
        <v>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1">
        <f t="shared" si="233"/>
        <v>0</v>
      </c>
      <c r="P3749" t="s">
        <v>8309</v>
      </c>
      <c r="Q3749" t="s">
        <v>8333</v>
      </c>
      <c r="R3749" s="13">
        <f t="shared" si="236"/>
        <v>41780.525937500002</v>
      </c>
      <c r="S3749" s="13">
        <f t="shared" si="234"/>
        <v>41796.958333333336</v>
      </c>
      <c r="T3749">
        <f t="shared" si="235"/>
        <v>2014</v>
      </c>
    </row>
    <row r="3750" spans="1:20" ht="60" x14ac:dyDescent="0.25">
      <c r="A3750">
        <v>3023</v>
      </c>
      <c r="B3750" s="9" t="s">
        <v>3023</v>
      </c>
      <c r="C3750" s="3" t="s">
        <v>7133</v>
      </c>
      <c r="D3750" s="5">
        <v>700</v>
      </c>
      <c r="E3750" s="7">
        <v>0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">
        <f t="shared" si="233"/>
        <v>0</v>
      </c>
      <c r="P3750" t="s">
        <v>8309</v>
      </c>
      <c r="Q3750" t="s">
        <v>8310</v>
      </c>
      <c r="R3750" s="13">
        <f t="shared" si="236"/>
        <v>42121.675763888896</v>
      </c>
      <c r="S3750" s="13">
        <f t="shared" si="234"/>
        <v>42166.675763888896</v>
      </c>
      <c r="T3750">
        <f t="shared" si="235"/>
        <v>2015</v>
      </c>
    </row>
    <row r="3751" spans="1:20" ht="60" x14ac:dyDescent="0.25">
      <c r="A3751">
        <v>3143</v>
      </c>
      <c r="B3751" s="9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1">
        <f t="shared" si="233"/>
        <v>0</v>
      </c>
      <c r="P3751" t="s">
        <v>8309</v>
      </c>
      <c r="Q3751" t="s">
        <v>8333</v>
      </c>
      <c r="R3751" s="13">
        <f t="shared" si="236"/>
        <v>42808.358287037037</v>
      </c>
      <c r="S3751" s="13">
        <f t="shared" si="234"/>
        <v>42834.358287037037</v>
      </c>
      <c r="T3751">
        <f t="shared" si="235"/>
        <v>2017</v>
      </c>
    </row>
    <row r="3752" spans="1:20" ht="60" x14ac:dyDescent="0.25">
      <c r="A3752">
        <v>3295</v>
      </c>
      <c r="B3752" s="9" t="s">
        <v>3295</v>
      </c>
      <c r="C3752" s="3" t="s">
        <v>7405</v>
      </c>
      <c r="D3752" s="5">
        <v>700</v>
      </c>
      <c r="E3752" s="7">
        <v>0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1">
        <f t="shared" si="233"/>
        <v>0</v>
      </c>
      <c r="P3752" t="s">
        <v>8309</v>
      </c>
      <c r="Q3752" t="s">
        <v>8333</v>
      </c>
      <c r="R3752" s="13">
        <f t="shared" si="236"/>
        <v>42609.442465277782</v>
      </c>
      <c r="S3752" s="13">
        <f t="shared" si="234"/>
        <v>42639.442465277782</v>
      </c>
      <c r="T3752">
        <f t="shared" si="235"/>
        <v>2016</v>
      </c>
    </row>
    <row r="3753" spans="1:20" ht="45" x14ac:dyDescent="0.25">
      <c r="A3753">
        <v>3343</v>
      </c>
      <c r="B3753" s="9" t="s">
        <v>3343</v>
      </c>
      <c r="C3753" s="3" t="s">
        <v>7453</v>
      </c>
      <c r="D3753" s="5">
        <v>700</v>
      </c>
      <c r="E3753" s="7">
        <v>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1">
        <f t="shared" si="233"/>
        <v>0</v>
      </c>
      <c r="P3753" t="s">
        <v>8309</v>
      </c>
      <c r="Q3753" t="s">
        <v>8333</v>
      </c>
      <c r="R3753" s="13">
        <f t="shared" si="236"/>
        <v>42452.916481481487</v>
      </c>
      <c r="S3753" s="13">
        <f t="shared" si="234"/>
        <v>42473.554166666669</v>
      </c>
      <c r="T3753">
        <f t="shared" si="235"/>
        <v>2016</v>
      </c>
    </row>
    <row r="3754" spans="1:20" ht="45" x14ac:dyDescent="0.25">
      <c r="A3754">
        <v>3420</v>
      </c>
      <c r="B3754" s="9" t="s">
        <v>3419</v>
      </c>
      <c r="C3754" s="3" t="s">
        <v>7530</v>
      </c>
      <c r="D3754" s="5">
        <v>700</v>
      </c>
      <c r="E3754" s="7">
        <v>0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1">
        <f t="shared" si="233"/>
        <v>0</v>
      </c>
      <c r="P3754" t="s">
        <v>8309</v>
      </c>
      <c r="Q3754" t="s">
        <v>8333</v>
      </c>
      <c r="R3754" s="13">
        <f t="shared" si="236"/>
        <v>42405.090300925927</v>
      </c>
      <c r="S3754" s="13">
        <f t="shared" si="234"/>
        <v>42414</v>
      </c>
      <c r="T3754">
        <f t="shared" si="235"/>
        <v>2016</v>
      </c>
    </row>
    <row r="3755" spans="1:20" ht="60" x14ac:dyDescent="0.25">
      <c r="A3755">
        <v>3454</v>
      </c>
      <c r="B3755" s="9" t="s">
        <v>3453</v>
      </c>
      <c r="C3755" s="3" t="s">
        <v>7564</v>
      </c>
      <c r="D3755" s="5">
        <v>700</v>
      </c>
      <c r="E3755" s="7">
        <v>0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1">
        <f t="shared" si="233"/>
        <v>0</v>
      </c>
      <c r="P3755" t="s">
        <v>8309</v>
      </c>
      <c r="Q3755" t="s">
        <v>8333</v>
      </c>
      <c r="R3755" s="13">
        <f t="shared" si="236"/>
        <v>41821.698599537034</v>
      </c>
      <c r="S3755" s="13">
        <f t="shared" si="234"/>
        <v>41851.698599537034</v>
      </c>
      <c r="T3755">
        <f t="shared" si="235"/>
        <v>2014</v>
      </c>
    </row>
    <row r="3756" spans="1:20" ht="60" x14ac:dyDescent="0.25">
      <c r="A3756">
        <v>3591</v>
      </c>
      <c r="B3756" s="9" t="s">
        <v>3590</v>
      </c>
      <c r="C3756" s="3" t="s">
        <v>7701</v>
      </c>
      <c r="D3756" s="5">
        <v>700</v>
      </c>
      <c r="E3756" s="7">
        <v>0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1">
        <f t="shared" si="233"/>
        <v>0</v>
      </c>
      <c r="P3756" t="s">
        <v>8309</v>
      </c>
      <c r="Q3756" t="s">
        <v>8333</v>
      </c>
      <c r="R3756" s="13">
        <f t="shared" si="236"/>
        <v>42003.948425925926</v>
      </c>
      <c r="S3756" s="13">
        <f t="shared" si="234"/>
        <v>42028.207638888889</v>
      </c>
      <c r="T3756">
        <f t="shared" si="235"/>
        <v>2014</v>
      </c>
    </row>
    <row r="3757" spans="1:20" ht="60" x14ac:dyDescent="0.25">
      <c r="A3757">
        <v>3642</v>
      </c>
      <c r="B3757" s="9" t="s">
        <v>3640</v>
      </c>
      <c r="C3757" s="3" t="s">
        <v>7752</v>
      </c>
      <c r="D3757" s="5">
        <v>700</v>
      </c>
      <c r="E3757" s="7">
        <v>0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">
        <f t="shared" si="233"/>
        <v>0</v>
      </c>
      <c r="P3757" t="s">
        <v>8309</v>
      </c>
      <c r="Q3757" t="s">
        <v>8317</v>
      </c>
      <c r="R3757" s="13">
        <f t="shared" si="236"/>
        <v>42297.816284722227</v>
      </c>
      <c r="S3757" s="13">
        <f t="shared" si="234"/>
        <v>42338.708333333328</v>
      </c>
      <c r="T3757">
        <f t="shared" si="235"/>
        <v>2015</v>
      </c>
    </row>
    <row r="3758" spans="1:20" ht="60" x14ac:dyDescent="0.25">
      <c r="A3758">
        <v>3708</v>
      </c>
      <c r="B3758" s="9" t="s">
        <v>3705</v>
      </c>
      <c r="C3758" s="3" t="s">
        <v>7818</v>
      </c>
      <c r="D3758" s="5">
        <v>700</v>
      </c>
      <c r="E3758" s="7">
        <v>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1">
        <f t="shared" si="233"/>
        <v>0</v>
      </c>
      <c r="P3758" t="s">
        <v>8309</v>
      </c>
      <c r="Q3758" t="s">
        <v>8333</v>
      </c>
      <c r="R3758" s="13">
        <f t="shared" si="236"/>
        <v>41810.142199074071</v>
      </c>
      <c r="S3758" s="13">
        <f t="shared" si="234"/>
        <v>41824.142199074071</v>
      </c>
      <c r="T3758">
        <f t="shared" si="235"/>
        <v>2014</v>
      </c>
    </row>
    <row r="3759" spans="1:20" ht="45" x14ac:dyDescent="0.25">
      <c r="A3759">
        <v>3737</v>
      </c>
      <c r="B3759" s="9" t="s">
        <v>3734</v>
      </c>
      <c r="C3759" s="3" t="s">
        <v>7847</v>
      </c>
      <c r="D3759" s="5">
        <v>700</v>
      </c>
      <c r="E3759" s="7">
        <v>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1">
        <f t="shared" si="233"/>
        <v>0</v>
      </c>
      <c r="P3759" t="s">
        <v>8309</v>
      </c>
      <c r="Q3759" t="s">
        <v>8333</v>
      </c>
      <c r="R3759" s="13">
        <f t="shared" si="236"/>
        <v>42297.691006944442</v>
      </c>
      <c r="S3759" s="13">
        <f t="shared" si="234"/>
        <v>42320.290972222225</v>
      </c>
      <c r="T3759">
        <f t="shared" si="235"/>
        <v>2015</v>
      </c>
    </row>
    <row r="3760" spans="1:20" ht="60" x14ac:dyDescent="0.25">
      <c r="A3760">
        <v>4037</v>
      </c>
      <c r="B3760" s="9" t="s">
        <v>4033</v>
      </c>
      <c r="C3760" s="3" t="s">
        <v>8141</v>
      </c>
      <c r="D3760" s="5">
        <v>700</v>
      </c>
      <c r="E3760" s="7">
        <v>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1">
        <f t="shared" si="233"/>
        <v>0</v>
      </c>
      <c r="P3760" t="s">
        <v>8309</v>
      </c>
      <c r="Q3760" t="s">
        <v>8333</v>
      </c>
      <c r="R3760" s="13">
        <f t="shared" si="236"/>
        <v>42497.070775462969</v>
      </c>
      <c r="S3760" s="13">
        <f t="shared" si="234"/>
        <v>42514.600694444445</v>
      </c>
      <c r="T3760">
        <f t="shared" si="235"/>
        <v>2016</v>
      </c>
    </row>
    <row r="3761" spans="1:20" ht="45" x14ac:dyDescent="0.25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">
        <f t="shared" si="233"/>
        <v>0</v>
      </c>
      <c r="P3761" t="s">
        <v>8309</v>
      </c>
      <c r="Q3761" t="s">
        <v>8333</v>
      </c>
      <c r="R3761" s="13">
        <f t="shared" si="236"/>
        <v>41905.795706018522</v>
      </c>
      <c r="S3761" s="13">
        <f t="shared" si="234"/>
        <v>41933.82708333333</v>
      </c>
      <c r="T3761">
        <f t="shared" si="235"/>
        <v>2014</v>
      </c>
    </row>
    <row r="3762" spans="1:20" ht="60" x14ac:dyDescent="0.25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">
        <f t="shared" si="233"/>
        <v>0</v>
      </c>
      <c r="P3762" t="s">
        <v>8309</v>
      </c>
      <c r="Q3762" t="s">
        <v>8333</v>
      </c>
      <c r="R3762" s="13">
        <f t="shared" si="236"/>
        <v>42534.866875</v>
      </c>
      <c r="S3762" s="13">
        <f t="shared" si="234"/>
        <v>42564.866875</v>
      </c>
      <c r="T3762">
        <f t="shared" si="235"/>
        <v>2016</v>
      </c>
    </row>
    <row r="3763" spans="1:20" ht="60" x14ac:dyDescent="0.25">
      <c r="A3763">
        <v>3537</v>
      </c>
      <c r="B3763" s="9" t="s">
        <v>3536</v>
      </c>
      <c r="C3763" s="3" t="s">
        <v>7647</v>
      </c>
      <c r="D3763" s="5">
        <v>675</v>
      </c>
      <c r="E3763" s="7">
        <v>0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">
        <f t="shared" si="233"/>
        <v>0</v>
      </c>
      <c r="P3763" t="s">
        <v>8309</v>
      </c>
      <c r="Q3763" t="s">
        <v>8333</v>
      </c>
      <c r="R3763" s="13">
        <f t="shared" si="236"/>
        <v>41923.354351851849</v>
      </c>
      <c r="S3763" s="13">
        <f t="shared" si="234"/>
        <v>41960.332638888889</v>
      </c>
      <c r="T3763">
        <f t="shared" si="235"/>
        <v>2014</v>
      </c>
    </row>
    <row r="3764" spans="1:20" ht="60" x14ac:dyDescent="0.25">
      <c r="A3764">
        <v>1914</v>
      </c>
      <c r="B3764" s="9" t="s">
        <v>1915</v>
      </c>
      <c r="C3764" s="3" t="s">
        <v>6024</v>
      </c>
      <c r="D3764" s="5">
        <v>666</v>
      </c>
      <c r="E3764" s="7">
        <v>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">
        <f t="shared" si="233"/>
        <v>0</v>
      </c>
      <c r="P3764" t="s">
        <v>8314</v>
      </c>
      <c r="Q3764" t="s">
        <v>8326</v>
      </c>
      <c r="R3764" s="13">
        <f t="shared" si="236"/>
        <v>41929.174456018518</v>
      </c>
      <c r="S3764" s="13">
        <f t="shared" si="234"/>
        <v>41944.165972222225</v>
      </c>
      <c r="T3764">
        <f t="shared" si="235"/>
        <v>2014</v>
      </c>
    </row>
    <row r="3765" spans="1:20" ht="60" x14ac:dyDescent="0.25">
      <c r="A3765">
        <v>1359</v>
      </c>
      <c r="B3765" s="9" t="s">
        <v>1360</v>
      </c>
      <c r="C3765" s="3" t="s">
        <v>5469</v>
      </c>
      <c r="D3765" s="5">
        <v>660</v>
      </c>
      <c r="E3765" s="7">
        <v>0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">
        <f t="shared" si="233"/>
        <v>0</v>
      </c>
      <c r="P3765" t="s">
        <v>8311</v>
      </c>
      <c r="Q3765" t="s">
        <v>8345</v>
      </c>
      <c r="R3765" s="13">
        <f t="shared" si="236"/>
        <v>40668.814699074072</v>
      </c>
      <c r="S3765" s="13">
        <f t="shared" si="234"/>
        <v>40730.814699074072</v>
      </c>
      <c r="T3765">
        <f t="shared" si="235"/>
        <v>2011</v>
      </c>
    </row>
    <row r="3766" spans="1:20" ht="60" x14ac:dyDescent="0.25">
      <c r="A3766">
        <v>201</v>
      </c>
      <c r="B3766" s="9" t="s">
        <v>203</v>
      </c>
      <c r="C3766" s="3" t="s">
        <v>4311</v>
      </c>
      <c r="D3766" s="5">
        <v>650</v>
      </c>
      <c r="E3766" s="7">
        <v>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">
        <f t="shared" si="233"/>
        <v>0</v>
      </c>
      <c r="P3766" t="s">
        <v>8307</v>
      </c>
      <c r="Q3766" t="s">
        <v>8316</v>
      </c>
      <c r="R3766" s="13">
        <f t="shared" si="236"/>
        <v>42023.818622685183</v>
      </c>
      <c r="S3766" s="13">
        <f t="shared" si="234"/>
        <v>42043.818622685183</v>
      </c>
      <c r="T3766">
        <f t="shared" si="235"/>
        <v>2015</v>
      </c>
    </row>
    <row r="3767" spans="1:20" ht="60" x14ac:dyDescent="0.25">
      <c r="A3767">
        <v>1042</v>
      </c>
      <c r="B3767" s="9" t="s">
        <v>1043</v>
      </c>
      <c r="C3767" s="3" t="s">
        <v>5152</v>
      </c>
      <c r="D3767" s="5">
        <v>650</v>
      </c>
      <c r="E3767" s="7">
        <v>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">
        <f t="shared" si="233"/>
        <v>0</v>
      </c>
      <c r="P3767" t="s">
        <v>8338</v>
      </c>
      <c r="Q3767" t="s">
        <v>8339</v>
      </c>
      <c r="R3767" s="13">
        <f t="shared" si="236"/>
        <v>41851.696157407408</v>
      </c>
      <c r="S3767" s="13">
        <f t="shared" si="234"/>
        <v>41894.416666666664</v>
      </c>
      <c r="T3767">
        <f t="shared" si="235"/>
        <v>2014</v>
      </c>
    </row>
    <row r="3768" spans="1:20" ht="60" x14ac:dyDescent="0.25">
      <c r="A3768">
        <v>1264</v>
      </c>
      <c r="B3768" s="9" t="s">
        <v>1265</v>
      </c>
      <c r="C3768" s="3" t="s">
        <v>5374</v>
      </c>
      <c r="D3768" s="5">
        <v>650</v>
      </c>
      <c r="E3768" s="7">
        <v>0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">
        <f t="shared" si="233"/>
        <v>0</v>
      </c>
      <c r="P3768" t="s">
        <v>8323</v>
      </c>
      <c r="Q3768" t="s">
        <v>8347</v>
      </c>
      <c r="R3768" s="13">
        <f t="shared" si="236"/>
        <v>41547.662997685184</v>
      </c>
      <c r="S3768" s="13">
        <f t="shared" si="234"/>
        <v>41576.662997685184</v>
      </c>
      <c r="T3768">
        <f t="shared" si="235"/>
        <v>2013</v>
      </c>
    </row>
    <row r="3769" spans="1:20" ht="45" x14ac:dyDescent="0.25">
      <c r="A3769">
        <v>1940</v>
      </c>
      <c r="B3769" s="9" t="s">
        <v>1941</v>
      </c>
      <c r="C3769" s="3" t="s">
        <v>6050</v>
      </c>
      <c r="D3769" s="5">
        <v>650</v>
      </c>
      <c r="E3769" s="7">
        <v>0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">
        <f t="shared" si="233"/>
        <v>0</v>
      </c>
      <c r="P3769" t="s">
        <v>8323</v>
      </c>
      <c r="Q3769" t="s">
        <v>8344</v>
      </c>
      <c r="R3769" s="13">
        <f t="shared" si="236"/>
        <v>40670.507326388892</v>
      </c>
      <c r="S3769" s="13">
        <f t="shared" si="234"/>
        <v>40709.165972222225</v>
      </c>
      <c r="T3769">
        <f t="shared" si="235"/>
        <v>2011</v>
      </c>
    </row>
    <row r="3770" spans="1:20" ht="45" x14ac:dyDescent="0.25">
      <c r="A3770">
        <v>2275</v>
      </c>
      <c r="B3770" s="9" t="s">
        <v>2276</v>
      </c>
      <c r="C3770" s="3" t="s">
        <v>6385</v>
      </c>
      <c r="D3770" s="5">
        <v>650</v>
      </c>
      <c r="E3770" s="7">
        <v>0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">
        <f t="shared" si="233"/>
        <v>0</v>
      </c>
      <c r="P3770" t="s">
        <v>8320</v>
      </c>
      <c r="Q3770" t="s">
        <v>8348</v>
      </c>
      <c r="R3770" s="13">
        <f t="shared" si="236"/>
        <v>41965.616655092599</v>
      </c>
      <c r="S3770" s="13">
        <f t="shared" si="234"/>
        <v>41995.616655092599</v>
      </c>
      <c r="T3770">
        <f t="shared" si="235"/>
        <v>2014</v>
      </c>
    </row>
    <row r="3771" spans="1:20" ht="45" x14ac:dyDescent="0.25">
      <c r="A3771">
        <v>2824</v>
      </c>
      <c r="B3771" s="9" t="s">
        <v>2824</v>
      </c>
      <c r="C3771" s="3" t="s">
        <v>6934</v>
      </c>
      <c r="D3771" s="5">
        <v>650</v>
      </c>
      <c r="E3771" s="7">
        <v>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1">
        <f t="shared" si="233"/>
        <v>0</v>
      </c>
      <c r="P3771" t="s">
        <v>8309</v>
      </c>
      <c r="Q3771" t="s">
        <v>8333</v>
      </c>
      <c r="R3771" s="13">
        <f t="shared" si="236"/>
        <v>42136.270787037036</v>
      </c>
      <c r="S3771" s="13">
        <f t="shared" si="234"/>
        <v>42168.071527777778</v>
      </c>
      <c r="T3771">
        <f t="shared" si="235"/>
        <v>2015</v>
      </c>
    </row>
    <row r="3772" spans="1:20" ht="60" x14ac:dyDescent="0.25">
      <c r="A3772">
        <v>3451</v>
      </c>
      <c r="B3772" s="9" t="s">
        <v>3450</v>
      </c>
      <c r="C3772" s="3" t="s">
        <v>7561</v>
      </c>
      <c r="D3772" s="5">
        <v>650</v>
      </c>
      <c r="E3772" s="7">
        <v>0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1">
        <f t="shared" si="233"/>
        <v>0</v>
      </c>
      <c r="P3772" t="s">
        <v>8309</v>
      </c>
      <c r="Q3772" t="s">
        <v>8333</v>
      </c>
      <c r="R3772" s="13">
        <f t="shared" si="236"/>
        <v>42088.723692129628</v>
      </c>
      <c r="S3772" s="13">
        <f t="shared" si="234"/>
        <v>42115.723692129628</v>
      </c>
      <c r="T3772">
        <f t="shared" si="235"/>
        <v>2015</v>
      </c>
    </row>
    <row r="3773" spans="1:20" ht="60" x14ac:dyDescent="0.25">
      <c r="A3773">
        <v>3665</v>
      </c>
      <c r="B3773" s="9" t="s">
        <v>3662</v>
      </c>
      <c r="C3773" s="3" t="s">
        <v>7775</v>
      </c>
      <c r="D3773" s="5">
        <v>620</v>
      </c>
      <c r="E3773" s="7">
        <v>0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">
        <f t="shared" si="233"/>
        <v>0</v>
      </c>
      <c r="P3773" t="s">
        <v>8309</v>
      </c>
      <c r="Q3773" t="s">
        <v>8333</v>
      </c>
      <c r="R3773" s="13">
        <f t="shared" si="236"/>
        <v>42294.808124999996</v>
      </c>
      <c r="S3773" s="13">
        <f t="shared" si="234"/>
        <v>42305.829166666663</v>
      </c>
      <c r="T3773">
        <f t="shared" si="235"/>
        <v>2015</v>
      </c>
    </row>
    <row r="3774" spans="1:20" ht="60" x14ac:dyDescent="0.25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">
        <f t="shared" si="233"/>
        <v>0</v>
      </c>
      <c r="P3774" t="s">
        <v>8309</v>
      </c>
      <c r="Q3774" t="s">
        <v>8317</v>
      </c>
      <c r="R3774" s="13">
        <f t="shared" si="236"/>
        <v>42007.016458333332</v>
      </c>
      <c r="S3774" s="13">
        <f t="shared" si="234"/>
        <v>42028.041666666672</v>
      </c>
      <c r="T3774">
        <f t="shared" si="235"/>
        <v>2015</v>
      </c>
    </row>
    <row r="3775" spans="1:20" ht="60" x14ac:dyDescent="0.25">
      <c r="A3775">
        <v>25</v>
      </c>
      <c r="B3775" s="9" t="s">
        <v>27</v>
      </c>
      <c r="C3775" s="3" t="s">
        <v>4136</v>
      </c>
      <c r="D3775" s="5">
        <v>600</v>
      </c>
      <c r="E3775" s="7">
        <v>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">
        <f t="shared" si="233"/>
        <v>0</v>
      </c>
      <c r="P3775" t="s">
        <v>8307</v>
      </c>
      <c r="Q3775" t="s">
        <v>8346</v>
      </c>
      <c r="R3775" s="13">
        <f t="shared" si="236"/>
        <v>42318.025011574078</v>
      </c>
      <c r="S3775" s="13">
        <f t="shared" si="234"/>
        <v>42378.025011574078</v>
      </c>
      <c r="T3775">
        <f t="shared" si="235"/>
        <v>2015</v>
      </c>
    </row>
    <row r="3776" spans="1:20" ht="45" x14ac:dyDescent="0.25">
      <c r="A3776">
        <v>50</v>
      </c>
      <c r="B3776" s="9" t="s">
        <v>52</v>
      </c>
      <c r="C3776" s="3" t="s">
        <v>4161</v>
      </c>
      <c r="D3776" s="5">
        <v>600</v>
      </c>
      <c r="E3776" s="7">
        <v>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">
        <f t="shared" si="233"/>
        <v>0</v>
      </c>
      <c r="P3776" t="s">
        <v>8307</v>
      </c>
      <c r="Q3776" t="s">
        <v>8346</v>
      </c>
      <c r="R3776" s="13">
        <f t="shared" si="236"/>
        <v>41995.752986111111</v>
      </c>
      <c r="S3776" s="13">
        <f t="shared" si="234"/>
        <v>42034.708333333328</v>
      </c>
      <c r="T3776">
        <f t="shared" si="235"/>
        <v>2014</v>
      </c>
    </row>
    <row r="3777" spans="1:20" ht="60" x14ac:dyDescent="0.25">
      <c r="A3777">
        <v>68</v>
      </c>
      <c r="B3777" s="9" t="s">
        <v>70</v>
      </c>
      <c r="C3777" s="3" t="s">
        <v>4179</v>
      </c>
      <c r="D3777" s="5">
        <v>600</v>
      </c>
      <c r="E3777" s="7">
        <v>0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">
        <f t="shared" si="233"/>
        <v>0</v>
      </c>
      <c r="P3777" t="s">
        <v>8307</v>
      </c>
      <c r="Q3777" t="s">
        <v>8356</v>
      </c>
      <c r="R3777" s="13">
        <f t="shared" si="236"/>
        <v>41663.569340277776</v>
      </c>
      <c r="S3777" s="13">
        <f t="shared" si="234"/>
        <v>41693.569340277776</v>
      </c>
      <c r="T3777">
        <f t="shared" si="235"/>
        <v>2014</v>
      </c>
    </row>
    <row r="3778" spans="1:20" ht="60" x14ac:dyDescent="0.25">
      <c r="A3778">
        <v>130</v>
      </c>
      <c r="B3778" s="9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">
        <f t="shared" ref="O3778:O3841" si="237">ROUND(E3779/D3779*100,0)</f>
        <v>0</v>
      </c>
      <c r="P3778" t="s">
        <v>8307</v>
      </c>
      <c r="Q3778" t="s">
        <v>8308</v>
      </c>
      <c r="R3778" s="13">
        <f t="shared" si="236"/>
        <v>41778.915416666663</v>
      </c>
      <c r="S3778" s="13">
        <f t="shared" si="234"/>
        <v>41806.844444444447</v>
      </c>
      <c r="T3778">
        <f t="shared" si="235"/>
        <v>2014</v>
      </c>
    </row>
    <row r="3779" spans="1:20" ht="60" x14ac:dyDescent="0.25">
      <c r="A3779">
        <v>382</v>
      </c>
      <c r="B3779" s="9" t="s">
        <v>383</v>
      </c>
      <c r="C3779" s="3" t="s">
        <v>4492</v>
      </c>
      <c r="D3779" s="5">
        <v>600</v>
      </c>
      <c r="E3779" s="7">
        <v>0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">
        <f t="shared" si="237"/>
        <v>0</v>
      </c>
      <c r="P3779" t="s">
        <v>8307</v>
      </c>
      <c r="Q3779" t="s">
        <v>8336</v>
      </c>
      <c r="R3779" s="13">
        <f t="shared" si="236"/>
        <v>41144.709490740745</v>
      </c>
      <c r="S3779" s="13">
        <f t="shared" ref="S3779:S3842" si="238">(((I3779/60)/60/24+DATE(1970,1,1)))</f>
        <v>41158.709490740745</v>
      </c>
      <c r="T3779">
        <f t="shared" ref="T3779:T3842" si="239">YEAR(R3779)</f>
        <v>2012</v>
      </c>
    </row>
    <row r="3780" spans="1:20" ht="60" x14ac:dyDescent="0.25">
      <c r="A3780">
        <v>386</v>
      </c>
      <c r="B3780" s="9" t="s">
        <v>387</v>
      </c>
      <c r="C3780" s="3" t="s">
        <v>4496</v>
      </c>
      <c r="D3780" s="5">
        <v>600</v>
      </c>
      <c r="E3780" s="7">
        <v>0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">
        <f t="shared" si="237"/>
        <v>0</v>
      </c>
      <c r="P3780" t="s">
        <v>8307</v>
      </c>
      <c r="Q3780" t="s">
        <v>8336</v>
      </c>
      <c r="R3780" s="13">
        <f t="shared" si="236"/>
        <v>42211.951284722221</v>
      </c>
      <c r="S3780" s="13">
        <f t="shared" si="238"/>
        <v>42226.951284722221</v>
      </c>
      <c r="T3780">
        <f t="shared" si="239"/>
        <v>2015</v>
      </c>
    </row>
    <row r="3781" spans="1:20" ht="60" x14ac:dyDescent="0.25">
      <c r="A3781">
        <v>812</v>
      </c>
      <c r="B3781" s="9" t="s">
        <v>813</v>
      </c>
      <c r="C3781" s="3" t="s">
        <v>4922</v>
      </c>
      <c r="D3781" s="5">
        <v>600</v>
      </c>
      <c r="E3781" s="7">
        <v>0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">
        <f t="shared" si="237"/>
        <v>0</v>
      </c>
      <c r="P3781" t="s">
        <v>8323</v>
      </c>
      <c r="Q3781" t="s">
        <v>8347</v>
      </c>
      <c r="R3781" s="13">
        <f t="shared" si="236"/>
        <v>41282.017962962964</v>
      </c>
      <c r="S3781" s="13">
        <f t="shared" si="238"/>
        <v>41334.581944444442</v>
      </c>
      <c r="T3781">
        <f t="shared" si="239"/>
        <v>2013</v>
      </c>
    </row>
    <row r="3782" spans="1:20" ht="60" x14ac:dyDescent="0.25">
      <c r="A3782">
        <v>1078</v>
      </c>
      <c r="B3782" s="9" t="s">
        <v>1079</v>
      </c>
      <c r="C3782" s="3" t="s">
        <v>5188</v>
      </c>
      <c r="D3782" s="5">
        <v>600</v>
      </c>
      <c r="E3782" s="7">
        <v>0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">
        <f t="shared" si="237"/>
        <v>0</v>
      </c>
      <c r="P3782" t="s">
        <v>8320</v>
      </c>
      <c r="Q3782" t="s">
        <v>8321</v>
      </c>
      <c r="R3782" s="13">
        <f t="shared" si="236"/>
        <v>40701.195844907408</v>
      </c>
      <c r="S3782" s="13">
        <f t="shared" si="238"/>
        <v>40746.195844907408</v>
      </c>
      <c r="T3782">
        <f t="shared" si="239"/>
        <v>2011</v>
      </c>
    </row>
    <row r="3783" spans="1:20" ht="60" x14ac:dyDescent="0.25">
      <c r="A3783">
        <v>1463</v>
      </c>
      <c r="B3783" s="9" t="s">
        <v>1464</v>
      </c>
      <c r="C3783" s="3" t="s">
        <v>5573</v>
      </c>
      <c r="D3783" s="5">
        <v>600</v>
      </c>
      <c r="E3783" s="7">
        <v>0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">
        <f t="shared" si="237"/>
        <v>0</v>
      </c>
      <c r="P3783" t="s">
        <v>8311</v>
      </c>
      <c r="Q3783" t="s">
        <v>8343</v>
      </c>
      <c r="R3783" s="13">
        <f t="shared" si="236"/>
        <v>41326.911319444444</v>
      </c>
      <c r="S3783" s="13">
        <f t="shared" si="238"/>
        <v>41371.869652777779</v>
      </c>
      <c r="T3783">
        <f t="shared" si="239"/>
        <v>2013</v>
      </c>
    </row>
    <row r="3784" spans="1:20" ht="60" x14ac:dyDescent="0.25">
      <c r="A3784">
        <v>1837</v>
      </c>
      <c r="B3784" s="9" t="s">
        <v>1838</v>
      </c>
      <c r="C3784" s="3" t="s">
        <v>5947</v>
      </c>
      <c r="D3784" s="5">
        <v>600</v>
      </c>
      <c r="E3784" s="7">
        <v>0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">
        <f t="shared" si="237"/>
        <v>0</v>
      </c>
      <c r="P3784" t="s">
        <v>8323</v>
      </c>
      <c r="Q3784" t="s">
        <v>8347</v>
      </c>
      <c r="R3784" s="13">
        <f t="shared" si="236"/>
        <v>40926.047858796301</v>
      </c>
      <c r="S3784" s="13">
        <f t="shared" si="238"/>
        <v>40986.006192129629</v>
      </c>
      <c r="T3784">
        <f t="shared" si="239"/>
        <v>2012</v>
      </c>
    </row>
    <row r="3785" spans="1:20" x14ac:dyDescent="0.25">
      <c r="A3785">
        <v>1927</v>
      </c>
      <c r="B3785" s="9" t="s">
        <v>1928</v>
      </c>
      <c r="C3785" s="3" t="s">
        <v>6037</v>
      </c>
      <c r="D3785" s="5">
        <v>600</v>
      </c>
      <c r="E3785" s="7">
        <v>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">
        <f t="shared" si="237"/>
        <v>0</v>
      </c>
      <c r="P3785" t="s">
        <v>8323</v>
      </c>
      <c r="Q3785" t="s">
        <v>8344</v>
      </c>
      <c r="R3785" s="13">
        <f t="shared" si="236"/>
        <v>40960.861562500002</v>
      </c>
      <c r="S3785" s="13">
        <f t="shared" si="238"/>
        <v>40976.207638888889</v>
      </c>
      <c r="T3785">
        <f t="shared" si="239"/>
        <v>2012</v>
      </c>
    </row>
    <row r="3786" spans="1:20" ht="45" x14ac:dyDescent="0.25">
      <c r="A3786">
        <v>1937</v>
      </c>
      <c r="B3786" s="9" t="s">
        <v>1938</v>
      </c>
      <c r="C3786" s="3" t="s">
        <v>6047</v>
      </c>
      <c r="D3786" s="5">
        <v>600</v>
      </c>
      <c r="E3786" s="7">
        <v>0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">
        <f t="shared" si="237"/>
        <v>0</v>
      </c>
      <c r="P3786" t="s">
        <v>8323</v>
      </c>
      <c r="Q3786" t="s">
        <v>8344</v>
      </c>
      <c r="R3786" s="13">
        <f t="shared" si="236"/>
        <v>41059.118993055556</v>
      </c>
      <c r="S3786" s="13">
        <f t="shared" si="238"/>
        <v>41075.165972222225</v>
      </c>
      <c r="T3786">
        <f t="shared" si="239"/>
        <v>2012</v>
      </c>
    </row>
    <row r="3787" spans="1:20" ht="30" x14ac:dyDescent="0.25">
      <c r="A3787">
        <v>2074</v>
      </c>
      <c r="B3787" s="9" t="s">
        <v>2075</v>
      </c>
      <c r="C3787" s="3" t="s">
        <v>6184</v>
      </c>
      <c r="D3787" s="5">
        <v>600</v>
      </c>
      <c r="E3787" s="7">
        <v>0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">
        <f t="shared" si="237"/>
        <v>0</v>
      </c>
      <c r="P3787" t="s">
        <v>8314</v>
      </c>
      <c r="Q3787" t="s">
        <v>8325</v>
      </c>
      <c r="R3787" s="13">
        <f t="shared" si="236"/>
        <v>42466.826180555552</v>
      </c>
      <c r="S3787" s="13">
        <f t="shared" si="238"/>
        <v>42496.826180555552</v>
      </c>
      <c r="T3787">
        <f t="shared" si="239"/>
        <v>2016</v>
      </c>
    </row>
    <row r="3788" spans="1:20" ht="45" x14ac:dyDescent="0.25">
      <c r="A3788">
        <v>2096</v>
      </c>
      <c r="B3788" s="9" t="s">
        <v>2097</v>
      </c>
      <c r="C3788" s="3" t="s">
        <v>6206</v>
      </c>
      <c r="D3788" s="5">
        <v>600</v>
      </c>
      <c r="E3788" s="7">
        <v>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">
        <f t="shared" si="237"/>
        <v>0</v>
      </c>
      <c r="P3788" t="s">
        <v>8323</v>
      </c>
      <c r="Q3788" t="s">
        <v>8344</v>
      </c>
      <c r="R3788" s="13">
        <f t="shared" si="236"/>
        <v>41192.758506944447</v>
      </c>
      <c r="S3788" s="13">
        <f t="shared" si="238"/>
        <v>41208.165972222225</v>
      </c>
      <c r="T3788">
        <f t="shared" si="239"/>
        <v>2012</v>
      </c>
    </row>
    <row r="3789" spans="1:20" ht="60" x14ac:dyDescent="0.25">
      <c r="A3789">
        <v>2100</v>
      </c>
      <c r="B3789" s="9" t="s">
        <v>2101</v>
      </c>
      <c r="C3789" s="3" t="s">
        <v>6210</v>
      </c>
      <c r="D3789" s="5">
        <v>600</v>
      </c>
      <c r="E3789" s="7">
        <v>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">
        <f t="shared" si="237"/>
        <v>0</v>
      </c>
      <c r="P3789" t="s">
        <v>8323</v>
      </c>
      <c r="Q3789" t="s">
        <v>8344</v>
      </c>
      <c r="R3789" s="13">
        <f t="shared" si="236"/>
        <v>41074.834965277776</v>
      </c>
      <c r="S3789" s="13">
        <f t="shared" si="238"/>
        <v>41090.165972222225</v>
      </c>
      <c r="T3789">
        <f t="shared" si="239"/>
        <v>2012</v>
      </c>
    </row>
    <row r="3790" spans="1:20" ht="45" x14ac:dyDescent="0.25">
      <c r="A3790">
        <v>2214</v>
      </c>
      <c r="B3790" s="9" t="s">
        <v>2215</v>
      </c>
      <c r="C3790" s="3" t="s">
        <v>6324</v>
      </c>
      <c r="D3790" s="5">
        <v>600</v>
      </c>
      <c r="E3790" s="7">
        <v>0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">
        <f t="shared" si="237"/>
        <v>0</v>
      </c>
      <c r="P3790" t="s">
        <v>8323</v>
      </c>
      <c r="Q3790" t="s">
        <v>8342</v>
      </c>
      <c r="R3790" s="13">
        <f t="shared" si="236"/>
        <v>41646.792222222226</v>
      </c>
      <c r="S3790" s="13">
        <f t="shared" si="238"/>
        <v>41676.792222222226</v>
      </c>
      <c r="T3790">
        <f t="shared" si="239"/>
        <v>2014</v>
      </c>
    </row>
    <row r="3791" spans="1:20" ht="60" x14ac:dyDescent="0.25">
      <c r="A3791">
        <v>2333</v>
      </c>
      <c r="B3791" s="9" t="s">
        <v>2334</v>
      </c>
      <c r="C3791" s="3" t="s">
        <v>6443</v>
      </c>
      <c r="D3791" s="5">
        <v>600</v>
      </c>
      <c r="E3791" s="7">
        <v>0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">
        <f t="shared" si="237"/>
        <v>0</v>
      </c>
      <c r="P3791" t="s">
        <v>8331</v>
      </c>
      <c r="Q3791" t="s">
        <v>8349</v>
      </c>
      <c r="R3791" s="13">
        <f t="shared" si="236"/>
        <v>41767.650347222225</v>
      </c>
      <c r="S3791" s="13">
        <f t="shared" si="238"/>
        <v>41788.743055555555</v>
      </c>
      <c r="T3791">
        <f t="shared" si="239"/>
        <v>2014</v>
      </c>
    </row>
    <row r="3792" spans="1:20" ht="60" x14ac:dyDescent="0.25">
      <c r="A3792">
        <v>2452</v>
      </c>
      <c r="B3792" s="9" t="s">
        <v>2453</v>
      </c>
      <c r="C3792" s="3" t="s">
        <v>6562</v>
      </c>
      <c r="D3792" s="5">
        <v>600</v>
      </c>
      <c r="E3792" s="7">
        <v>0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">
        <f t="shared" si="237"/>
        <v>0</v>
      </c>
      <c r="P3792" t="s">
        <v>8331</v>
      </c>
      <c r="Q3792" t="s">
        <v>8349</v>
      </c>
      <c r="R3792" s="13">
        <f t="shared" si="236"/>
        <v>42338.84375</v>
      </c>
      <c r="S3792" s="13">
        <f t="shared" si="238"/>
        <v>42367.958333333328</v>
      </c>
      <c r="T3792">
        <f t="shared" si="239"/>
        <v>2015</v>
      </c>
    </row>
    <row r="3793" spans="1:20" ht="30" x14ac:dyDescent="0.25">
      <c r="A3793">
        <v>2492</v>
      </c>
      <c r="B3793" s="9" t="s">
        <v>2492</v>
      </c>
      <c r="C3793" s="3" t="s">
        <v>6602</v>
      </c>
      <c r="D3793" s="5">
        <v>600</v>
      </c>
      <c r="E3793" s="7">
        <v>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">
        <f t="shared" si="237"/>
        <v>0</v>
      </c>
      <c r="P3793" t="s">
        <v>8323</v>
      </c>
      <c r="Q3793" t="s">
        <v>8344</v>
      </c>
      <c r="R3793" s="13">
        <f t="shared" si="236"/>
        <v>41024.985972222225</v>
      </c>
      <c r="S3793" s="13">
        <f t="shared" si="238"/>
        <v>41076.415972222225</v>
      </c>
      <c r="T3793">
        <f t="shared" si="239"/>
        <v>2012</v>
      </c>
    </row>
    <row r="3794" spans="1:20" ht="45" x14ac:dyDescent="0.25">
      <c r="A3794">
        <v>2500</v>
      </c>
      <c r="B3794" s="9" t="s">
        <v>2500</v>
      </c>
      <c r="C3794" s="3" t="s">
        <v>6610</v>
      </c>
      <c r="D3794" s="5">
        <v>600</v>
      </c>
      <c r="E3794" s="7">
        <v>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">
        <f t="shared" si="237"/>
        <v>0</v>
      </c>
      <c r="P3794" t="s">
        <v>8323</v>
      </c>
      <c r="Q3794" t="s">
        <v>8344</v>
      </c>
      <c r="R3794" s="13">
        <f t="shared" si="236"/>
        <v>41053.772858796299</v>
      </c>
      <c r="S3794" s="13">
        <f t="shared" si="238"/>
        <v>41083.772858796299</v>
      </c>
      <c r="T3794">
        <f t="shared" si="239"/>
        <v>2012</v>
      </c>
    </row>
    <row r="3795" spans="1:20" ht="60" x14ac:dyDescent="0.25">
      <c r="A3795">
        <v>2817</v>
      </c>
      <c r="B3795" s="9" t="s">
        <v>2817</v>
      </c>
      <c r="C3795" s="3" t="s">
        <v>6927</v>
      </c>
      <c r="D3795" s="5">
        <v>600</v>
      </c>
      <c r="E3795" s="7">
        <v>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1">
        <f t="shared" si="237"/>
        <v>0</v>
      </c>
      <c r="P3795" t="s">
        <v>8309</v>
      </c>
      <c r="Q3795" t="s">
        <v>8333</v>
      </c>
      <c r="R3795" s="13">
        <f t="shared" si="236"/>
        <v>42023.634976851856</v>
      </c>
      <c r="S3795" s="13">
        <f t="shared" si="238"/>
        <v>42063.634976851856</v>
      </c>
      <c r="T3795">
        <f t="shared" si="239"/>
        <v>2015</v>
      </c>
    </row>
    <row r="3796" spans="1:20" ht="60" x14ac:dyDescent="0.25">
      <c r="A3796">
        <v>2855</v>
      </c>
      <c r="B3796" s="9" t="s">
        <v>2855</v>
      </c>
      <c r="C3796" s="3" t="s">
        <v>6965</v>
      </c>
      <c r="D3796" s="5">
        <v>600</v>
      </c>
      <c r="E3796" s="7">
        <v>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1">
        <f t="shared" si="237"/>
        <v>0</v>
      </c>
      <c r="P3796" t="s">
        <v>8309</v>
      </c>
      <c r="Q3796" t="s">
        <v>8333</v>
      </c>
      <c r="R3796" s="13">
        <f t="shared" si="236"/>
        <v>42370.007766203707</v>
      </c>
      <c r="S3796" s="13">
        <f t="shared" si="238"/>
        <v>42398.981944444444</v>
      </c>
      <c r="T3796">
        <f t="shared" si="239"/>
        <v>2016</v>
      </c>
    </row>
    <row r="3797" spans="1:20" ht="45" x14ac:dyDescent="0.25">
      <c r="A3797">
        <v>2919</v>
      </c>
      <c r="B3797" s="9" t="s">
        <v>2919</v>
      </c>
      <c r="C3797" s="3" t="s">
        <v>7029</v>
      </c>
      <c r="D3797" s="5">
        <v>600</v>
      </c>
      <c r="E3797" s="7">
        <v>0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1">
        <f t="shared" si="237"/>
        <v>0</v>
      </c>
      <c r="P3797" t="s">
        <v>8309</v>
      </c>
      <c r="Q3797" t="s">
        <v>8333</v>
      </c>
      <c r="R3797" s="13">
        <f t="shared" si="236"/>
        <v>41826.61954861111</v>
      </c>
      <c r="S3797" s="13">
        <f t="shared" si="238"/>
        <v>41856.61954861111</v>
      </c>
      <c r="T3797">
        <f t="shared" si="239"/>
        <v>2014</v>
      </c>
    </row>
    <row r="3798" spans="1:20" ht="30" x14ac:dyDescent="0.25">
      <c r="A3798">
        <v>3007</v>
      </c>
      <c r="B3798" s="9" t="s">
        <v>3007</v>
      </c>
      <c r="C3798" s="3" t="s">
        <v>7117</v>
      </c>
      <c r="D3798" s="5">
        <v>600</v>
      </c>
      <c r="E3798" s="7">
        <v>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">
        <f t="shared" si="237"/>
        <v>0</v>
      </c>
      <c r="P3798" t="s">
        <v>8309</v>
      </c>
      <c r="Q3798" t="s">
        <v>8310</v>
      </c>
      <c r="R3798" s="13">
        <f t="shared" si="236"/>
        <v>42098.216238425928</v>
      </c>
      <c r="S3798" s="13">
        <f t="shared" si="238"/>
        <v>42119.216238425928</v>
      </c>
      <c r="T3798">
        <f t="shared" si="239"/>
        <v>2015</v>
      </c>
    </row>
    <row r="3799" spans="1:20" ht="30" x14ac:dyDescent="0.25">
      <c r="A3799">
        <v>3050</v>
      </c>
      <c r="B3799" s="9" t="s">
        <v>3050</v>
      </c>
      <c r="C3799" s="3" t="s">
        <v>7160</v>
      </c>
      <c r="D3799" s="5">
        <v>600</v>
      </c>
      <c r="E3799" s="7">
        <v>0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">
        <f t="shared" si="237"/>
        <v>0</v>
      </c>
      <c r="P3799" t="s">
        <v>8309</v>
      </c>
      <c r="Q3799" t="s">
        <v>8310</v>
      </c>
      <c r="R3799" s="13">
        <f t="shared" ref="R3799:R3862" si="240">((J3799/60)/60/24+DATE(1970,1,1))</f>
        <v>42465.16851851852</v>
      </c>
      <c r="S3799" s="13">
        <f t="shared" si="238"/>
        <v>42495.16851851852</v>
      </c>
      <c r="T3799">
        <f t="shared" si="239"/>
        <v>2016</v>
      </c>
    </row>
    <row r="3800" spans="1:20" ht="60" x14ac:dyDescent="0.25">
      <c r="A3800">
        <v>3294</v>
      </c>
      <c r="B3800" s="9" t="s">
        <v>3294</v>
      </c>
      <c r="C3800" s="3" t="s">
        <v>7404</v>
      </c>
      <c r="D3800" s="5">
        <v>600</v>
      </c>
      <c r="E3800" s="7">
        <v>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1">
        <f t="shared" si="237"/>
        <v>0</v>
      </c>
      <c r="P3800" t="s">
        <v>8309</v>
      </c>
      <c r="Q3800" t="s">
        <v>8333</v>
      </c>
      <c r="R3800" s="13">
        <f t="shared" si="240"/>
        <v>42141.541134259256</v>
      </c>
      <c r="S3800" s="13">
        <f t="shared" si="238"/>
        <v>42171.541134259256</v>
      </c>
      <c r="T3800">
        <f t="shared" si="239"/>
        <v>2015</v>
      </c>
    </row>
    <row r="3801" spans="1:20" ht="60" x14ac:dyDescent="0.25">
      <c r="A3801">
        <v>3539</v>
      </c>
      <c r="B3801" s="9" t="s">
        <v>3538</v>
      </c>
      <c r="C3801" s="3" t="s">
        <v>7649</v>
      </c>
      <c r="D3801" s="5">
        <v>600</v>
      </c>
      <c r="E3801" s="7">
        <v>0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1">
        <f t="shared" si="237"/>
        <v>0</v>
      </c>
      <c r="P3801" t="s">
        <v>8309</v>
      </c>
      <c r="Q3801" t="s">
        <v>8333</v>
      </c>
      <c r="R3801" s="13">
        <f t="shared" si="240"/>
        <v>42600.756041666667</v>
      </c>
      <c r="S3801" s="13">
        <f t="shared" si="238"/>
        <v>42621.756041666667</v>
      </c>
      <c r="T3801">
        <f t="shared" si="239"/>
        <v>2016</v>
      </c>
    </row>
    <row r="3802" spans="1:20" ht="45" x14ac:dyDescent="0.25">
      <c r="A3802">
        <v>3577</v>
      </c>
      <c r="B3802" s="9" t="s">
        <v>3576</v>
      </c>
      <c r="C3802" s="3" t="s">
        <v>7687</v>
      </c>
      <c r="D3802" s="5">
        <v>600</v>
      </c>
      <c r="E3802" s="7">
        <v>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1">
        <f t="shared" si="237"/>
        <v>0</v>
      </c>
      <c r="P3802" t="s">
        <v>8309</v>
      </c>
      <c r="Q3802" t="s">
        <v>8333</v>
      </c>
      <c r="R3802" s="13">
        <f t="shared" si="240"/>
        <v>42093.786840277782</v>
      </c>
      <c r="S3802" s="13">
        <f t="shared" si="238"/>
        <v>42120.26944444445</v>
      </c>
      <c r="T3802">
        <f t="shared" si="239"/>
        <v>2015</v>
      </c>
    </row>
    <row r="3803" spans="1:20" ht="45" x14ac:dyDescent="0.25">
      <c r="A3803">
        <v>3795</v>
      </c>
      <c r="B3803" s="9" t="s">
        <v>3792</v>
      </c>
      <c r="C3803" s="3" t="s">
        <v>7905</v>
      </c>
      <c r="D3803" s="5">
        <v>600</v>
      </c>
      <c r="E3803" s="7">
        <v>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 s="1">
        <f t="shared" si="237"/>
        <v>0</v>
      </c>
      <c r="P3803" t="s">
        <v>8309</v>
      </c>
      <c r="Q3803" t="s">
        <v>8317</v>
      </c>
      <c r="R3803" s="13">
        <f t="shared" si="240"/>
        <v>42201.436226851853</v>
      </c>
      <c r="S3803" s="13">
        <f t="shared" si="238"/>
        <v>42244.9375</v>
      </c>
      <c r="T3803">
        <f t="shared" si="239"/>
        <v>2015</v>
      </c>
    </row>
    <row r="3804" spans="1:20" ht="45" x14ac:dyDescent="0.25">
      <c r="A3804">
        <v>3826</v>
      </c>
      <c r="B3804" s="9" t="s">
        <v>3823</v>
      </c>
      <c r="C3804" s="3" t="s">
        <v>7935</v>
      </c>
      <c r="D3804" s="5">
        <v>600</v>
      </c>
      <c r="E3804" s="7">
        <v>0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1">
        <f t="shared" si="237"/>
        <v>0</v>
      </c>
      <c r="P3804" t="s">
        <v>8309</v>
      </c>
      <c r="Q3804" t="s">
        <v>8333</v>
      </c>
      <c r="R3804" s="13">
        <f t="shared" si="240"/>
        <v>42101.423541666663</v>
      </c>
      <c r="S3804" s="13">
        <f t="shared" si="238"/>
        <v>42131.423541666663</v>
      </c>
      <c r="T3804">
        <f t="shared" si="239"/>
        <v>2015</v>
      </c>
    </row>
    <row r="3805" spans="1:20" ht="60" x14ac:dyDescent="0.25">
      <c r="A3805">
        <v>4020</v>
      </c>
      <c r="B3805" s="9" t="s">
        <v>4016</v>
      </c>
      <c r="C3805" s="3" t="s">
        <v>8125</v>
      </c>
      <c r="D3805" s="5">
        <v>600</v>
      </c>
      <c r="E3805" s="7">
        <v>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1">
        <f t="shared" si="237"/>
        <v>0</v>
      </c>
      <c r="P3805" t="s">
        <v>8309</v>
      </c>
      <c r="Q3805" t="s">
        <v>8333</v>
      </c>
      <c r="R3805" s="13">
        <f t="shared" si="240"/>
        <v>42057.190960648149</v>
      </c>
      <c r="S3805" s="13">
        <f t="shared" si="238"/>
        <v>42087.149293981478</v>
      </c>
      <c r="T3805">
        <f t="shared" si="239"/>
        <v>2015</v>
      </c>
    </row>
    <row r="3806" spans="1:20" ht="60" x14ac:dyDescent="0.25">
      <c r="A3806">
        <v>4044</v>
      </c>
      <c r="B3806" s="9" t="s">
        <v>4040</v>
      </c>
      <c r="C3806" s="3" t="s">
        <v>8148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1">
        <f t="shared" si="237"/>
        <v>0</v>
      </c>
      <c r="P3806" t="s">
        <v>8309</v>
      </c>
      <c r="Q3806" t="s">
        <v>8333</v>
      </c>
      <c r="R3806" s="13">
        <f t="shared" si="240"/>
        <v>42074.219699074078</v>
      </c>
      <c r="S3806" s="13">
        <f t="shared" si="238"/>
        <v>42104.208333333328</v>
      </c>
      <c r="T3806">
        <f t="shared" si="239"/>
        <v>2015</v>
      </c>
    </row>
    <row r="3807" spans="1:20" ht="60" x14ac:dyDescent="0.25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">
        <f t="shared" si="237"/>
        <v>0</v>
      </c>
      <c r="P3807" t="s">
        <v>8309</v>
      </c>
      <c r="Q3807" t="s">
        <v>8333</v>
      </c>
      <c r="R3807" s="13">
        <f t="shared" si="240"/>
        <v>42730.903726851851</v>
      </c>
      <c r="S3807" s="13">
        <f t="shared" si="238"/>
        <v>42760.903726851851</v>
      </c>
      <c r="T3807">
        <f t="shared" si="239"/>
        <v>2016</v>
      </c>
    </row>
    <row r="3808" spans="1:20" ht="60" x14ac:dyDescent="0.25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">
        <f t="shared" si="237"/>
        <v>0</v>
      </c>
      <c r="P3808" t="s">
        <v>8309</v>
      </c>
      <c r="Q3808" t="s">
        <v>8333</v>
      </c>
      <c r="R3808" s="13">
        <f t="shared" si="240"/>
        <v>42096.544548611113</v>
      </c>
      <c r="S3808" s="13">
        <f t="shared" si="238"/>
        <v>42126.544548611113</v>
      </c>
      <c r="T3808">
        <f t="shared" si="239"/>
        <v>2015</v>
      </c>
    </row>
    <row r="3809" spans="1:20" ht="60" x14ac:dyDescent="0.25">
      <c r="A3809">
        <v>461</v>
      </c>
      <c r="B3809" s="9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">
        <f t="shared" si="237"/>
        <v>0</v>
      </c>
      <c r="P3809" t="s">
        <v>8307</v>
      </c>
      <c r="Q3809" t="s">
        <v>8313</v>
      </c>
      <c r="R3809" s="13">
        <f t="shared" si="240"/>
        <v>41407.84684027778</v>
      </c>
      <c r="S3809" s="13">
        <f t="shared" si="238"/>
        <v>41427.84684027778</v>
      </c>
      <c r="T3809">
        <f t="shared" si="239"/>
        <v>2013</v>
      </c>
    </row>
    <row r="3810" spans="1:20" ht="60" x14ac:dyDescent="0.25">
      <c r="A3810">
        <v>743</v>
      </c>
      <c r="B3810" s="9" t="s">
        <v>744</v>
      </c>
      <c r="C3810" s="3" t="s">
        <v>4853</v>
      </c>
      <c r="D3810" s="5">
        <v>550</v>
      </c>
      <c r="E3810" s="7">
        <v>0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">
        <f t="shared" si="237"/>
        <v>0</v>
      </c>
      <c r="P3810" t="s">
        <v>8311</v>
      </c>
      <c r="Q3810" t="s">
        <v>8345</v>
      </c>
      <c r="R3810" s="13">
        <f t="shared" si="240"/>
        <v>40990.709317129629</v>
      </c>
      <c r="S3810" s="13">
        <f t="shared" si="238"/>
        <v>41015.875</v>
      </c>
      <c r="T3810">
        <f t="shared" si="239"/>
        <v>2012</v>
      </c>
    </row>
    <row r="3811" spans="1:20" ht="45" x14ac:dyDescent="0.25">
      <c r="A3811">
        <v>910</v>
      </c>
      <c r="B3811" s="9" t="s">
        <v>911</v>
      </c>
      <c r="C3811" s="3" t="s">
        <v>5020</v>
      </c>
      <c r="D3811" s="5">
        <v>550</v>
      </c>
      <c r="E3811" s="7">
        <v>0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">
        <f t="shared" si="237"/>
        <v>0</v>
      </c>
      <c r="P3811" t="s">
        <v>8323</v>
      </c>
      <c r="Q3811" t="s">
        <v>8337</v>
      </c>
      <c r="R3811" s="13">
        <f t="shared" si="240"/>
        <v>42737.545358796298</v>
      </c>
      <c r="S3811" s="13">
        <f t="shared" si="238"/>
        <v>42797.545358796298</v>
      </c>
      <c r="T3811">
        <f t="shared" si="239"/>
        <v>2017</v>
      </c>
    </row>
    <row r="3812" spans="1:20" x14ac:dyDescent="0.25">
      <c r="A3812">
        <v>1084</v>
      </c>
      <c r="B3812" s="9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">
        <f t="shared" si="237"/>
        <v>0</v>
      </c>
      <c r="P3812" t="s">
        <v>8320</v>
      </c>
      <c r="Q3812" t="s">
        <v>8321</v>
      </c>
      <c r="R3812" s="13">
        <f t="shared" si="240"/>
        <v>41829.912083333329</v>
      </c>
      <c r="S3812" s="13">
        <f t="shared" si="238"/>
        <v>41859.912083333329</v>
      </c>
      <c r="T3812">
        <f t="shared" si="239"/>
        <v>2014</v>
      </c>
    </row>
    <row r="3813" spans="1:20" ht="30" x14ac:dyDescent="0.25">
      <c r="A3813">
        <v>2215</v>
      </c>
      <c r="B3813" s="9" t="s">
        <v>2216</v>
      </c>
      <c r="C3813" s="3" t="s">
        <v>6325</v>
      </c>
      <c r="D3813" s="5">
        <v>550</v>
      </c>
      <c r="E3813" s="7">
        <v>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">
        <f t="shared" si="237"/>
        <v>0</v>
      </c>
      <c r="P3813" t="s">
        <v>8323</v>
      </c>
      <c r="Q3813" t="s">
        <v>8342</v>
      </c>
      <c r="R3813" s="13">
        <f t="shared" si="240"/>
        <v>40958.717268518521</v>
      </c>
      <c r="S3813" s="13">
        <f t="shared" si="238"/>
        <v>40981.290972222225</v>
      </c>
      <c r="T3813">
        <f t="shared" si="239"/>
        <v>2012</v>
      </c>
    </row>
    <row r="3814" spans="1:20" ht="60" x14ac:dyDescent="0.25">
      <c r="A3814">
        <v>2844</v>
      </c>
      <c r="B3814" s="9" t="s">
        <v>2844</v>
      </c>
      <c r="C3814" s="3" t="s">
        <v>6954</v>
      </c>
      <c r="D3814" s="5">
        <v>550</v>
      </c>
      <c r="E3814" s="7">
        <v>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1">
        <f t="shared" si="237"/>
        <v>0</v>
      </c>
      <c r="P3814" t="s">
        <v>8309</v>
      </c>
      <c r="Q3814" t="s">
        <v>8333</v>
      </c>
      <c r="R3814" s="13">
        <f t="shared" si="240"/>
        <v>42709.546064814815</v>
      </c>
      <c r="S3814" s="13">
        <f t="shared" si="238"/>
        <v>42739.546064814815</v>
      </c>
      <c r="T3814">
        <f t="shared" si="239"/>
        <v>2016</v>
      </c>
    </row>
    <row r="3815" spans="1:20" ht="60" x14ac:dyDescent="0.25">
      <c r="A3815">
        <v>3378</v>
      </c>
      <c r="B3815" s="9" t="s">
        <v>3377</v>
      </c>
      <c r="C3815" s="3" t="s">
        <v>7488</v>
      </c>
      <c r="D3815" s="5">
        <v>550</v>
      </c>
      <c r="E3815" s="7">
        <v>0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1">
        <f t="shared" si="237"/>
        <v>0</v>
      </c>
      <c r="P3815" t="s">
        <v>8309</v>
      </c>
      <c r="Q3815" t="s">
        <v>8333</v>
      </c>
      <c r="R3815" s="13">
        <f t="shared" si="240"/>
        <v>41858.355393518519</v>
      </c>
      <c r="S3815" s="13">
        <f t="shared" si="238"/>
        <v>41882.547222222223</v>
      </c>
      <c r="T3815">
        <f t="shared" si="239"/>
        <v>2014</v>
      </c>
    </row>
    <row r="3816" spans="1:20" ht="60" x14ac:dyDescent="0.25">
      <c r="A3816">
        <v>3394</v>
      </c>
      <c r="B3816" s="9" t="s">
        <v>3393</v>
      </c>
      <c r="C3816" s="3" t="s">
        <v>7504</v>
      </c>
      <c r="D3816" s="5">
        <v>550</v>
      </c>
      <c r="E3816" s="7">
        <v>0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1">
        <f t="shared" si="237"/>
        <v>0</v>
      </c>
      <c r="P3816" t="s">
        <v>8309</v>
      </c>
      <c r="Q3816" t="s">
        <v>8333</v>
      </c>
      <c r="R3816" s="13">
        <f t="shared" si="240"/>
        <v>41817.59542824074</v>
      </c>
      <c r="S3816" s="13">
        <f t="shared" si="238"/>
        <v>41847.59542824074</v>
      </c>
      <c r="T3816">
        <f t="shared" si="239"/>
        <v>2014</v>
      </c>
    </row>
    <row r="3817" spans="1:20" ht="30" x14ac:dyDescent="0.25">
      <c r="A3817">
        <v>3607</v>
      </c>
      <c r="B3817" s="9" t="s">
        <v>3606</v>
      </c>
      <c r="C3817" s="3" t="s">
        <v>7717</v>
      </c>
      <c r="D3817" s="5">
        <v>550</v>
      </c>
      <c r="E3817" s="7">
        <v>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1">
        <f t="shared" si="237"/>
        <v>0</v>
      </c>
      <c r="P3817" t="s">
        <v>8309</v>
      </c>
      <c r="Q3817" t="s">
        <v>8333</v>
      </c>
      <c r="R3817" s="13">
        <f t="shared" si="240"/>
        <v>42338.963912037041</v>
      </c>
      <c r="S3817" s="13">
        <f t="shared" si="238"/>
        <v>42353</v>
      </c>
      <c r="T3817">
        <f t="shared" si="239"/>
        <v>2015</v>
      </c>
    </row>
    <row r="3818" spans="1:20" ht="60" x14ac:dyDescent="0.25">
      <c r="A3818">
        <v>3755</v>
      </c>
      <c r="B3818" s="9" t="s">
        <v>3752</v>
      </c>
      <c r="C3818" s="3" t="s">
        <v>7865</v>
      </c>
      <c r="D3818" s="5">
        <v>550</v>
      </c>
      <c r="E3818" s="7">
        <v>0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 s="1">
        <f t="shared" si="237"/>
        <v>0</v>
      </c>
      <c r="P3818" t="s">
        <v>8309</v>
      </c>
      <c r="Q3818" t="s">
        <v>8317</v>
      </c>
      <c r="R3818" s="13">
        <f t="shared" si="240"/>
        <v>42445.866979166662</v>
      </c>
      <c r="S3818" s="13">
        <f t="shared" si="238"/>
        <v>42475.866979166662</v>
      </c>
      <c r="T3818">
        <f t="shared" si="239"/>
        <v>2016</v>
      </c>
    </row>
    <row r="3819" spans="1:20" ht="45" x14ac:dyDescent="0.25">
      <c r="A3819">
        <v>2773</v>
      </c>
      <c r="B3819" s="9" t="s">
        <v>2773</v>
      </c>
      <c r="C3819" s="3" t="s">
        <v>6883</v>
      </c>
      <c r="D3819" s="5">
        <v>530</v>
      </c>
      <c r="E3819" s="7">
        <v>0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">
        <f t="shared" si="237"/>
        <v>0</v>
      </c>
      <c r="P3819" t="s">
        <v>8311</v>
      </c>
      <c r="Q3819" t="s">
        <v>8341</v>
      </c>
      <c r="R3819" s="13">
        <f t="shared" si="240"/>
        <v>42474.86482638889</v>
      </c>
      <c r="S3819" s="13">
        <f t="shared" si="238"/>
        <v>42484.86482638889</v>
      </c>
      <c r="T3819">
        <f t="shared" si="239"/>
        <v>2016</v>
      </c>
    </row>
    <row r="3820" spans="1:20" ht="45" x14ac:dyDescent="0.25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">
        <f t="shared" si="237"/>
        <v>0</v>
      </c>
      <c r="P3820" t="s">
        <v>8309</v>
      </c>
      <c r="Q3820" t="s">
        <v>8333</v>
      </c>
      <c r="R3820" s="13">
        <f t="shared" si="240"/>
        <v>42421.141469907408</v>
      </c>
      <c r="S3820" s="13">
        <f t="shared" si="238"/>
        <v>42481.099803240737</v>
      </c>
      <c r="T3820">
        <f t="shared" si="239"/>
        <v>2016</v>
      </c>
    </row>
    <row r="3821" spans="1:20" ht="30" x14ac:dyDescent="0.25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">
        <f t="shared" si="237"/>
        <v>0</v>
      </c>
      <c r="P3821" t="s">
        <v>8327</v>
      </c>
      <c r="Q3821" t="s">
        <v>8340</v>
      </c>
      <c r="R3821" s="13">
        <f t="shared" si="240"/>
        <v>42005.24998842593</v>
      </c>
      <c r="S3821" s="13">
        <f t="shared" si="238"/>
        <v>42035.841666666667</v>
      </c>
      <c r="T3821">
        <f t="shared" si="239"/>
        <v>2015</v>
      </c>
    </row>
    <row r="3822" spans="1:20" ht="45" x14ac:dyDescent="0.2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">
        <f t="shared" si="237"/>
        <v>0</v>
      </c>
      <c r="P3822" t="s">
        <v>8314</v>
      </c>
      <c r="Q3822" t="s">
        <v>8318</v>
      </c>
      <c r="R3822" s="13">
        <f t="shared" si="240"/>
        <v>42242.122210648144</v>
      </c>
      <c r="S3822" s="13">
        <f t="shared" si="238"/>
        <v>42272.122210648144</v>
      </c>
      <c r="T3822">
        <f t="shared" si="239"/>
        <v>2015</v>
      </c>
    </row>
    <row r="3823" spans="1:20" ht="30" x14ac:dyDescent="0.25">
      <c r="A3823">
        <v>465</v>
      </c>
      <c r="B3823" s="9" t="s">
        <v>466</v>
      </c>
      <c r="C3823" s="3" t="s">
        <v>4575</v>
      </c>
      <c r="D3823" s="5">
        <v>512</v>
      </c>
      <c r="E3823" s="7">
        <v>0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">
        <f t="shared" si="237"/>
        <v>0</v>
      </c>
      <c r="P3823" t="s">
        <v>8307</v>
      </c>
      <c r="Q3823" t="s">
        <v>8313</v>
      </c>
      <c r="R3823" s="13">
        <f t="shared" si="240"/>
        <v>41801.120069444441</v>
      </c>
      <c r="S3823" s="13">
        <f t="shared" si="238"/>
        <v>41817.120069444441</v>
      </c>
      <c r="T3823">
        <f t="shared" si="239"/>
        <v>2014</v>
      </c>
    </row>
    <row r="3824" spans="1:20" ht="45" x14ac:dyDescent="0.25">
      <c r="A3824">
        <v>2</v>
      </c>
      <c r="B3824" s="9" t="s">
        <v>4</v>
      </c>
      <c r="C3824" s="3" t="s">
        <v>4113</v>
      </c>
      <c r="D3824" s="5">
        <v>500</v>
      </c>
      <c r="E3824" s="7">
        <v>0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">
        <f t="shared" si="237"/>
        <v>0</v>
      </c>
      <c r="P3824" t="s">
        <v>8307</v>
      </c>
      <c r="Q3824" t="s">
        <v>8346</v>
      </c>
      <c r="R3824" s="13">
        <f t="shared" si="240"/>
        <v>42405.702349537038</v>
      </c>
      <c r="S3824" s="13">
        <f t="shared" si="238"/>
        <v>42415.702349537038</v>
      </c>
      <c r="T3824">
        <f t="shared" si="239"/>
        <v>2016</v>
      </c>
    </row>
    <row r="3825" spans="1:20" ht="45" x14ac:dyDescent="0.25">
      <c r="A3825">
        <v>9</v>
      </c>
      <c r="B3825" s="9" t="s">
        <v>11</v>
      </c>
      <c r="C3825" s="3" t="s">
        <v>4120</v>
      </c>
      <c r="D3825" s="5">
        <v>500</v>
      </c>
      <c r="E3825" s="7">
        <v>0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">
        <f t="shared" si="237"/>
        <v>0</v>
      </c>
      <c r="P3825" t="s">
        <v>8307</v>
      </c>
      <c r="Q3825" t="s">
        <v>8346</v>
      </c>
      <c r="R3825" s="13">
        <f t="shared" si="240"/>
        <v>42447.103518518517</v>
      </c>
      <c r="S3825" s="13">
        <f t="shared" si="238"/>
        <v>42477.103518518517</v>
      </c>
      <c r="T3825">
        <f t="shared" si="239"/>
        <v>2016</v>
      </c>
    </row>
    <row r="3826" spans="1:20" ht="60" x14ac:dyDescent="0.25">
      <c r="A3826">
        <v>70</v>
      </c>
      <c r="B3826" s="9" t="s">
        <v>72</v>
      </c>
      <c r="C3826" s="3" t="s">
        <v>4181</v>
      </c>
      <c r="D3826" s="5">
        <v>500</v>
      </c>
      <c r="E3826" s="7">
        <v>0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">
        <f t="shared" si="237"/>
        <v>0</v>
      </c>
      <c r="P3826" t="s">
        <v>8307</v>
      </c>
      <c r="Q3826" t="s">
        <v>8356</v>
      </c>
      <c r="R3826" s="13">
        <f t="shared" si="240"/>
        <v>40730.896354166667</v>
      </c>
      <c r="S3826" s="13">
        <f t="shared" si="238"/>
        <v>40790.896354166667</v>
      </c>
      <c r="T3826">
        <f t="shared" si="239"/>
        <v>2011</v>
      </c>
    </row>
    <row r="3827" spans="1:20" ht="60" x14ac:dyDescent="0.25">
      <c r="A3827">
        <v>74</v>
      </c>
      <c r="B3827" s="9" t="s">
        <v>76</v>
      </c>
      <c r="C3827" s="3" t="s">
        <v>4185</v>
      </c>
      <c r="D3827" s="5">
        <v>500</v>
      </c>
      <c r="E3827" s="7">
        <v>0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">
        <f t="shared" si="237"/>
        <v>0</v>
      </c>
      <c r="P3827" t="s">
        <v>8307</v>
      </c>
      <c r="Q3827" t="s">
        <v>8356</v>
      </c>
      <c r="R3827" s="13">
        <f t="shared" si="240"/>
        <v>42360.487210648149</v>
      </c>
      <c r="S3827" s="13">
        <f t="shared" si="238"/>
        <v>42390.487210648149</v>
      </c>
      <c r="T3827">
        <f t="shared" si="239"/>
        <v>2015</v>
      </c>
    </row>
    <row r="3828" spans="1:20" ht="45" x14ac:dyDescent="0.25">
      <c r="A3828">
        <v>84</v>
      </c>
      <c r="B3828" s="9" t="s">
        <v>86</v>
      </c>
      <c r="C3828" s="3" t="s">
        <v>4195</v>
      </c>
      <c r="D3828" s="5">
        <v>500</v>
      </c>
      <c r="E3828" s="7">
        <v>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">
        <f t="shared" si="237"/>
        <v>0</v>
      </c>
      <c r="P3828" t="s">
        <v>8307</v>
      </c>
      <c r="Q3828" t="s">
        <v>8356</v>
      </c>
      <c r="R3828" s="13">
        <f t="shared" si="240"/>
        <v>40648.757939814815</v>
      </c>
      <c r="S3828" s="13">
        <f t="shared" si="238"/>
        <v>40678.757939814815</v>
      </c>
      <c r="T3828">
        <f t="shared" si="239"/>
        <v>2011</v>
      </c>
    </row>
    <row r="3829" spans="1:20" ht="30" x14ac:dyDescent="0.25">
      <c r="A3829">
        <v>90</v>
      </c>
      <c r="B3829" s="9" t="s">
        <v>92</v>
      </c>
      <c r="C3829" s="3" t="s">
        <v>4201</v>
      </c>
      <c r="D3829" s="5">
        <v>500</v>
      </c>
      <c r="E3829" s="7">
        <v>0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">
        <f t="shared" si="237"/>
        <v>0</v>
      </c>
      <c r="P3829" t="s">
        <v>8307</v>
      </c>
      <c r="Q3829" t="s">
        <v>8356</v>
      </c>
      <c r="R3829" s="13">
        <f t="shared" si="240"/>
        <v>40706.297442129631</v>
      </c>
      <c r="S3829" s="13">
        <f t="shared" si="238"/>
        <v>40736.297442129631</v>
      </c>
      <c r="T3829">
        <f t="shared" si="239"/>
        <v>2011</v>
      </c>
    </row>
    <row r="3830" spans="1:20" ht="30" x14ac:dyDescent="0.25">
      <c r="A3830">
        <v>104</v>
      </c>
      <c r="B3830" s="9" t="s">
        <v>106</v>
      </c>
      <c r="C3830" s="3" t="s">
        <v>4215</v>
      </c>
      <c r="D3830" s="5">
        <v>500</v>
      </c>
      <c r="E3830" s="7">
        <v>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">
        <f t="shared" si="237"/>
        <v>0</v>
      </c>
      <c r="P3830" t="s">
        <v>8307</v>
      </c>
      <c r="Q3830" t="s">
        <v>8356</v>
      </c>
      <c r="R3830" s="13">
        <f t="shared" si="240"/>
        <v>40612.695208333331</v>
      </c>
      <c r="S3830" s="13">
        <f t="shared" si="238"/>
        <v>40636.041666666664</v>
      </c>
      <c r="T3830">
        <f t="shared" si="239"/>
        <v>2011</v>
      </c>
    </row>
    <row r="3831" spans="1:20" ht="60" x14ac:dyDescent="0.25">
      <c r="A3831">
        <v>125</v>
      </c>
      <c r="B3831" s="9" t="s">
        <v>127</v>
      </c>
      <c r="C3831" s="3" t="s">
        <v>4236</v>
      </c>
      <c r="D3831" s="5">
        <v>500</v>
      </c>
      <c r="E3831" s="7">
        <v>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">
        <f t="shared" si="237"/>
        <v>0</v>
      </c>
      <c r="P3831" t="s">
        <v>8307</v>
      </c>
      <c r="Q3831" t="s">
        <v>8308</v>
      </c>
      <c r="R3831" s="13">
        <f t="shared" si="240"/>
        <v>42709.993981481486</v>
      </c>
      <c r="S3831" s="13">
        <f t="shared" si="238"/>
        <v>42769.993981481486</v>
      </c>
      <c r="T3831">
        <f t="shared" si="239"/>
        <v>2016</v>
      </c>
    </row>
    <row r="3832" spans="1:20" ht="45" x14ac:dyDescent="0.25">
      <c r="A3832">
        <v>139</v>
      </c>
      <c r="B3832" s="9" t="s">
        <v>141</v>
      </c>
      <c r="C3832" s="3" t="s">
        <v>4249</v>
      </c>
      <c r="D3832" s="5">
        <v>500</v>
      </c>
      <c r="E3832" s="7">
        <v>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">
        <f t="shared" si="237"/>
        <v>0</v>
      </c>
      <c r="P3832" t="s">
        <v>8307</v>
      </c>
      <c r="Q3832" t="s">
        <v>8308</v>
      </c>
      <c r="R3832" s="13">
        <f t="shared" si="240"/>
        <v>42187.920972222222</v>
      </c>
      <c r="S3832" s="13">
        <f t="shared" si="238"/>
        <v>42197.920972222222</v>
      </c>
      <c r="T3832">
        <f t="shared" si="239"/>
        <v>2015</v>
      </c>
    </row>
    <row r="3833" spans="1:20" ht="60" x14ac:dyDescent="0.25">
      <c r="A3833">
        <v>375</v>
      </c>
      <c r="B3833" s="9" t="s">
        <v>376</v>
      </c>
      <c r="C3833" s="3" t="s">
        <v>4485</v>
      </c>
      <c r="D3833" s="5">
        <v>500</v>
      </c>
      <c r="E3833" s="7">
        <v>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">
        <f t="shared" si="237"/>
        <v>0</v>
      </c>
      <c r="P3833" t="s">
        <v>8307</v>
      </c>
      <c r="Q3833" t="s">
        <v>8336</v>
      </c>
      <c r="R3833" s="13">
        <f t="shared" si="240"/>
        <v>41657.985081018516</v>
      </c>
      <c r="S3833" s="13">
        <f t="shared" si="238"/>
        <v>41699.720833333333</v>
      </c>
      <c r="T3833">
        <f t="shared" si="239"/>
        <v>2014</v>
      </c>
    </row>
    <row r="3834" spans="1:20" ht="45" x14ac:dyDescent="0.25">
      <c r="A3834">
        <v>409</v>
      </c>
      <c r="B3834" s="9" t="s">
        <v>410</v>
      </c>
      <c r="C3834" s="3" t="s">
        <v>4519</v>
      </c>
      <c r="D3834" s="5">
        <v>500</v>
      </c>
      <c r="E3834" s="7">
        <v>0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">
        <f t="shared" si="237"/>
        <v>0</v>
      </c>
      <c r="P3834" t="s">
        <v>8307</v>
      </c>
      <c r="Q3834" t="s">
        <v>8336</v>
      </c>
      <c r="R3834" s="13">
        <f t="shared" si="240"/>
        <v>42543.862777777773</v>
      </c>
      <c r="S3834" s="13">
        <f t="shared" si="238"/>
        <v>42573.862777777773</v>
      </c>
      <c r="T3834">
        <f t="shared" si="239"/>
        <v>2016</v>
      </c>
    </row>
    <row r="3835" spans="1:20" ht="45" x14ac:dyDescent="0.25">
      <c r="A3835">
        <v>539</v>
      </c>
      <c r="B3835" s="9" t="s">
        <v>540</v>
      </c>
      <c r="C3835" s="3" t="s">
        <v>4649</v>
      </c>
      <c r="D3835" s="5">
        <v>500</v>
      </c>
      <c r="E3835" s="7">
        <v>0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1">
        <f t="shared" si="237"/>
        <v>0</v>
      </c>
      <c r="P3835" t="s">
        <v>8309</v>
      </c>
      <c r="Q3835" t="s">
        <v>8333</v>
      </c>
      <c r="R3835" s="13">
        <f t="shared" si="240"/>
        <v>42535.049849537041</v>
      </c>
      <c r="S3835" s="13">
        <f t="shared" si="238"/>
        <v>42556.049849537041</v>
      </c>
      <c r="T3835">
        <f t="shared" si="239"/>
        <v>2016</v>
      </c>
    </row>
    <row r="3836" spans="1:20" ht="60" x14ac:dyDescent="0.25">
      <c r="A3836">
        <v>544</v>
      </c>
      <c r="B3836" s="9" t="s">
        <v>545</v>
      </c>
      <c r="C3836" s="3" t="s">
        <v>4654</v>
      </c>
      <c r="D3836" s="5">
        <v>500</v>
      </c>
      <c r="E3836" s="7">
        <v>0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">
        <f t="shared" si="237"/>
        <v>0</v>
      </c>
      <c r="P3836" t="s">
        <v>8314</v>
      </c>
      <c r="Q3836" t="s">
        <v>8318</v>
      </c>
      <c r="R3836" s="13">
        <f t="shared" si="240"/>
        <v>42525.656944444447</v>
      </c>
      <c r="S3836" s="13">
        <f t="shared" si="238"/>
        <v>42555.656944444447</v>
      </c>
      <c r="T3836">
        <f t="shared" si="239"/>
        <v>2016</v>
      </c>
    </row>
    <row r="3837" spans="1:20" ht="60" x14ac:dyDescent="0.25">
      <c r="A3837">
        <v>593</v>
      </c>
      <c r="B3837" s="9" t="s">
        <v>594</v>
      </c>
      <c r="C3837" s="3" t="s">
        <v>4703</v>
      </c>
      <c r="D3837" s="5">
        <v>500</v>
      </c>
      <c r="E3837" s="7">
        <v>0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">
        <f t="shared" si="237"/>
        <v>0</v>
      </c>
      <c r="P3837" t="s">
        <v>8314</v>
      </c>
      <c r="Q3837" t="s">
        <v>8318</v>
      </c>
      <c r="R3837" s="13">
        <f t="shared" si="240"/>
        <v>42070.677604166667</v>
      </c>
      <c r="S3837" s="13">
        <f t="shared" si="238"/>
        <v>42100.635937500003</v>
      </c>
      <c r="T3837">
        <f t="shared" si="239"/>
        <v>2015</v>
      </c>
    </row>
    <row r="3838" spans="1:20" ht="60" x14ac:dyDescent="0.25">
      <c r="A3838">
        <v>774</v>
      </c>
      <c r="B3838" s="9" t="s">
        <v>775</v>
      </c>
      <c r="C3838" s="3" t="s">
        <v>4884</v>
      </c>
      <c r="D3838" s="5">
        <v>500</v>
      </c>
      <c r="E3838" s="7">
        <v>0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">
        <f t="shared" si="237"/>
        <v>0</v>
      </c>
      <c r="P3838" t="s">
        <v>8311</v>
      </c>
      <c r="Q3838" t="s">
        <v>8350</v>
      </c>
      <c r="R3838" s="13">
        <f t="shared" si="240"/>
        <v>41663.780300925922</v>
      </c>
      <c r="S3838" s="13">
        <f t="shared" si="238"/>
        <v>41693.780300925922</v>
      </c>
      <c r="T3838">
        <f t="shared" si="239"/>
        <v>2014</v>
      </c>
    </row>
    <row r="3839" spans="1:20" ht="45" x14ac:dyDescent="0.25">
      <c r="A3839">
        <v>778</v>
      </c>
      <c r="B3839" s="9" t="s">
        <v>779</v>
      </c>
      <c r="C3839" s="3" t="s">
        <v>4888</v>
      </c>
      <c r="D3839" s="5">
        <v>500</v>
      </c>
      <c r="E3839" s="7">
        <v>0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">
        <f t="shared" si="237"/>
        <v>0</v>
      </c>
      <c r="P3839" t="s">
        <v>8311</v>
      </c>
      <c r="Q3839" t="s">
        <v>8350</v>
      </c>
      <c r="R3839" s="13">
        <f t="shared" si="240"/>
        <v>41729.702314814815</v>
      </c>
      <c r="S3839" s="13">
        <f t="shared" si="238"/>
        <v>41759.702314814815</v>
      </c>
      <c r="T3839">
        <f t="shared" si="239"/>
        <v>2014</v>
      </c>
    </row>
    <row r="3840" spans="1:20" ht="60" x14ac:dyDescent="0.25">
      <c r="A3840">
        <v>785</v>
      </c>
      <c r="B3840" s="9" t="s">
        <v>786</v>
      </c>
      <c r="C3840" s="3" t="s">
        <v>4895</v>
      </c>
      <c r="D3840" s="5">
        <v>500</v>
      </c>
      <c r="E3840" s="7">
        <v>0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">
        <f t="shared" si="237"/>
        <v>0</v>
      </c>
      <c r="P3840" t="s">
        <v>8323</v>
      </c>
      <c r="Q3840" t="s">
        <v>8347</v>
      </c>
      <c r="R3840" s="13">
        <f t="shared" si="240"/>
        <v>41303.593923611108</v>
      </c>
      <c r="S3840" s="13">
        <f t="shared" si="238"/>
        <v>41333.593923611108</v>
      </c>
      <c r="T3840">
        <f t="shared" si="239"/>
        <v>2013</v>
      </c>
    </row>
    <row r="3841" spans="1:20" ht="60" x14ac:dyDescent="0.25">
      <c r="A3841">
        <v>829</v>
      </c>
      <c r="B3841" s="9" t="s">
        <v>830</v>
      </c>
      <c r="C3841" s="3" t="s">
        <v>4939</v>
      </c>
      <c r="D3841" s="5">
        <v>500</v>
      </c>
      <c r="E3841" s="7">
        <v>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">
        <f t="shared" si="237"/>
        <v>0</v>
      </c>
      <c r="P3841" t="s">
        <v>8323</v>
      </c>
      <c r="Q3841" t="s">
        <v>8347</v>
      </c>
      <c r="R3841" s="13">
        <f t="shared" si="240"/>
        <v>42504.801388888889</v>
      </c>
      <c r="S3841" s="13">
        <f t="shared" si="238"/>
        <v>42564.801388888889</v>
      </c>
      <c r="T3841">
        <f t="shared" si="239"/>
        <v>2016</v>
      </c>
    </row>
    <row r="3842" spans="1:20" ht="60" x14ac:dyDescent="0.25">
      <c r="A3842">
        <v>886</v>
      </c>
      <c r="B3842" s="9" t="s">
        <v>887</v>
      </c>
      <c r="C3842" s="3" t="s">
        <v>4996</v>
      </c>
      <c r="D3842" s="5">
        <v>500</v>
      </c>
      <c r="E3842" s="7">
        <v>0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">
        <f t="shared" ref="O3842:O3905" si="241">ROUND(E3843/D3843*100,0)</f>
        <v>0</v>
      </c>
      <c r="P3842" t="s">
        <v>8323</v>
      </c>
      <c r="Q3842" t="s">
        <v>8344</v>
      </c>
      <c r="R3842" s="13">
        <f t="shared" si="240"/>
        <v>42603.870520833334</v>
      </c>
      <c r="S3842" s="13">
        <f t="shared" si="238"/>
        <v>42628.870520833334</v>
      </c>
      <c r="T3842">
        <f t="shared" si="239"/>
        <v>2016</v>
      </c>
    </row>
    <row r="3843" spans="1:20" ht="45" x14ac:dyDescent="0.25">
      <c r="A3843">
        <v>929</v>
      </c>
      <c r="B3843" s="9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">
        <f t="shared" si="241"/>
        <v>0</v>
      </c>
      <c r="P3843" t="s">
        <v>8323</v>
      </c>
      <c r="Q3843" t="s">
        <v>8337</v>
      </c>
      <c r="R3843" s="13">
        <f t="shared" si="240"/>
        <v>40978.238067129627</v>
      </c>
      <c r="S3843" s="13">
        <f t="shared" ref="S3843:S3906" si="242">(((I3843/60)/60/24+DATE(1970,1,1)))</f>
        <v>41008.196400462963</v>
      </c>
      <c r="T3843">
        <f t="shared" ref="T3843:T3906" si="243">YEAR(R3843)</f>
        <v>2012</v>
      </c>
    </row>
    <row r="3844" spans="1:20" ht="60" x14ac:dyDescent="0.25">
      <c r="A3844">
        <v>1039</v>
      </c>
      <c r="B3844" s="9" t="s">
        <v>1040</v>
      </c>
      <c r="C3844" s="3" t="s">
        <v>5149</v>
      </c>
      <c r="D3844" s="5">
        <v>500</v>
      </c>
      <c r="E3844" s="7">
        <v>0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">
        <f t="shared" si="241"/>
        <v>0</v>
      </c>
      <c r="P3844" t="s">
        <v>8323</v>
      </c>
      <c r="Q3844" t="s">
        <v>8342</v>
      </c>
      <c r="R3844" s="13">
        <f t="shared" si="240"/>
        <v>42692.109328703707</v>
      </c>
      <c r="S3844" s="13">
        <f t="shared" si="242"/>
        <v>42717.332638888889</v>
      </c>
      <c r="T3844">
        <f t="shared" si="243"/>
        <v>2016</v>
      </c>
    </row>
    <row r="3845" spans="1:20" ht="60" x14ac:dyDescent="0.25">
      <c r="A3845">
        <v>1051</v>
      </c>
      <c r="B3845" s="9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">
        <f t="shared" si="241"/>
        <v>0</v>
      </c>
      <c r="P3845" t="s">
        <v>8338</v>
      </c>
      <c r="Q3845" t="s">
        <v>8339</v>
      </c>
      <c r="R3845" s="13">
        <f t="shared" si="240"/>
        <v>41850.014178240745</v>
      </c>
      <c r="S3845" s="13">
        <f t="shared" si="242"/>
        <v>41878.014178240745</v>
      </c>
      <c r="T3845">
        <f t="shared" si="243"/>
        <v>2014</v>
      </c>
    </row>
    <row r="3846" spans="1:20" ht="60" x14ac:dyDescent="0.25">
      <c r="A3846">
        <v>1067</v>
      </c>
      <c r="B3846" s="9" t="s">
        <v>1068</v>
      </c>
      <c r="C3846" s="3" t="s">
        <v>5177</v>
      </c>
      <c r="D3846" s="5">
        <v>500</v>
      </c>
      <c r="E3846" s="7">
        <v>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">
        <f t="shared" si="241"/>
        <v>0</v>
      </c>
      <c r="P3846" t="s">
        <v>8320</v>
      </c>
      <c r="Q3846" t="s">
        <v>8321</v>
      </c>
      <c r="R3846" s="13">
        <f t="shared" si="240"/>
        <v>41599.855682870373</v>
      </c>
      <c r="S3846" s="13">
        <f t="shared" si="242"/>
        <v>41629.855682870373</v>
      </c>
      <c r="T3846">
        <f t="shared" si="243"/>
        <v>2013</v>
      </c>
    </row>
    <row r="3847" spans="1:20" x14ac:dyDescent="0.25">
      <c r="A3847">
        <v>1141</v>
      </c>
      <c r="B3847" s="9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">
        <f t="shared" si="241"/>
        <v>0</v>
      </c>
      <c r="P3847" t="s">
        <v>8320</v>
      </c>
      <c r="Q3847" t="s">
        <v>8330</v>
      </c>
      <c r="R3847" s="13">
        <f t="shared" si="240"/>
        <v>42164.699652777781</v>
      </c>
      <c r="S3847" s="13">
        <f t="shared" si="242"/>
        <v>42194.699652777781</v>
      </c>
      <c r="T3847">
        <f t="shared" si="243"/>
        <v>2015</v>
      </c>
    </row>
    <row r="3848" spans="1:20" ht="45" x14ac:dyDescent="0.25">
      <c r="A3848">
        <v>1190</v>
      </c>
      <c r="B3848" s="9" t="s">
        <v>1191</v>
      </c>
      <c r="C3848" s="3" t="s">
        <v>5300</v>
      </c>
      <c r="D3848" s="5">
        <v>500</v>
      </c>
      <c r="E3848" s="7">
        <v>0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">
        <f t="shared" si="241"/>
        <v>0</v>
      </c>
      <c r="P3848" t="s">
        <v>8327</v>
      </c>
      <c r="Q3848" t="s">
        <v>8328</v>
      </c>
      <c r="R3848" s="13">
        <f t="shared" si="240"/>
        <v>41852.665798611109</v>
      </c>
      <c r="S3848" s="13">
        <f t="shared" si="242"/>
        <v>41882.665798611109</v>
      </c>
      <c r="T3848">
        <f t="shared" si="243"/>
        <v>2014</v>
      </c>
    </row>
    <row r="3849" spans="1:20" ht="60" x14ac:dyDescent="0.25">
      <c r="A3849">
        <v>1294</v>
      </c>
      <c r="B3849" s="9" t="s">
        <v>1295</v>
      </c>
      <c r="C3849" s="3" t="s">
        <v>5404</v>
      </c>
      <c r="D3849" s="5">
        <v>500</v>
      </c>
      <c r="E3849" s="7">
        <v>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1">
        <f t="shared" si="241"/>
        <v>0</v>
      </c>
      <c r="P3849" t="s">
        <v>8309</v>
      </c>
      <c r="Q3849" t="s">
        <v>8333</v>
      </c>
      <c r="R3849" s="13">
        <f t="shared" si="240"/>
        <v>42278.453668981485</v>
      </c>
      <c r="S3849" s="13">
        <f t="shared" si="242"/>
        <v>42296.458333333328</v>
      </c>
      <c r="T3849">
        <f t="shared" si="243"/>
        <v>2015</v>
      </c>
    </row>
    <row r="3850" spans="1:20" ht="30" x14ac:dyDescent="0.25">
      <c r="A3850">
        <v>1372</v>
      </c>
      <c r="B3850" s="9" t="s">
        <v>1373</v>
      </c>
      <c r="C3850" s="3" t="s">
        <v>5482</v>
      </c>
      <c r="D3850" s="5">
        <v>500</v>
      </c>
      <c r="E3850" s="7">
        <v>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">
        <f t="shared" si="241"/>
        <v>0</v>
      </c>
      <c r="P3850" t="s">
        <v>8323</v>
      </c>
      <c r="Q3850" t="s">
        <v>8347</v>
      </c>
      <c r="R3850" s="13">
        <f t="shared" si="240"/>
        <v>41072.739953703705</v>
      </c>
      <c r="S3850" s="13">
        <f t="shared" si="242"/>
        <v>41102.739953703705</v>
      </c>
      <c r="T3850">
        <f t="shared" si="243"/>
        <v>2012</v>
      </c>
    </row>
    <row r="3851" spans="1:20" ht="30" x14ac:dyDescent="0.25">
      <c r="A3851">
        <v>1389</v>
      </c>
      <c r="B3851" s="9" t="s">
        <v>1390</v>
      </c>
      <c r="C3851" s="3" t="s">
        <v>5499</v>
      </c>
      <c r="D3851" s="5">
        <v>500</v>
      </c>
      <c r="E3851" s="7">
        <v>0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">
        <f t="shared" si="241"/>
        <v>0</v>
      </c>
      <c r="P3851" t="s">
        <v>8323</v>
      </c>
      <c r="Q3851" t="s">
        <v>8347</v>
      </c>
      <c r="R3851" s="13">
        <f t="shared" si="240"/>
        <v>42565.480983796297</v>
      </c>
      <c r="S3851" s="13">
        <f t="shared" si="242"/>
        <v>42595.480983796297</v>
      </c>
      <c r="T3851">
        <f t="shared" si="243"/>
        <v>2016</v>
      </c>
    </row>
    <row r="3852" spans="1:20" ht="45" x14ac:dyDescent="0.25">
      <c r="A3852">
        <v>1391</v>
      </c>
      <c r="B3852" s="9" t="s">
        <v>1392</v>
      </c>
      <c r="C3852" s="3" t="s">
        <v>5501</v>
      </c>
      <c r="D3852" s="5">
        <v>500</v>
      </c>
      <c r="E3852" s="7">
        <v>0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">
        <f t="shared" si="241"/>
        <v>0</v>
      </c>
      <c r="P3852" t="s">
        <v>8323</v>
      </c>
      <c r="Q3852" t="s">
        <v>8347</v>
      </c>
      <c r="R3852" s="13">
        <f t="shared" si="240"/>
        <v>42193.650671296295</v>
      </c>
      <c r="S3852" s="13">
        <f t="shared" si="242"/>
        <v>42238.207638888889</v>
      </c>
      <c r="T3852">
        <f t="shared" si="243"/>
        <v>2015</v>
      </c>
    </row>
    <row r="3853" spans="1:20" ht="60" x14ac:dyDescent="0.25">
      <c r="A3853">
        <v>1414</v>
      </c>
      <c r="B3853" s="9" t="s">
        <v>1415</v>
      </c>
      <c r="C3853" s="3" t="s">
        <v>5524</v>
      </c>
      <c r="D3853" s="5">
        <v>500</v>
      </c>
      <c r="E3853" s="7">
        <v>0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">
        <f t="shared" si="241"/>
        <v>0</v>
      </c>
      <c r="P3853" t="s">
        <v>8311</v>
      </c>
      <c r="Q3853" t="s">
        <v>8312</v>
      </c>
      <c r="R3853" s="13">
        <f t="shared" si="240"/>
        <v>42708.25309027778</v>
      </c>
      <c r="S3853" s="13">
        <f t="shared" si="242"/>
        <v>42738.25309027778</v>
      </c>
      <c r="T3853">
        <f t="shared" si="243"/>
        <v>2016</v>
      </c>
    </row>
    <row r="3854" spans="1:20" ht="60" x14ac:dyDescent="0.25">
      <c r="A3854">
        <v>1542</v>
      </c>
      <c r="B3854" s="9" t="s">
        <v>1543</v>
      </c>
      <c r="C3854" s="3" t="s">
        <v>5652</v>
      </c>
      <c r="D3854" s="5">
        <v>500</v>
      </c>
      <c r="E3854" s="7">
        <v>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">
        <f t="shared" si="241"/>
        <v>0</v>
      </c>
      <c r="P3854" t="s">
        <v>8327</v>
      </c>
      <c r="Q3854" t="s">
        <v>8354</v>
      </c>
      <c r="R3854" s="13">
        <f t="shared" si="240"/>
        <v>42170.996527777781</v>
      </c>
      <c r="S3854" s="13">
        <f t="shared" si="242"/>
        <v>42185.996527777781</v>
      </c>
      <c r="T3854">
        <f t="shared" si="243"/>
        <v>2015</v>
      </c>
    </row>
    <row r="3855" spans="1:20" ht="45" x14ac:dyDescent="0.25">
      <c r="A3855">
        <v>1549</v>
      </c>
      <c r="B3855" s="9" t="s">
        <v>1550</v>
      </c>
      <c r="C3855" s="3" t="s">
        <v>5659</v>
      </c>
      <c r="D3855" s="5">
        <v>500</v>
      </c>
      <c r="E3855" s="7">
        <v>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">
        <f t="shared" si="241"/>
        <v>0</v>
      </c>
      <c r="P3855" t="s">
        <v>8327</v>
      </c>
      <c r="Q3855" t="s">
        <v>8354</v>
      </c>
      <c r="R3855" s="13">
        <f t="shared" si="240"/>
        <v>42281.136099537034</v>
      </c>
      <c r="S3855" s="13">
        <f t="shared" si="242"/>
        <v>42311.177766203706</v>
      </c>
      <c r="T3855">
        <f t="shared" si="243"/>
        <v>2015</v>
      </c>
    </row>
    <row r="3856" spans="1:20" ht="45" x14ac:dyDescent="0.25">
      <c r="A3856">
        <v>1599</v>
      </c>
      <c r="B3856" s="9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">
        <f t="shared" si="241"/>
        <v>0</v>
      </c>
      <c r="P3856" t="s">
        <v>8327</v>
      </c>
      <c r="Q3856" t="s">
        <v>8340</v>
      </c>
      <c r="R3856" s="13">
        <f t="shared" si="240"/>
        <v>42438.53907407407</v>
      </c>
      <c r="S3856" s="13">
        <f t="shared" si="242"/>
        <v>42468.497407407413</v>
      </c>
      <c r="T3856">
        <f t="shared" si="243"/>
        <v>2016</v>
      </c>
    </row>
    <row r="3857" spans="1:20" ht="45" x14ac:dyDescent="0.25">
      <c r="A3857">
        <v>1612</v>
      </c>
      <c r="B3857" s="9" t="s">
        <v>1613</v>
      </c>
      <c r="C3857" s="3" t="s">
        <v>5722</v>
      </c>
      <c r="D3857" s="5">
        <v>500</v>
      </c>
      <c r="E3857" s="7">
        <v>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">
        <f t="shared" si="241"/>
        <v>0</v>
      </c>
      <c r="P3857" t="s">
        <v>8323</v>
      </c>
      <c r="Q3857" t="s">
        <v>8347</v>
      </c>
      <c r="R3857" s="13">
        <f t="shared" si="240"/>
        <v>41246.874814814815</v>
      </c>
      <c r="S3857" s="13">
        <f t="shared" si="242"/>
        <v>41276.874814814815</v>
      </c>
      <c r="T3857">
        <f t="shared" si="243"/>
        <v>2012</v>
      </c>
    </row>
    <row r="3858" spans="1:20" ht="45" x14ac:dyDescent="0.25">
      <c r="A3858">
        <v>1637</v>
      </c>
      <c r="B3858" s="9" t="s">
        <v>1638</v>
      </c>
      <c r="C3858" s="3" t="s">
        <v>5747</v>
      </c>
      <c r="D3858" s="5">
        <v>500</v>
      </c>
      <c r="E3858" s="7">
        <v>0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">
        <f t="shared" si="241"/>
        <v>0</v>
      </c>
      <c r="P3858" t="s">
        <v>8323</v>
      </c>
      <c r="Q3858" t="s">
        <v>8347</v>
      </c>
      <c r="R3858" s="13">
        <f t="shared" si="240"/>
        <v>40122.751620370371</v>
      </c>
      <c r="S3858" s="13">
        <f t="shared" si="242"/>
        <v>40178.98541666667</v>
      </c>
      <c r="T3858">
        <f t="shared" si="243"/>
        <v>2009</v>
      </c>
    </row>
    <row r="3859" spans="1:20" ht="60" x14ac:dyDescent="0.25">
      <c r="A3859">
        <v>1659</v>
      </c>
      <c r="B3859" s="9" t="s">
        <v>1660</v>
      </c>
      <c r="C3859" s="3" t="s">
        <v>5769</v>
      </c>
      <c r="D3859" s="5">
        <v>500</v>
      </c>
      <c r="E3859" s="7">
        <v>0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">
        <f t="shared" si="241"/>
        <v>0</v>
      </c>
      <c r="P3859" t="s">
        <v>8323</v>
      </c>
      <c r="Q3859" t="s">
        <v>8353</v>
      </c>
      <c r="R3859" s="13">
        <f t="shared" si="240"/>
        <v>41596.913437499999</v>
      </c>
      <c r="S3859" s="13">
        <f t="shared" si="242"/>
        <v>41625.5</v>
      </c>
      <c r="T3859">
        <f t="shared" si="243"/>
        <v>2013</v>
      </c>
    </row>
    <row r="3860" spans="1:20" ht="75" x14ac:dyDescent="0.25">
      <c r="A3860">
        <v>1835</v>
      </c>
      <c r="B3860" s="9" t="s">
        <v>1836</v>
      </c>
      <c r="C3860" s="3" t="s">
        <v>5945</v>
      </c>
      <c r="D3860" s="5">
        <v>500</v>
      </c>
      <c r="E3860" s="7">
        <v>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">
        <f t="shared" si="241"/>
        <v>0</v>
      </c>
      <c r="P3860" t="s">
        <v>8323</v>
      </c>
      <c r="Q3860" t="s">
        <v>8347</v>
      </c>
      <c r="R3860" s="13">
        <f t="shared" si="240"/>
        <v>42430.702210648145</v>
      </c>
      <c r="S3860" s="13">
        <f t="shared" si="242"/>
        <v>42460.660543981481</v>
      </c>
      <c r="T3860">
        <f t="shared" si="243"/>
        <v>2016</v>
      </c>
    </row>
    <row r="3861" spans="1:20" ht="45" x14ac:dyDescent="0.25">
      <c r="A3861">
        <v>1892</v>
      </c>
      <c r="B3861" s="9" t="s">
        <v>1893</v>
      </c>
      <c r="C3861" s="3" t="s">
        <v>6002</v>
      </c>
      <c r="D3861" s="5">
        <v>500</v>
      </c>
      <c r="E3861" s="7">
        <v>0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">
        <f t="shared" si="241"/>
        <v>0</v>
      </c>
      <c r="P3861" t="s">
        <v>8323</v>
      </c>
      <c r="Q3861" t="s">
        <v>8344</v>
      </c>
      <c r="R3861" s="13">
        <f t="shared" si="240"/>
        <v>40671.637511574074</v>
      </c>
      <c r="S3861" s="13">
        <f t="shared" si="242"/>
        <v>40701.637511574074</v>
      </c>
      <c r="T3861">
        <f t="shared" si="243"/>
        <v>2011</v>
      </c>
    </row>
    <row r="3862" spans="1:20" ht="60" x14ac:dyDescent="0.25">
      <c r="A3862">
        <v>1915</v>
      </c>
      <c r="B3862" s="9" t="s">
        <v>1916</v>
      </c>
      <c r="C3862" s="3" t="s">
        <v>6025</v>
      </c>
      <c r="D3862" s="5">
        <v>500</v>
      </c>
      <c r="E3862" s="7">
        <v>0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">
        <f t="shared" si="241"/>
        <v>0</v>
      </c>
      <c r="P3862" t="s">
        <v>8314</v>
      </c>
      <c r="Q3862" t="s">
        <v>8326</v>
      </c>
      <c r="R3862" s="13">
        <f t="shared" si="240"/>
        <v>41864.04886574074</v>
      </c>
      <c r="S3862" s="13">
        <f t="shared" si="242"/>
        <v>41884.04886574074</v>
      </c>
      <c r="T3862">
        <f t="shared" si="243"/>
        <v>2014</v>
      </c>
    </row>
    <row r="3863" spans="1:20" ht="60" x14ac:dyDescent="0.25">
      <c r="A3863">
        <v>1919</v>
      </c>
      <c r="B3863" s="9" t="s">
        <v>1920</v>
      </c>
      <c r="C3863" s="3" t="s">
        <v>6029</v>
      </c>
      <c r="D3863" s="5">
        <v>500</v>
      </c>
      <c r="E3863" s="7">
        <v>0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">
        <f t="shared" si="241"/>
        <v>0</v>
      </c>
      <c r="P3863" t="s">
        <v>8314</v>
      </c>
      <c r="Q3863" t="s">
        <v>8326</v>
      </c>
      <c r="R3863" s="13">
        <f t="shared" ref="R3863:R3926" si="244">((J3863/60)/60/24+DATE(1970,1,1))</f>
        <v>42113.875567129624</v>
      </c>
      <c r="S3863" s="13">
        <f t="shared" si="242"/>
        <v>42143.875567129624</v>
      </c>
      <c r="T3863">
        <f t="shared" si="243"/>
        <v>2015</v>
      </c>
    </row>
    <row r="3864" spans="1:20" ht="60" x14ac:dyDescent="0.25">
      <c r="A3864">
        <v>2003</v>
      </c>
      <c r="B3864" s="9" t="s">
        <v>2004</v>
      </c>
      <c r="C3864" s="3" t="s">
        <v>6113</v>
      </c>
      <c r="D3864" s="5">
        <v>500</v>
      </c>
      <c r="E3864" s="7">
        <v>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">
        <f t="shared" si="241"/>
        <v>0</v>
      </c>
      <c r="P3864" t="s">
        <v>8314</v>
      </c>
      <c r="Q3864" t="s">
        <v>8325</v>
      </c>
      <c r="R3864" s="13">
        <f t="shared" si="244"/>
        <v>40347.125601851854</v>
      </c>
      <c r="S3864" s="13">
        <f t="shared" si="242"/>
        <v>40361.958333333336</v>
      </c>
      <c r="T3864">
        <f t="shared" si="243"/>
        <v>2010</v>
      </c>
    </row>
    <row r="3865" spans="1:20" ht="60" x14ac:dyDescent="0.25">
      <c r="A3865">
        <v>2123</v>
      </c>
      <c r="B3865" s="9" t="s">
        <v>2124</v>
      </c>
      <c r="C3865" s="3" t="s">
        <v>6233</v>
      </c>
      <c r="D3865" s="5">
        <v>500</v>
      </c>
      <c r="E3865" s="7">
        <v>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">
        <f t="shared" si="241"/>
        <v>0</v>
      </c>
      <c r="P3865" t="s">
        <v>8320</v>
      </c>
      <c r="Q3865" t="s">
        <v>8321</v>
      </c>
      <c r="R3865" s="13">
        <f t="shared" si="244"/>
        <v>40198.424849537041</v>
      </c>
      <c r="S3865" s="13">
        <f t="shared" si="242"/>
        <v>40252.290972222225</v>
      </c>
      <c r="T3865">
        <f t="shared" si="243"/>
        <v>2010</v>
      </c>
    </row>
    <row r="3866" spans="1:20" ht="45" x14ac:dyDescent="0.25">
      <c r="A3866">
        <v>2131</v>
      </c>
      <c r="B3866" s="9" t="s">
        <v>2132</v>
      </c>
      <c r="C3866" s="3" t="s">
        <v>6241</v>
      </c>
      <c r="D3866" s="5">
        <v>500</v>
      </c>
      <c r="E3866" s="7">
        <v>0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">
        <f t="shared" si="241"/>
        <v>0</v>
      </c>
      <c r="P3866" t="s">
        <v>8320</v>
      </c>
      <c r="Q3866" t="s">
        <v>8321</v>
      </c>
      <c r="R3866" s="13">
        <f t="shared" si="244"/>
        <v>42167.207071759258</v>
      </c>
      <c r="S3866" s="13">
        <f t="shared" si="242"/>
        <v>42197.207071759258</v>
      </c>
      <c r="T3866">
        <f t="shared" si="243"/>
        <v>2015</v>
      </c>
    </row>
    <row r="3867" spans="1:20" ht="45" x14ac:dyDescent="0.25">
      <c r="A3867">
        <v>2209</v>
      </c>
      <c r="B3867" s="9" t="s">
        <v>2210</v>
      </c>
      <c r="C3867" s="3" t="s">
        <v>6319</v>
      </c>
      <c r="D3867" s="5">
        <v>500</v>
      </c>
      <c r="E3867" s="7">
        <v>0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">
        <f t="shared" si="241"/>
        <v>0</v>
      </c>
      <c r="P3867" t="s">
        <v>8323</v>
      </c>
      <c r="Q3867" t="s">
        <v>8342</v>
      </c>
      <c r="R3867" s="13">
        <f t="shared" si="244"/>
        <v>41732.479675925926</v>
      </c>
      <c r="S3867" s="13">
        <f t="shared" si="242"/>
        <v>41743.958333333336</v>
      </c>
      <c r="T3867">
        <f t="shared" si="243"/>
        <v>2014</v>
      </c>
    </row>
    <row r="3868" spans="1:20" ht="60" x14ac:dyDescent="0.25">
      <c r="A3868">
        <v>2222</v>
      </c>
      <c r="B3868" s="9" t="s">
        <v>2223</v>
      </c>
      <c r="C3868" s="3" t="s">
        <v>6332</v>
      </c>
      <c r="D3868" s="5">
        <v>500</v>
      </c>
      <c r="E3868" s="7">
        <v>0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">
        <f t="shared" si="241"/>
        <v>0</v>
      </c>
      <c r="P3868" t="s">
        <v>8320</v>
      </c>
      <c r="Q3868" t="s">
        <v>8348</v>
      </c>
      <c r="R3868" s="13">
        <f t="shared" si="244"/>
        <v>40906.787581018521</v>
      </c>
      <c r="S3868" s="13">
        <f t="shared" si="242"/>
        <v>40936.787581018521</v>
      </c>
      <c r="T3868">
        <f t="shared" si="243"/>
        <v>2011</v>
      </c>
    </row>
    <row r="3869" spans="1:20" ht="45" x14ac:dyDescent="0.25">
      <c r="A3869">
        <v>2254</v>
      </c>
      <c r="B3869" s="9" t="s">
        <v>2255</v>
      </c>
      <c r="C3869" s="3" t="s">
        <v>6364</v>
      </c>
      <c r="D3869" s="5">
        <v>500</v>
      </c>
      <c r="E3869" s="7">
        <v>0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">
        <f t="shared" si="241"/>
        <v>0</v>
      </c>
      <c r="P3869" t="s">
        <v>8320</v>
      </c>
      <c r="Q3869" t="s">
        <v>8348</v>
      </c>
      <c r="R3869" s="13">
        <f t="shared" si="244"/>
        <v>42752.647777777776</v>
      </c>
      <c r="S3869" s="13">
        <f t="shared" si="242"/>
        <v>42759.647777777776</v>
      </c>
      <c r="T3869">
        <f t="shared" si="243"/>
        <v>2017</v>
      </c>
    </row>
    <row r="3870" spans="1:20" ht="30" x14ac:dyDescent="0.25">
      <c r="A3870">
        <v>2422</v>
      </c>
      <c r="B3870" s="9" t="s">
        <v>2423</v>
      </c>
      <c r="C3870" s="3" t="s">
        <v>6532</v>
      </c>
      <c r="D3870" s="5">
        <v>500</v>
      </c>
      <c r="E3870" s="7">
        <v>0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">
        <f t="shared" si="241"/>
        <v>0</v>
      </c>
      <c r="P3870" t="s">
        <v>8331</v>
      </c>
      <c r="Q3870" t="s">
        <v>8332</v>
      </c>
      <c r="R3870" s="13">
        <f t="shared" si="244"/>
        <v>42044.724953703699</v>
      </c>
      <c r="S3870" s="13">
        <f t="shared" si="242"/>
        <v>42074.683287037042</v>
      </c>
      <c r="T3870">
        <f t="shared" si="243"/>
        <v>2015</v>
      </c>
    </row>
    <row r="3871" spans="1:20" ht="60" x14ac:dyDescent="0.25">
      <c r="A3871">
        <v>2471</v>
      </c>
      <c r="B3871" s="9" t="s">
        <v>2472</v>
      </c>
      <c r="C3871" s="3" t="s">
        <v>6581</v>
      </c>
      <c r="D3871" s="5">
        <v>500</v>
      </c>
      <c r="E3871" s="7">
        <v>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">
        <f t="shared" si="241"/>
        <v>0</v>
      </c>
      <c r="P3871" t="s">
        <v>8323</v>
      </c>
      <c r="Q3871" t="s">
        <v>8344</v>
      </c>
      <c r="R3871" s="13">
        <f t="shared" si="244"/>
        <v>40893.992962962962</v>
      </c>
      <c r="S3871" s="13">
        <f t="shared" si="242"/>
        <v>40933.992962962962</v>
      </c>
      <c r="T3871">
        <f t="shared" si="243"/>
        <v>2011</v>
      </c>
    </row>
    <row r="3872" spans="1:20" ht="45" x14ac:dyDescent="0.25">
      <c r="A3872">
        <v>2490</v>
      </c>
      <c r="B3872" s="9" t="s">
        <v>2490</v>
      </c>
      <c r="C3872" s="3" t="s">
        <v>6600</v>
      </c>
      <c r="D3872" s="5">
        <v>500</v>
      </c>
      <c r="E3872" s="7">
        <v>0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">
        <f t="shared" si="241"/>
        <v>0</v>
      </c>
      <c r="P3872" t="s">
        <v>8323</v>
      </c>
      <c r="Q3872" t="s">
        <v>8344</v>
      </c>
      <c r="R3872" s="13">
        <f t="shared" si="244"/>
        <v>41023.227731481478</v>
      </c>
      <c r="S3872" s="13">
        <f t="shared" si="242"/>
        <v>41083.227731481478</v>
      </c>
      <c r="T3872">
        <f t="shared" si="243"/>
        <v>2012</v>
      </c>
    </row>
    <row r="3873" spans="1:20" ht="60" x14ac:dyDescent="0.25">
      <c r="A3873">
        <v>2491</v>
      </c>
      <c r="B3873" s="9" t="s">
        <v>2491</v>
      </c>
      <c r="C3873" s="3" t="s">
        <v>6601</v>
      </c>
      <c r="D3873" s="5">
        <v>500</v>
      </c>
      <c r="E3873" s="7">
        <v>0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">
        <f t="shared" si="241"/>
        <v>0</v>
      </c>
      <c r="P3873" t="s">
        <v>8323</v>
      </c>
      <c r="Q3873" t="s">
        <v>8344</v>
      </c>
      <c r="R3873" s="13">
        <f t="shared" si="244"/>
        <v>40542.839282407411</v>
      </c>
      <c r="S3873" s="13">
        <f t="shared" si="242"/>
        <v>40559.07708333333</v>
      </c>
      <c r="T3873">
        <f t="shared" si="243"/>
        <v>2010</v>
      </c>
    </row>
    <row r="3874" spans="1:20" ht="60" x14ac:dyDescent="0.25">
      <c r="A3874">
        <v>2601</v>
      </c>
      <c r="B3874" s="9" t="s">
        <v>2601</v>
      </c>
      <c r="C3874" s="3" t="s">
        <v>6711</v>
      </c>
      <c r="D3874" s="5">
        <v>500</v>
      </c>
      <c r="E3874" s="7">
        <v>0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">
        <f t="shared" si="241"/>
        <v>0</v>
      </c>
      <c r="P3874" t="s">
        <v>8314</v>
      </c>
      <c r="Q3874" t="s">
        <v>8319</v>
      </c>
      <c r="R3874" s="13">
        <f t="shared" si="244"/>
        <v>41150.902187499996</v>
      </c>
      <c r="S3874" s="13">
        <f t="shared" si="242"/>
        <v>41165.165972222225</v>
      </c>
      <c r="T3874">
        <f t="shared" si="243"/>
        <v>2012</v>
      </c>
    </row>
    <row r="3875" spans="1:20" ht="60" x14ac:dyDescent="0.25">
      <c r="A3875">
        <v>2617</v>
      </c>
      <c r="B3875" s="9" t="s">
        <v>2617</v>
      </c>
      <c r="C3875" s="3" t="s">
        <v>6727</v>
      </c>
      <c r="D3875" s="5">
        <v>500</v>
      </c>
      <c r="E3875" s="7">
        <v>0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">
        <f t="shared" si="241"/>
        <v>0</v>
      </c>
      <c r="P3875" t="s">
        <v>8314</v>
      </c>
      <c r="Q3875" t="s">
        <v>8319</v>
      </c>
      <c r="R3875" s="13">
        <f t="shared" si="244"/>
        <v>41902.874432870369</v>
      </c>
      <c r="S3875" s="13">
        <f t="shared" si="242"/>
        <v>41932.874432870369</v>
      </c>
      <c r="T3875">
        <f t="shared" si="243"/>
        <v>2014</v>
      </c>
    </row>
    <row r="3876" spans="1:20" ht="45" x14ac:dyDescent="0.25">
      <c r="A3876">
        <v>2637</v>
      </c>
      <c r="B3876" s="9" t="s">
        <v>2637</v>
      </c>
      <c r="C3876" s="3" t="s">
        <v>6747</v>
      </c>
      <c r="D3876" s="5">
        <v>500</v>
      </c>
      <c r="E3876" s="7">
        <v>0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">
        <f t="shared" si="241"/>
        <v>0</v>
      </c>
      <c r="P3876" t="s">
        <v>8314</v>
      </c>
      <c r="Q3876" t="s">
        <v>8319</v>
      </c>
      <c r="R3876" s="13">
        <f t="shared" si="244"/>
        <v>42639.549479166672</v>
      </c>
      <c r="S3876" s="13">
        <f t="shared" si="242"/>
        <v>42655.549479166672</v>
      </c>
      <c r="T3876">
        <f t="shared" si="243"/>
        <v>2016</v>
      </c>
    </row>
    <row r="3877" spans="1:20" ht="45" x14ac:dyDescent="0.25">
      <c r="A3877">
        <v>2747</v>
      </c>
      <c r="B3877" s="9" t="s">
        <v>2747</v>
      </c>
      <c r="C3877" s="3" t="s">
        <v>6857</v>
      </c>
      <c r="D3877" s="5">
        <v>500</v>
      </c>
      <c r="E3877" s="7">
        <v>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">
        <f t="shared" si="241"/>
        <v>0</v>
      </c>
      <c r="P3877" t="s">
        <v>8311</v>
      </c>
      <c r="Q3877" t="s">
        <v>8341</v>
      </c>
      <c r="R3877" s="13">
        <f t="shared" si="244"/>
        <v>41044.64811342593</v>
      </c>
      <c r="S3877" s="13">
        <f t="shared" si="242"/>
        <v>41076.131944444445</v>
      </c>
      <c r="T3877">
        <f t="shared" si="243"/>
        <v>2012</v>
      </c>
    </row>
    <row r="3878" spans="1:20" ht="45" x14ac:dyDescent="0.25">
      <c r="A3878">
        <v>2755</v>
      </c>
      <c r="B3878" s="9" t="s">
        <v>2755</v>
      </c>
      <c r="C3878" s="3" t="s">
        <v>6865</v>
      </c>
      <c r="D3878" s="5">
        <v>500</v>
      </c>
      <c r="E3878" s="7">
        <v>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">
        <f t="shared" si="241"/>
        <v>0</v>
      </c>
      <c r="P3878" t="s">
        <v>8311</v>
      </c>
      <c r="Q3878" t="s">
        <v>8341</v>
      </c>
      <c r="R3878" s="13">
        <f t="shared" si="244"/>
        <v>42072.790821759263</v>
      </c>
      <c r="S3878" s="13">
        <f t="shared" si="242"/>
        <v>42102.790821759263</v>
      </c>
      <c r="T3878">
        <f t="shared" si="243"/>
        <v>2015</v>
      </c>
    </row>
    <row r="3879" spans="1:20" ht="45" x14ac:dyDescent="0.25">
      <c r="A3879">
        <v>2801</v>
      </c>
      <c r="B3879" s="9" t="s">
        <v>2801</v>
      </c>
      <c r="C3879" s="3" t="s">
        <v>6911</v>
      </c>
      <c r="D3879" s="5">
        <v>500</v>
      </c>
      <c r="E3879" s="7">
        <v>0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1">
        <f t="shared" si="241"/>
        <v>0</v>
      </c>
      <c r="P3879" t="s">
        <v>8309</v>
      </c>
      <c r="Q3879" t="s">
        <v>8333</v>
      </c>
      <c r="R3879" s="13">
        <f t="shared" si="244"/>
        <v>41900.243159722224</v>
      </c>
      <c r="S3879" s="13">
        <f t="shared" si="242"/>
        <v>41922.458333333336</v>
      </c>
      <c r="T3879">
        <f t="shared" si="243"/>
        <v>2014</v>
      </c>
    </row>
    <row r="3880" spans="1:20" ht="60" x14ac:dyDescent="0.25">
      <c r="A3880">
        <v>2849</v>
      </c>
      <c r="B3880" s="9" t="s">
        <v>2849</v>
      </c>
      <c r="C3880" s="3" t="s">
        <v>6959</v>
      </c>
      <c r="D3880" s="5">
        <v>500</v>
      </c>
      <c r="E3880" s="7">
        <v>0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1">
        <f t="shared" si="241"/>
        <v>0</v>
      </c>
      <c r="P3880" t="s">
        <v>8309</v>
      </c>
      <c r="Q3880" t="s">
        <v>8333</v>
      </c>
      <c r="R3880" s="13">
        <f t="shared" si="244"/>
        <v>42453.428240740745</v>
      </c>
      <c r="S3880" s="13">
        <f t="shared" si="242"/>
        <v>42483.428240740745</v>
      </c>
      <c r="T3880">
        <f t="shared" si="243"/>
        <v>2016</v>
      </c>
    </row>
    <row r="3881" spans="1:20" ht="60" x14ac:dyDescent="0.25">
      <c r="A3881">
        <v>2895</v>
      </c>
      <c r="B3881" s="9" t="s">
        <v>2895</v>
      </c>
      <c r="C3881" s="3" t="s">
        <v>7005</v>
      </c>
      <c r="D3881" s="5">
        <v>500</v>
      </c>
      <c r="E3881" s="7">
        <v>0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1">
        <f t="shared" si="241"/>
        <v>0</v>
      </c>
      <c r="P3881" t="s">
        <v>8309</v>
      </c>
      <c r="Q3881" t="s">
        <v>8333</v>
      </c>
      <c r="R3881" s="13">
        <f t="shared" si="244"/>
        <v>41811.555462962962</v>
      </c>
      <c r="S3881" s="13">
        <f t="shared" si="242"/>
        <v>41812.875</v>
      </c>
      <c r="T3881">
        <f t="shared" si="243"/>
        <v>2014</v>
      </c>
    </row>
    <row r="3882" spans="1:20" ht="60" x14ac:dyDescent="0.25">
      <c r="A3882">
        <v>2922</v>
      </c>
      <c r="B3882" s="9" t="s">
        <v>2922</v>
      </c>
      <c r="C3882" s="3" t="s">
        <v>7032</v>
      </c>
      <c r="D3882" s="5">
        <v>500</v>
      </c>
      <c r="E3882" s="7">
        <v>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 s="1">
        <f t="shared" si="241"/>
        <v>0</v>
      </c>
      <c r="P3882" t="s">
        <v>8309</v>
      </c>
      <c r="Q3882" t="s">
        <v>8317</v>
      </c>
      <c r="R3882" s="13">
        <f t="shared" si="244"/>
        <v>42097.874155092592</v>
      </c>
      <c r="S3882" s="13">
        <f t="shared" si="242"/>
        <v>42142.874155092592</v>
      </c>
      <c r="T3882">
        <f t="shared" si="243"/>
        <v>2015</v>
      </c>
    </row>
    <row r="3883" spans="1:20" ht="60" x14ac:dyDescent="0.25">
      <c r="A3883">
        <v>3000</v>
      </c>
      <c r="B3883" s="9" t="s">
        <v>3000</v>
      </c>
      <c r="C3883" s="3" t="s">
        <v>7110</v>
      </c>
      <c r="D3883" s="5">
        <v>500</v>
      </c>
      <c r="E3883" s="7">
        <v>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">
        <f t="shared" si="241"/>
        <v>0</v>
      </c>
      <c r="P3883" t="s">
        <v>8309</v>
      </c>
      <c r="Q3883" t="s">
        <v>8310</v>
      </c>
      <c r="R3883" s="13">
        <f t="shared" si="244"/>
        <v>42752.827199074076</v>
      </c>
      <c r="S3883" s="13">
        <f t="shared" si="242"/>
        <v>42766.75</v>
      </c>
      <c r="T3883">
        <f t="shared" si="243"/>
        <v>2017</v>
      </c>
    </row>
    <row r="3884" spans="1:20" ht="60" x14ac:dyDescent="0.25">
      <c r="A3884">
        <v>3037</v>
      </c>
      <c r="B3884" s="9" t="s">
        <v>3037</v>
      </c>
      <c r="C3884" s="3" t="s">
        <v>7147</v>
      </c>
      <c r="D3884" s="5">
        <v>500</v>
      </c>
      <c r="E3884" s="7">
        <v>0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">
        <f t="shared" si="241"/>
        <v>0</v>
      </c>
      <c r="P3884" t="s">
        <v>8309</v>
      </c>
      <c r="Q3884" t="s">
        <v>8310</v>
      </c>
      <c r="R3884" s="13">
        <f t="shared" si="244"/>
        <v>40378.893206018518</v>
      </c>
      <c r="S3884" s="13">
        <f t="shared" si="242"/>
        <v>40453.207638888889</v>
      </c>
      <c r="T3884">
        <f t="shared" si="243"/>
        <v>2010</v>
      </c>
    </row>
    <row r="3885" spans="1:20" ht="45" x14ac:dyDescent="0.25">
      <c r="A3885">
        <v>3047</v>
      </c>
      <c r="B3885" s="9" t="s">
        <v>3047</v>
      </c>
      <c r="C3885" s="3" t="s">
        <v>7157</v>
      </c>
      <c r="D3885" s="5">
        <v>500</v>
      </c>
      <c r="E3885" s="7">
        <v>0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">
        <f t="shared" si="241"/>
        <v>0</v>
      </c>
      <c r="P3885" t="s">
        <v>8309</v>
      </c>
      <c r="Q3885" t="s">
        <v>8310</v>
      </c>
      <c r="R3885" s="13">
        <f t="shared" si="244"/>
        <v>42443.989050925928</v>
      </c>
      <c r="S3885" s="13">
        <f t="shared" si="242"/>
        <v>42487.552777777775</v>
      </c>
      <c r="T3885">
        <f t="shared" si="243"/>
        <v>2016</v>
      </c>
    </row>
    <row r="3886" spans="1:20" ht="60" x14ac:dyDescent="0.25">
      <c r="A3886">
        <v>3133</v>
      </c>
      <c r="B3886" s="9" t="s">
        <v>3133</v>
      </c>
      <c r="C3886" s="3" t="s">
        <v>7243</v>
      </c>
      <c r="D3886" s="5">
        <v>500</v>
      </c>
      <c r="E3886" s="7">
        <v>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1">
        <f t="shared" si="241"/>
        <v>0</v>
      </c>
      <c r="P3886" t="s">
        <v>8309</v>
      </c>
      <c r="Q3886" t="s">
        <v>8333</v>
      </c>
      <c r="R3886" s="13">
        <f t="shared" si="244"/>
        <v>42788.565208333333</v>
      </c>
      <c r="S3886" s="13">
        <f t="shared" si="242"/>
        <v>42818.523541666669</v>
      </c>
      <c r="T3886">
        <f t="shared" si="243"/>
        <v>2017</v>
      </c>
    </row>
    <row r="3887" spans="1:20" ht="60" x14ac:dyDescent="0.25">
      <c r="A3887">
        <v>3136</v>
      </c>
      <c r="B3887" s="9" t="s">
        <v>3136</v>
      </c>
      <c r="C3887" s="3" t="s">
        <v>7246</v>
      </c>
      <c r="D3887" s="5">
        <v>500</v>
      </c>
      <c r="E3887" s="7">
        <v>0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1">
        <f t="shared" si="241"/>
        <v>0</v>
      </c>
      <c r="P3887" t="s">
        <v>8309</v>
      </c>
      <c r="Q3887" t="s">
        <v>8333</v>
      </c>
      <c r="R3887" s="13">
        <f t="shared" si="244"/>
        <v>42789.462430555555</v>
      </c>
      <c r="S3887" s="13">
        <f t="shared" si="242"/>
        <v>42825.957638888889</v>
      </c>
      <c r="T3887">
        <f t="shared" si="243"/>
        <v>2017</v>
      </c>
    </row>
    <row r="3888" spans="1:20" ht="60" x14ac:dyDescent="0.25">
      <c r="A3888">
        <v>3141</v>
      </c>
      <c r="B3888" s="9" t="s">
        <v>3141</v>
      </c>
      <c r="C3888" s="3" t="s">
        <v>7251</v>
      </c>
      <c r="D3888" s="5">
        <v>500</v>
      </c>
      <c r="E3888" s="7">
        <v>0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1">
        <f t="shared" si="241"/>
        <v>0</v>
      </c>
      <c r="P3888" t="s">
        <v>8309</v>
      </c>
      <c r="Q3888" t="s">
        <v>8333</v>
      </c>
      <c r="R3888" s="13">
        <f t="shared" si="244"/>
        <v>42800.753333333334</v>
      </c>
      <c r="S3888" s="13">
        <f t="shared" si="242"/>
        <v>42841.833333333328</v>
      </c>
      <c r="T3888">
        <f t="shared" si="243"/>
        <v>2017</v>
      </c>
    </row>
    <row r="3889" spans="1:20" ht="60" x14ac:dyDescent="0.25">
      <c r="A3889">
        <v>3181</v>
      </c>
      <c r="B3889" s="9" t="s">
        <v>3181</v>
      </c>
      <c r="C3889" s="3" t="s">
        <v>7291</v>
      </c>
      <c r="D3889" s="5">
        <v>500</v>
      </c>
      <c r="E3889" s="7">
        <v>0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1">
        <f t="shared" si="241"/>
        <v>0</v>
      </c>
      <c r="P3889" t="s">
        <v>8309</v>
      </c>
      <c r="Q3889" t="s">
        <v>8333</v>
      </c>
      <c r="R3889" s="13">
        <f t="shared" si="244"/>
        <v>41779.310034722221</v>
      </c>
      <c r="S3889" s="13">
        <f t="shared" si="242"/>
        <v>41805.666666666664</v>
      </c>
      <c r="T3889">
        <f t="shared" si="243"/>
        <v>2014</v>
      </c>
    </row>
    <row r="3890" spans="1:20" ht="60" x14ac:dyDescent="0.25">
      <c r="A3890">
        <v>3204</v>
      </c>
      <c r="B3890" s="9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">
        <f t="shared" si="241"/>
        <v>0</v>
      </c>
      <c r="P3890" t="s">
        <v>8309</v>
      </c>
      <c r="Q3890" t="s">
        <v>8317</v>
      </c>
      <c r="R3890" s="13">
        <f t="shared" si="244"/>
        <v>42172.686099537037</v>
      </c>
      <c r="S3890" s="13">
        <f t="shared" si="242"/>
        <v>42202.676388888889</v>
      </c>
      <c r="T3890">
        <f t="shared" si="243"/>
        <v>2015</v>
      </c>
    </row>
    <row r="3891" spans="1:20" ht="60" x14ac:dyDescent="0.25">
      <c r="A3891">
        <v>3289</v>
      </c>
      <c r="B3891" s="9" t="s">
        <v>3289</v>
      </c>
      <c r="C3891" s="3" t="s">
        <v>7399</v>
      </c>
      <c r="D3891" s="5">
        <v>500</v>
      </c>
      <c r="E3891" s="7">
        <v>0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1">
        <f t="shared" si="241"/>
        <v>0</v>
      </c>
      <c r="P3891" t="s">
        <v>8309</v>
      </c>
      <c r="Q3891" t="s">
        <v>8333</v>
      </c>
      <c r="R3891" s="13">
        <f t="shared" si="244"/>
        <v>42758.368078703701</v>
      </c>
      <c r="S3891" s="13">
        <f t="shared" si="242"/>
        <v>42786.368078703701</v>
      </c>
      <c r="T3891">
        <f t="shared" si="243"/>
        <v>2017</v>
      </c>
    </row>
    <row r="3892" spans="1:20" ht="60" x14ac:dyDescent="0.25">
      <c r="A3892">
        <v>3291</v>
      </c>
      <c r="B3892" s="9" t="s">
        <v>3291</v>
      </c>
      <c r="C3892" s="3" t="s">
        <v>7401</v>
      </c>
      <c r="D3892" s="5">
        <v>500</v>
      </c>
      <c r="E3892" s="7">
        <v>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1">
        <f t="shared" si="241"/>
        <v>0</v>
      </c>
      <c r="P3892" t="s">
        <v>8309</v>
      </c>
      <c r="Q3892" t="s">
        <v>8333</v>
      </c>
      <c r="R3892" s="13">
        <f t="shared" si="244"/>
        <v>42232.702546296292</v>
      </c>
      <c r="S3892" s="13">
        <f t="shared" si="242"/>
        <v>42264.165972222225</v>
      </c>
      <c r="T3892">
        <f t="shared" si="243"/>
        <v>2015</v>
      </c>
    </row>
    <row r="3893" spans="1:20" ht="60" x14ac:dyDescent="0.25">
      <c r="A3893">
        <v>3319</v>
      </c>
      <c r="B3893" s="9" t="s">
        <v>3319</v>
      </c>
      <c r="C3893" s="3" t="s">
        <v>7429</v>
      </c>
      <c r="D3893" s="5">
        <v>500</v>
      </c>
      <c r="E3893" s="7">
        <v>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1">
        <f t="shared" si="241"/>
        <v>0</v>
      </c>
      <c r="P3893" t="s">
        <v>8309</v>
      </c>
      <c r="Q3893" t="s">
        <v>8333</v>
      </c>
      <c r="R3893" s="13">
        <f t="shared" si="244"/>
        <v>41990.585486111115</v>
      </c>
      <c r="S3893" s="13">
        <f t="shared" si="242"/>
        <v>42035.585486111115</v>
      </c>
      <c r="T3893">
        <f t="shared" si="243"/>
        <v>2014</v>
      </c>
    </row>
    <row r="3894" spans="1:20" ht="60" x14ac:dyDescent="0.25">
      <c r="A3894">
        <v>3321</v>
      </c>
      <c r="B3894" s="9" t="s">
        <v>3321</v>
      </c>
      <c r="C3894" s="3" t="s">
        <v>7431</v>
      </c>
      <c r="D3894" s="5">
        <v>500</v>
      </c>
      <c r="E3894" s="7">
        <v>0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1">
        <f t="shared" si="241"/>
        <v>0</v>
      </c>
      <c r="P3894" t="s">
        <v>8309</v>
      </c>
      <c r="Q3894" t="s">
        <v>8333</v>
      </c>
      <c r="R3894" s="13">
        <f t="shared" si="244"/>
        <v>41914.100289351853</v>
      </c>
      <c r="S3894" s="13">
        <f t="shared" si="242"/>
        <v>41928.165972222225</v>
      </c>
      <c r="T3894">
        <f t="shared" si="243"/>
        <v>2014</v>
      </c>
    </row>
    <row r="3895" spans="1:20" ht="60" x14ac:dyDescent="0.25">
      <c r="A3895">
        <v>3345</v>
      </c>
      <c r="B3895" s="9" t="s">
        <v>3345</v>
      </c>
      <c r="C3895" s="3" t="s">
        <v>7455</v>
      </c>
      <c r="D3895" s="5">
        <v>500</v>
      </c>
      <c r="E3895" s="7">
        <v>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1">
        <f t="shared" si="241"/>
        <v>0</v>
      </c>
      <c r="P3895" t="s">
        <v>8309</v>
      </c>
      <c r="Q3895" t="s">
        <v>8333</v>
      </c>
      <c r="R3895" s="13">
        <f t="shared" si="244"/>
        <v>42053.106111111112</v>
      </c>
      <c r="S3895" s="13">
        <f t="shared" si="242"/>
        <v>42112.025694444441</v>
      </c>
      <c r="T3895">
        <f t="shared" si="243"/>
        <v>2015</v>
      </c>
    </row>
    <row r="3896" spans="1:20" ht="60" x14ac:dyDescent="0.25">
      <c r="A3896">
        <v>3353</v>
      </c>
      <c r="B3896" s="9" t="s">
        <v>3352</v>
      </c>
      <c r="C3896" s="3" t="s">
        <v>7463</v>
      </c>
      <c r="D3896" s="5">
        <v>500</v>
      </c>
      <c r="E3896" s="7">
        <v>0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1">
        <f t="shared" si="241"/>
        <v>0</v>
      </c>
      <c r="P3896" t="s">
        <v>8309</v>
      </c>
      <c r="Q3896" t="s">
        <v>8333</v>
      </c>
      <c r="R3896" s="13">
        <f t="shared" si="244"/>
        <v>42479.432291666672</v>
      </c>
      <c r="S3896" s="13">
        <f t="shared" si="242"/>
        <v>42492.958333333328</v>
      </c>
      <c r="T3896">
        <f t="shared" si="243"/>
        <v>2016</v>
      </c>
    </row>
    <row r="3897" spans="1:20" ht="45" x14ac:dyDescent="0.25">
      <c r="A3897">
        <v>3362</v>
      </c>
      <c r="B3897" s="9" t="s">
        <v>3361</v>
      </c>
      <c r="C3897" s="3" t="s">
        <v>7472</v>
      </c>
      <c r="D3897" s="5">
        <v>500</v>
      </c>
      <c r="E3897" s="7">
        <v>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">
        <f t="shared" si="241"/>
        <v>0</v>
      </c>
      <c r="P3897" t="s">
        <v>8309</v>
      </c>
      <c r="Q3897" t="s">
        <v>8333</v>
      </c>
      <c r="R3897" s="13">
        <f t="shared" si="244"/>
        <v>42056.091631944444</v>
      </c>
      <c r="S3897" s="13">
        <f t="shared" si="242"/>
        <v>42070.204861111109</v>
      </c>
      <c r="T3897">
        <f t="shared" si="243"/>
        <v>2015</v>
      </c>
    </row>
    <row r="3898" spans="1:20" ht="45" x14ac:dyDescent="0.25">
      <c r="A3898">
        <v>3366</v>
      </c>
      <c r="B3898" s="9" t="s">
        <v>3365</v>
      </c>
      <c r="C3898" s="3" t="s">
        <v>7476</v>
      </c>
      <c r="D3898" s="5">
        <v>500</v>
      </c>
      <c r="E3898" s="7">
        <v>0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1">
        <f t="shared" si="241"/>
        <v>0</v>
      </c>
      <c r="P3898" t="s">
        <v>8309</v>
      </c>
      <c r="Q3898" t="s">
        <v>8333</v>
      </c>
      <c r="R3898" s="13">
        <f t="shared" si="244"/>
        <v>42107.067557870367</v>
      </c>
      <c r="S3898" s="13">
        <f t="shared" si="242"/>
        <v>42137.067557870367</v>
      </c>
      <c r="T3898">
        <f t="shared" si="243"/>
        <v>2015</v>
      </c>
    </row>
    <row r="3899" spans="1:20" ht="60" x14ac:dyDescent="0.25">
      <c r="A3899">
        <v>3391</v>
      </c>
      <c r="B3899" s="9" t="s">
        <v>3390</v>
      </c>
      <c r="C3899" s="3" t="s">
        <v>7501</v>
      </c>
      <c r="D3899" s="5">
        <v>500</v>
      </c>
      <c r="E3899" s="7">
        <v>0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1">
        <f t="shared" si="241"/>
        <v>0</v>
      </c>
      <c r="P3899" t="s">
        <v>8309</v>
      </c>
      <c r="Q3899" t="s">
        <v>8333</v>
      </c>
      <c r="R3899" s="13">
        <f t="shared" si="244"/>
        <v>41830.545694444445</v>
      </c>
      <c r="S3899" s="13">
        <f t="shared" si="242"/>
        <v>41859.936111111114</v>
      </c>
      <c r="T3899">
        <f t="shared" si="243"/>
        <v>2014</v>
      </c>
    </row>
    <row r="3900" spans="1:20" ht="60" x14ac:dyDescent="0.25">
      <c r="A3900">
        <v>3392</v>
      </c>
      <c r="B3900" s="9" t="s">
        <v>3391</v>
      </c>
      <c r="C3900" s="3" t="s">
        <v>7502</v>
      </c>
      <c r="D3900" s="5">
        <v>500</v>
      </c>
      <c r="E3900" s="7">
        <v>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1">
        <f t="shared" si="241"/>
        <v>0</v>
      </c>
      <c r="P3900" t="s">
        <v>8309</v>
      </c>
      <c r="Q3900" t="s">
        <v>8333</v>
      </c>
      <c r="R3900" s="13">
        <f t="shared" si="244"/>
        <v>42446.845543981486</v>
      </c>
      <c r="S3900" s="13">
        <f t="shared" si="242"/>
        <v>42496.845543981486</v>
      </c>
      <c r="T3900">
        <f t="shared" si="243"/>
        <v>2016</v>
      </c>
    </row>
    <row r="3901" spans="1:20" ht="30" x14ac:dyDescent="0.25">
      <c r="A3901">
        <v>3395</v>
      </c>
      <c r="B3901" s="9" t="s">
        <v>3394</v>
      </c>
      <c r="C3901" s="3" t="s">
        <v>7505</v>
      </c>
      <c r="D3901" s="5">
        <v>500</v>
      </c>
      <c r="E3901" s="7">
        <v>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1">
        <f t="shared" si="241"/>
        <v>0</v>
      </c>
      <c r="P3901" t="s">
        <v>8309</v>
      </c>
      <c r="Q3901" t="s">
        <v>8333</v>
      </c>
      <c r="R3901" s="13">
        <f t="shared" si="244"/>
        <v>42140.712314814817</v>
      </c>
      <c r="S3901" s="13">
        <f t="shared" si="242"/>
        <v>42154.756944444445</v>
      </c>
      <c r="T3901">
        <f t="shared" si="243"/>
        <v>2015</v>
      </c>
    </row>
    <row r="3902" spans="1:20" ht="60" x14ac:dyDescent="0.25">
      <c r="A3902">
        <v>3404</v>
      </c>
      <c r="B3902" s="9" t="s">
        <v>3403</v>
      </c>
      <c r="C3902" s="3" t="s">
        <v>7514</v>
      </c>
      <c r="D3902" s="5">
        <v>500</v>
      </c>
      <c r="E3902" s="7">
        <v>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1">
        <f t="shared" si="241"/>
        <v>0</v>
      </c>
      <c r="P3902" t="s">
        <v>8309</v>
      </c>
      <c r="Q3902" t="s">
        <v>8333</v>
      </c>
      <c r="R3902" s="13">
        <f t="shared" si="244"/>
        <v>42152.503495370373</v>
      </c>
      <c r="S3902" s="13">
        <f t="shared" si="242"/>
        <v>42172.503495370373</v>
      </c>
      <c r="T3902">
        <f t="shared" si="243"/>
        <v>2015</v>
      </c>
    </row>
    <row r="3903" spans="1:20" ht="45" x14ac:dyDescent="0.25">
      <c r="A3903">
        <v>3408</v>
      </c>
      <c r="B3903" s="9" t="s">
        <v>3407</v>
      </c>
      <c r="C3903" s="3" t="s">
        <v>7518</v>
      </c>
      <c r="D3903" s="5">
        <v>500</v>
      </c>
      <c r="E3903" s="7">
        <v>0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1">
        <f t="shared" si="241"/>
        <v>0</v>
      </c>
      <c r="P3903" t="s">
        <v>8309</v>
      </c>
      <c r="Q3903" t="s">
        <v>8333</v>
      </c>
      <c r="R3903" s="13">
        <f t="shared" si="244"/>
        <v>41808.991944444446</v>
      </c>
      <c r="S3903" s="13">
        <f t="shared" si="242"/>
        <v>41838.991944444446</v>
      </c>
      <c r="T3903">
        <f t="shared" si="243"/>
        <v>2014</v>
      </c>
    </row>
    <row r="3904" spans="1:20" ht="45" x14ac:dyDescent="0.25">
      <c r="A3904">
        <v>3409</v>
      </c>
      <c r="B3904" s="9" t="s">
        <v>3408</v>
      </c>
      <c r="C3904" s="3" t="s">
        <v>7519</v>
      </c>
      <c r="D3904" s="5">
        <v>500</v>
      </c>
      <c r="E3904" s="7">
        <v>0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1">
        <f t="shared" si="241"/>
        <v>0</v>
      </c>
      <c r="P3904" t="s">
        <v>8309</v>
      </c>
      <c r="Q3904" t="s">
        <v>8333</v>
      </c>
      <c r="R3904" s="13">
        <f t="shared" si="244"/>
        <v>42544.814328703709</v>
      </c>
      <c r="S3904" s="13">
        <f t="shared" si="242"/>
        <v>42582.873611111107</v>
      </c>
      <c r="T3904">
        <f t="shared" si="243"/>
        <v>2016</v>
      </c>
    </row>
    <row r="3905" spans="1:20" ht="60" x14ac:dyDescent="0.25">
      <c r="A3905">
        <v>3413</v>
      </c>
      <c r="B3905" s="9" t="s">
        <v>3412</v>
      </c>
      <c r="C3905" s="3" t="s">
        <v>7523</v>
      </c>
      <c r="D3905" s="5">
        <v>500</v>
      </c>
      <c r="E3905" s="7">
        <v>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1">
        <f t="shared" si="241"/>
        <v>0</v>
      </c>
      <c r="P3905" t="s">
        <v>8309</v>
      </c>
      <c r="Q3905" t="s">
        <v>8333</v>
      </c>
      <c r="R3905" s="13">
        <f t="shared" si="244"/>
        <v>42053.733078703706</v>
      </c>
      <c r="S3905" s="13">
        <f t="shared" si="242"/>
        <v>42063.207638888889</v>
      </c>
      <c r="T3905">
        <f t="shared" si="243"/>
        <v>2015</v>
      </c>
    </row>
    <row r="3906" spans="1:20" ht="60" x14ac:dyDescent="0.25">
      <c r="A3906">
        <v>3450</v>
      </c>
      <c r="B3906" s="9" t="s">
        <v>3449</v>
      </c>
      <c r="C3906" s="3" t="s">
        <v>7560</v>
      </c>
      <c r="D3906" s="5">
        <v>500</v>
      </c>
      <c r="E3906" s="7">
        <v>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1">
        <f t="shared" ref="O3906:O3969" si="245">ROUND(E3907/D3907*100,0)</f>
        <v>0</v>
      </c>
      <c r="P3906" t="s">
        <v>8309</v>
      </c>
      <c r="Q3906" t="s">
        <v>8333</v>
      </c>
      <c r="R3906" s="13">
        <f t="shared" si="244"/>
        <v>42036.704525462963</v>
      </c>
      <c r="S3906" s="13">
        <f t="shared" si="242"/>
        <v>42096.662858796291</v>
      </c>
      <c r="T3906">
        <f t="shared" si="243"/>
        <v>2015</v>
      </c>
    </row>
    <row r="3907" spans="1:20" ht="60" x14ac:dyDescent="0.25">
      <c r="A3907">
        <v>3459</v>
      </c>
      <c r="B3907" s="9" t="s">
        <v>3458</v>
      </c>
      <c r="C3907" s="3" t="s">
        <v>7569</v>
      </c>
      <c r="D3907" s="5">
        <v>500</v>
      </c>
      <c r="E3907" s="7">
        <v>0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1">
        <f t="shared" si="245"/>
        <v>0</v>
      </c>
      <c r="P3907" t="s">
        <v>8309</v>
      </c>
      <c r="Q3907" t="s">
        <v>8333</v>
      </c>
      <c r="R3907" s="13">
        <f t="shared" si="244"/>
        <v>42480.479861111111</v>
      </c>
      <c r="S3907" s="13">
        <f t="shared" ref="S3907:S3970" si="246">(((I3907/60)/60/24+DATE(1970,1,1)))</f>
        <v>42510.479861111111</v>
      </c>
      <c r="T3907">
        <f t="shared" ref="T3907:T3970" si="247">YEAR(R3907)</f>
        <v>2016</v>
      </c>
    </row>
    <row r="3908" spans="1:20" ht="45" x14ac:dyDescent="0.25">
      <c r="A3908">
        <v>3460</v>
      </c>
      <c r="B3908" s="9" t="s">
        <v>3459</v>
      </c>
      <c r="C3908" s="3" t="s">
        <v>7570</v>
      </c>
      <c r="D3908" s="5">
        <v>500</v>
      </c>
      <c r="E3908" s="7">
        <v>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1">
        <f t="shared" si="245"/>
        <v>0</v>
      </c>
      <c r="P3908" t="s">
        <v>8309</v>
      </c>
      <c r="Q3908" t="s">
        <v>8333</v>
      </c>
      <c r="R3908" s="13">
        <f t="shared" si="244"/>
        <v>41852.527222222219</v>
      </c>
      <c r="S3908" s="13">
        <f t="shared" si="246"/>
        <v>41866.527222222219</v>
      </c>
      <c r="T3908">
        <f t="shared" si="247"/>
        <v>2014</v>
      </c>
    </row>
    <row r="3909" spans="1:20" ht="60" x14ac:dyDescent="0.25">
      <c r="A3909">
        <v>3461</v>
      </c>
      <c r="B3909" s="9" t="s">
        <v>3460</v>
      </c>
      <c r="C3909" s="3" t="s">
        <v>7571</v>
      </c>
      <c r="D3909" s="5">
        <v>500</v>
      </c>
      <c r="E3909" s="7">
        <v>0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1">
        <f t="shared" si="245"/>
        <v>0</v>
      </c>
      <c r="P3909" t="s">
        <v>8309</v>
      </c>
      <c r="Q3909" t="s">
        <v>8333</v>
      </c>
      <c r="R3909" s="13">
        <f t="shared" si="244"/>
        <v>42643.632858796293</v>
      </c>
      <c r="S3909" s="13">
        <f t="shared" si="246"/>
        <v>42672.125</v>
      </c>
      <c r="T3909">
        <f t="shared" si="247"/>
        <v>2016</v>
      </c>
    </row>
    <row r="3910" spans="1:20" ht="60" x14ac:dyDescent="0.25">
      <c r="A3910">
        <v>3471</v>
      </c>
      <c r="B3910" s="9" t="s">
        <v>3470</v>
      </c>
      <c r="C3910" s="3" t="s">
        <v>7581</v>
      </c>
      <c r="D3910" s="5">
        <v>500</v>
      </c>
      <c r="E3910" s="7">
        <v>0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1">
        <f t="shared" si="245"/>
        <v>0</v>
      </c>
      <c r="P3910" t="s">
        <v>8309</v>
      </c>
      <c r="Q3910" t="s">
        <v>8333</v>
      </c>
      <c r="R3910" s="13">
        <f t="shared" si="244"/>
        <v>41841.820486111108</v>
      </c>
      <c r="S3910" s="13">
        <f t="shared" si="246"/>
        <v>41882.833333333336</v>
      </c>
      <c r="T3910">
        <f t="shared" si="247"/>
        <v>2014</v>
      </c>
    </row>
    <row r="3911" spans="1:20" ht="60" x14ac:dyDescent="0.25">
      <c r="A3911">
        <v>3491</v>
      </c>
      <c r="B3911" s="9" t="s">
        <v>3490</v>
      </c>
      <c r="C3911" s="3" t="s">
        <v>7601</v>
      </c>
      <c r="D3911" s="5">
        <v>500</v>
      </c>
      <c r="E3911" s="7">
        <v>0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1">
        <f t="shared" si="245"/>
        <v>0</v>
      </c>
      <c r="P3911" t="s">
        <v>8309</v>
      </c>
      <c r="Q3911" t="s">
        <v>8333</v>
      </c>
      <c r="R3911" s="13">
        <f t="shared" si="244"/>
        <v>42121.249814814815</v>
      </c>
      <c r="S3911" s="13">
        <f t="shared" si="246"/>
        <v>42142.249814814815</v>
      </c>
      <c r="T3911">
        <f t="shared" si="247"/>
        <v>2015</v>
      </c>
    </row>
    <row r="3912" spans="1:20" ht="45" x14ac:dyDescent="0.25">
      <c r="A3912">
        <v>3514</v>
      </c>
      <c r="B3912" s="9" t="s">
        <v>3513</v>
      </c>
      <c r="C3912" s="3" t="s">
        <v>7624</v>
      </c>
      <c r="D3912" s="5">
        <v>500</v>
      </c>
      <c r="E3912" s="7">
        <v>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1">
        <f t="shared" si="245"/>
        <v>0</v>
      </c>
      <c r="P3912" t="s">
        <v>8309</v>
      </c>
      <c r="Q3912" t="s">
        <v>8333</v>
      </c>
      <c r="R3912" s="13">
        <f t="shared" si="244"/>
        <v>42020.846666666665</v>
      </c>
      <c r="S3912" s="13">
        <f t="shared" si="246"/>
        <v>42037.207638888889</v>
      </c>
      <c r="T3912">
        <f t="shared" si="247"/>
        <v>2015</v>
      </c>
    </row>
    <row r="3913" spans="1:20" ht="45" x14ac:dyDescent="0.25">
      <c r="A3913">
        <v>3525</v>
      </c>
      <c r="B3913" s="9" t="s">
        <v>3524</v>
      </c>
      <c r="C3913" s="3" t="s">
        <v>7635</v>
      </c>
      <c r="D3913" s="5">
        <v>500</v>
      </c>
      <c r="E3913" s="7">
        <v>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1">
        <f t="shared" si="245"/>
        <v>0</v>
      </c>
      <c r="P3913" t="s">
        <v>8309</v>
      </c>
      <c r="Q3913" t="s">
        <v>8333</v>
      </c>
      <c r="R3913" s="13">
        <f t="shared" si="244"/>
        <v>42214.6956712963</v>
      </c>
      <c r="S3913" s="13">
        <f t="shared" si="246"/>
        <v>42225.666666666672</v>
      </c>
      <c r="T3913">
        <f t="shared" si="247"/>
        <v>2015</v>
      </c>
    </row>
    <row r="3914" spans="1:20" ht="60" x14ac:dyDescent="0.25">
      <c r="A3914">
        <v>3529</v>
      </c>
      <c r="B3914" s="9" t="s">
        <v>3528</v>
      </c>
      <c r="C3914" s="3" t="s">
        <v>7639</v>
      </c>
      <c r="D3914" s="5">
        <v>500</v>
      </c>
      <c r="E3914" s="7">
        <v>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1">
        <f t="shared" si="245"/>
        <v>0</v>
      </c>
      <c r="P3914" t="s">
        <v>8309</v>
      </c>
      <c r="Q3914" t="s">
        <v>8333</v>
      </c>
      <c r="R3914" s="13">
        <f t="shared" si="244"/>
        <v>42177.761782407411</v>
      </c>
      <c r="S3914" s="13">
        <f t="shared" si="246"/>
        <v>42198.041666666672</v>
      </c>
      <c r="T3914">
        <f t="shared" si="247"/>
        <v>2015</v>
      </c>
    </row>
    <row r="3915" spans="1:20" ht="60" x14ac:dyDescent="0.25">
      <c r="A3915">
        <v>3533</v>
      </c>
      <c r="B3915" s="9" t="s">
        <v>3532</v>
      </c>
      <c r="C3915" s="3" t="s">
        <v>7643</v>
      </c>
      <c r="D3915" s="5">
        <v>500</v>
      </c>
      <c r="E3915" s="7">
        <v>0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1">
        <f t="shared" si="245"/>
        <v>0</v>
      </c>
      <c r="P3915" t="s">
        <v>8309</v>
      </c>
      <c r="Q3915" t="s">
        <v>8333</v>
      </c>
      <c r="R3915" s="13">
        <f t="shared" si="244"/>
        <v>42289.761192129634</v>
      </c>
      <c r="S3915" s="13">
        <f t="shared" si="246"/>
        <v>42319.802858796291</v>
      </c>
      <c r="T3915">
        <f t="shared" si="247"/>
        <v>2015</v>
      </c>
    </row>
    <row r="3916" spans="1:20" ht="60" x14ac:dyDescent="0.25">
      <c r="A3916">
        <v>3563</v>
      </c>
      <c r="B3916" s="9" t="s">
        <v>3562</v>
      </c>
      <c r="C3916" s="3" t="s">
        <v>7673</v>
      </c>
      <c r="D3916" s="5">
        <v>500</v>
      </c>
      <c r="E3916" s="7">
        <v>0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1">
        <f t="shared" si="245"/>
        <v>0</v>
      </c>
      <c r="P3916" t="s">
        <v>8309</v>
      </c>
      <c r="Q3916" t="s">
        <v>8333</v>
      </c>
      <c r="R3916" s="13">
        <f t="shared" si="244"/>
        <v>42555.671944444446</v>
      </c>
      <c r="S3916" s="13">
        <f t="shared" si="246"/>
        <v>42583.791666666672</v>
      </c>
      <c r="T3916">
        <f t="shared" si="247"/>
        <v>2016</v>
      </c>
    </row>
    <row r="3917" spans="1:20" ht="30" x14ac:dyDescent="0.25">
      <c r="A3917">
        <v>3572</v>
      </c>
      <c r="B3917" s="9" t="s">
        <v>3571</v>
      </c>
      <c r="C3917" s="3" t="s">
        <v>7682</v>
      </c>
      <c r="D3917" s="5">
        <v>500</v>
      </c>
      <c r="E3917" s="7">
        <v>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1">
        <f t="shared" si="245"/>
        <v>0</v>
      </c>
      <c r="P3917" t="s">
        <v>8309</v>
      </c>
      <c r="Q3917" t="s">
        <v>8333</v>
      </c>
      <c r="R3917" s="13">
        <f t="shared" si="244"/>
        <v>42146.570393518516</v>
      </c>
      <c r="S3917" s="13">
        <f t="shared" si="246"/>
        <v>42176.570393518516</v>
      </c>
      <c r="T3917">
        <f t="shared" si="247"/>
        <v>2015</v>
      </c>
    </row>
    <row r="3918" spans="1:20" ht="60" x14ac:dyDescent="0.25">
      <c r="A3918">
        <v>3579</v>
      </c>
      <c r="B3918" s="9" t="s">
        <v>3578</v>
      </c>
      <c r="C3918" s="3" t="s">
        <v>7689</v>
      </c>
      <c r="D3918" s="5">
        <v>500</v>
      </c>
      <c r="E3918" s="7">
        <v>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1">
        <f t="shared" si="245"/>
        <v>0</v>
      </c>
      <c r="P3918" t="s">
        <v>8309</v>
      </c>
      <c r="Q3918" t="s">
        <v>8333</v>
      </c>
      <c r="R3918" s="13">
        <f t="shared" si="244"/>
        <v>42430.762222222227</v>
      </c>
      <c r="S3918" s="13">
        <f t="shared" si="246"/>
        <v>42460.720555555556</v>
      </c>
      <c r="T3918">
        <f t="shared" si="247"/>
        <v>2016</v>
      </c>
    </row>
    <row r="3919" spans="1:20" ht="45" x14ac:dyDescent="0.25">
      <c r="A3919">
        <v>3587</v>
      </c>
      <c r="B3919" s="9" t="s">
        <v>3586</v>
      </c>
      <c r="C3919" s="3" t="s">
        <v>7697</v>
      </c>
      <c r="D3919" s="5">
        <v>500</v>
      </c>
      <c r="E3919" s="7">
        <v>0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1">
        <f t="shared" si="245"/>
        <v>0</v>
      </c>
      <c r="P3919" t="s">
        <v>8309</v>
      </c>
      <c r="Q3919" t="s">
        <v>8333</v>
      </c>
      <c r="R3919" s="13">
        <f t="shared" si="244"/>
        <v>42503.539976851855</v>
      </c>
      <c r="S3919" s="13">
        <f t="shared" si="246"/>
        <v>42548.791666666672</v>
      </c>
      <c r="T3919">
        <f t="shared" si="247"/>
        <v>2016</v>
      </c>
    </row>
    <row r="3920" spans="1:20" ht="45" x14ac:dyDescent="0.25">
      <c r="A3920">
        <v>3599</v>
      </c>
      <c r="B3920" s="9" t="s">
        <v>3598</v>
      </c>
      <c r="C3920" s="3" t="s">
        <v>7709</v>
      </c>
      <c r="D3920" s="5">
        <v>500</v>
      </c>
      <c r="E3920" s="7">
        <v>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1">
        <f t="shared" si="245"/>
        <v>0</v>
      </c>
      <c r="P3920" t="s">
        <v>8309</v>
      </c>
      <c r="Q3920" t="s">
        <v>8333</v>
      </c>
      <c r="R3920" s="13">
        <f t="shared" si="244"/>
        <v>42220.79487268519</v>
      </c>
      <c r="S3920" s="13">
        <f t="shared" si="246"/>
        <v>42246</v>
      </c>
      <c r="T3920">
        <f t="shared" si="247"/>
        <v>2015</v>
      </c>
    </row>
    <row r="3921" spans="1:20" ht="60" x14ac:dyDescent="0.25">
      <c r="A3921">
        <v>3632</v>
      </c>
      <c r="B3921" s="9" t="s">
        <v>3630</v>
      </c>
      <c r="C3921" s="3" t="s">
        <v>7742</v>
      </c>
      <c r="D3921" s="5">
        <v>500</v>
      </c>
      <c r="E3921" s="7">
        <v>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 s="1">
        <f t="shared" si="245"/>
        <v>0</v>
      </c>
      <c r="P3921" t="s">
        <v>8309</v>
      </c>
      <c r="Q3921" t="s">
        <v>8317</v>
      </c>
      <c r="R3921" s="13">
        <f t="shared" si="244"/>
        <v>41946.936909722222</v>
      </c>
      <c r="S3921" s="13">
        <f t="shared" si="246"/>
        <v>41966.936909722222</v>
      </c>
      <c r="T3921">
        <f t="shared" si="247"/>
        <v>2014</v>
      </c>
    </row>
    <row r="3922" spans="1:20" ht="60" x14ac:dyDescent="0.25">
      <c r="A3922">
        <v>3647</v>
      </c>
      <c r="B3922" s="9" t="s">
        <v>3645</v>
      </c>
      <c r="C3922" s="3" t="s">
        <v>7757</v>
      </c>
      <c r="D3922" s="5">
        <v>500</v>
      </c>
      <c r="E3922" s="7">
        <v>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 s="1">
        <f t="shared" si="245"/>
        <v>0</v>
      </c>
      <c r="P3922" t="s">
        <v>8309</v>
      </c>
      <c r="Q3922" t="s">
        <v>8317</v>
      </c>
      <c r="R3922" s="13">
        <f t="shared" si="244"/>
        <v>42598.749155092592</v>
      </c>
      <c r="S3922" s="13">
        <f t="shared" si="246"/>
        <v>42643.749155092592</v>
      </c>
      <c r="T3922">
        <f t="shared" si="247"/>
        <v>2016</v>
      </c>
    </row>
    <row r="3923" spans="1:20" ht="60" x14ac:dyDescent="0.25">
      <c r="A3923">
        <v>3650</v>
      </c>
      <c r="B3923" s="9" t="s">
        <v>3648</v>
      </c>
      <c r="C3923" s="3" t="s">
        <v>7760</v>
      </c>
      <c r="D3923" s="5">
        <v>500</v>
      </c>
      <c r="E3923" s="7">
        <v>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1">
        <f t="shared" si="245"/>
        <v>0</v>
      </c>
      <c r="P3923" t="s">
        <v>8309</v>
      </c>
      <c r="Q3923" t="s">
        <v>8333</v>
      </c>
      <c r="R3923" s="13">
        <f t="shared" si="244"/>
        <v>42381.478981481487</v>
      </c>
      <c r="S3923" s="13">
        <f t="shared" si="246"/>
        <v>42402.478981481487</v>
      </c>
      <c r="T3923">
        <f t="shared" si="247"/>
        <v>2016</v>
      </c>
    </row>
    <row r="3924" spans="1:20" ht="45" x14ac:dyDescent="0.25">
      <c r="A3924">
        <v>3651</v>
      </c>
      <c r="B3924" s="9" t="s">
        <v>3649</v>
      </c>
      <c r="C3924" s="3" t="s">
        <v>7761</v>
      </c>
      <c r="D3924" s="5">
        <v>500</v>
      </c>
      <c r="E3924" s="7">
        <v>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1">
        <f t="shared" si="245"/>
        <v>0</v>
      </c>
      <c r="P3924" t="s">
        <v>8309</v>
      </c>
      <c r="Q3924" t="s">
        <v>8333</v>
      </c>
      <c r="R3924" s="13">
        <f t="shared" si="244"/>
        <v>41828.646319444444</v>
      </c>
      <c r="S3924" s="13">
        <f t="shared" si="246"/>
        <v>41861.665972222225</v>
      </c>
      <c r="T3924">
        <f t="shared" si="247"/>
        <v>2014</v>
      </c>
    </row>
    <row r="3925" spans="1:20" ht="30" x14ac:dyDescent="0.25">
      <c r="A3925">
        <v>3700</v>
      </c>
      <c r="B3925" s="9" t="s">
        <v>3697</v>
      </c>
      <c r="C3925" s="3" t="s">
        <v>7810</v>
      </c>
      <c r="D3925" s="5">
        <v>500</v>
      </c>
      <c r="E3925" s="7">
        <v>0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1">
        <f t="shared" si="245"/>
        <v>0</v>
      </c>
      <c r="P3925" t="s">
        <v>8309</v>
      </c>
      <c r="Q3925" t="s">
        <v>8333</v>
      </c>
      <c r="R3925" s="13">
        <f t="shared" si="244"/>
        <v>41882.585648148146</v>
      </c>
      <c r="S3925" s="13">
        <f t="shared" si="246"/>
        <v>41912.666666666664</v>
      </c>
      <c r="T3925">
        <f t="shared" si="247"/>
        <v>2014</v>
      </c>
    </row>
    <row r="3926" spans="1:20" ht="30" x14ac:dyDescent="0.25">
      <c r="A3926">
        <v>3711</v>
      </c>
      <c r="B3926" s="9" t="s">
        <v>3708</v>
      </c>
      <c r="C3926" s="3" t="s">
        <v>7821</v>
      </c>
      <c r="D3926" s="5">
        <v>500</v>
      </c>
      <c r="E3926" s="7">
        <v>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1">
        <f t="shared" si="245"/>
        <v>0</v>
      </c>
      <c r="P3926" t="s">
        <v>8309</v>
      </c>
      <c r="Q3926" t="s">
        <v>8333</v>
      </c>
      <c r="R3926" s="13">
        <f t="shared" si="244"/>
        <v>41779.724224537036</v>
      </c>
      <c r="S3926" s="13">
        <f t="shared" si="246"/>
        <v>41805.666666666664</v>
      </c>
      <c r="T3926">
        <f t="shared" si="247"/>
        <v>2014</v>
      </c>
    </row>
    <row r="3927" spans="1:20" ht="45" x14ac:dyDescent="0.25">
      <c r="A3927">
        <v>3718</v>
      </c>
      <c r="B3927" s="9" t="s">
        <v>3715</v>
      </c>
      <c r="C3927" s="3" t="s">
        <v>7828</v>
      </c>
      <c r="D3927" s="5">
        <v>500</v>
      </c>
      <c r="E3927" s="7">
        <v>0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1">
        <f t="shared" si="245"/>
        <v>0</v>
      </c>
      <c r="P3927" t="s">
        <v>8309</v>
      </c>
      <c r="Q3927" t="s">
        <v>8333</v>
      </c>
      <c r="R3927" s="13">
        <f t="shared" ref="R3927:R3990" si="248">((J3927/60)/60/24+DATE(1970,1,1))</f>
        <v>42032.716145833328</v>
      </c>
      <c r="S3927" s="13">
        <f t="shared" si="246"/>
        <v>42062.716145833328</v>
      </c>
      <c r="T3927">
        <f t="shared" si="247"/>
        <v>2015</v>
      </c>
    </row>
    <row r="3928" spans="1:20" ht="45" x14ac:dyDescent="0.25">
      <c r="A3928">
        <v>3749</v>
      </c>
      <c r="B3928" s="9" t="s">
        <v>3746</v>
      </c>
      <c r="C3928" s="3" t="s">
        <v>7859</v>
      </c>
      <c r="D3928" s="5">
        <v>500</v>
      </c>
      <c r="E3928" s="7">
        <v>0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">
        <f t="shared" si="245"/>
        <v>0</v>
      </c>
      <c r="P3928" t="s">
        <v>8309</v>
      </c>
      <c r="Q3928" t="s">
        <v>8317</v>
      </c>
      <c r="R3928" s="13">
        <f t="shared" si="248"/>
        <v>42458.127175925925</v>
      </c>
      <c r="S3928" s="13">
        <f t="shared" si="246"/>
        <v>42489.165972222225</v>
      </c>
      <c r="T3928">
        <f t="shared" si="247"/>
        <v>2016</v>
      </c>
    </row>
    <row r="3929" spans="1:20" ht="60" x14ac:dyDescent="0.25">
      <c r="A3929">
        <v>3752</v>
      </c>
      <c r="B3929" s="9" t="s">
        <v>3749</v>
      </c>
      <c r="C3929" s="3" t="s">
        <v>7862</v>
      </c>
      <c r="D3929" s="5">
        <v>500</v>
      </c>
      <c r="E3929" s="7">
        <v>0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 s="1">
        <f t="shared" si="245"/>
        <v>0</v>
      </c>
      <c r="P3929" t="s">
        <v>8309</v>
      </c>
      <c r="Q3929" t="s">
        <v>8317</v>
      </c>
      <c r="R3929" s="13">
        <f t="shared" si="248"/>
        <v>42619.802488425921</v>
      </c>
      <c r="S3929" s="13">
        <f t="shared" si="246"/>
        <v>42659.875</v>
      </c>
      <c r="T3929">
        <f t="shared" si="247"/>
        <v>2016</v>
      </c>
    </row>
    <row r="3930" spans="1:20" ht="60" x14ac:dyDescent="0.25">
      <c r="A3930">
        <v>3761</v>
      </c>
      <c r="B3930" s="9" t="s">
        <v>3758</v>
      </c>
      <c r="C3930" s="3" t="s">
        <v>7871</v>
      </c>
      <c r="D3930" s="5">
        <v>500</v>
      </c>
      <c r="E3930" s="7">
        <v>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 s="1">
        <f t="shared" si="245"/>
        <v>0</v>
      </c>
      <c r="P3930" t="s">
        <v>8309</v>
      </c>
      <c r="Q3930" t="s">
        <v>8317</v>
      </c>
      <c r="R3930" s="13">
        <f t="shared" si="248"/>
        <v>42173.466863425929</v>
      </c>
      <c r="S3930" s="13">
        <f t="shared" si="246"/>
        <v>42226.958333333328</v>
      </c>
      <c r="T3930">
        <f t="shared" si="247"/>
        <v>2015</v>
      </c>
    </row>
    <row r="3931" spans="1:20" ht="60" x14ac:dyDescent="0.25">
      <c r="A3931">
        <v>3829</v>
      </c>
      <c r="B3931" s="9" t="s">
        <v>3826</v>
      </c>
      <c r="C3931" s="3" t="s">
        <v>7938</v>
      </c>
      <c r="D3931" s="5">
        <v>500</v>
      </c>
      <c r="E3931" s="7">
        <v>0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1">
        <f t="shared" si="245"/>
        <v>0</v>
      </c>
      <c r="P3931" t="s">
        <v>8309</v>
      </c>
      <c r="Q3931" t="s">
        <v>8333</v>
      </c>
      <c r="R3931" s="13">
        <f t="shared" si="248"/>
        <v>42593.865405092598</v>
      </c>
      <c r="S3931" s="13">
        <f t="shared" si="246"/>
        <v>42613.865405092598</v>
      </c>
      <c r="T3931">
        <f t="shared" si="247"/>
        <v>2016</v>
      </c>
    </row>
    <row r="3932" spans="1:20" ht="60" x14ac:dyDescent="0.25">
      <c r="A3932">
        <v>3831</v>
      </c>
      <c r="B3932" s="9" t="s">
        <v>3828</v>
      </c>
      <c r="C3932" s="3" t="s">
        <v>7940</v>
      </c>
      <c r="D3932" s="5">
        <v>500</v>
      </c>
      <c r="E3932" s="7">
        <v>0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1">
        <f t="shared" si="245"/>
        <v>0</v>
      </c>
      <c r="P3932" t="s">
        <v>8309</v>
      </c>
      <c r="Q3932" t="s">
        <v>8333</v>
      </c>
      <c r="R3932" s="13">
        <f t="shared" si="248"/>
        <v>41927.848900462966</v>
      </c>
      <c r="S3932" s="13">
        <f t="shared" si="246"/>
        <v>41948.890567129631</v>
      </c>
      <c r="T3932">
        <f t="shared" si="247"/>
        <v>2014</v>
      </c>
    </row>
    <row r="3933" spans="1:20" ht="60" x14ac:dyDescent="0.25">
      <c r="A3933">
        <v>3858</v>
      </c>
      <c r="B3933" s="9" t="s">
        <v>3855</v>
      </c>
      <c r="C3933" s="3" t="s">
        <v>7967</v>
      </c>
      <c r="D3933" s="5">
        <v>500</v>
      </c>
      <c r="E3933" s="7">
        <v>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1">
        <f t="shared" si="245"/>
        <v>0</v>
      </c>
      <c r="P3933" t="s">
        <v>8309</v>
      </c>
      <c r="Q3933" t="s">
        <v>8333</v>
      </c>
      <c r="R3933" s="13">
        <f t="shared" si="248"/>
        <v>42128.431064814817</v>
      </c>
      <c r="S3933" s="13">
        <f t="shared" si="246"/>
        <v>42146.875</v>
      </c>
      <c r="T3933">
        <f t="shared" si="247"/>
        <v>2015</v>
      </c>
    </row>
    <row r="3934" spans="1:20" ht="30" x14ac:dyDescent="0.25">
      <c r="A3934">
        <v>3881</v>
      </c>
      <c r="B3934" s="9" t="s">
        <v>3878</v>
      </c>
      <c r="C3934" s="3" t="s">
        <v>7990</v>
      </c>
      <c r="D3934" s="5">
        <v>500</v>
      </c>
      <c r="E3934" s="7">
        <v>0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">
        <f t="shared" si="245"/>
        <v>0</v>
      </c>
      <c r="P3934" t="s">
        <v>8309</v>
      </c>
      <c r="Q3934" t="s">
        <v>8317</v>
      </c>
      <c r="R3934" s="13">
        <f t="shared" si="248"/>
        <v>42756.018506944441</v>
      </c>
      <c r="S3934" s="13">
        <f t="shared" si="246"/>
        <v>42786.018506944441</v>
      </c>
      <c r="T3934">
        <f t="shared" si="247"/>
        <v>2017</v>
      </c>
    </row>
    <row r="3935" spans="1:20" ht="30" x14ac:dyDescent="0.25">
      <c r="A3935">
        <v>3991</v>
      </c>
      <c r="B3935" s="9" t="s">
        <v>3987</v>
      </c>
      <c r="C3935" s="3" t="s">
        <v>8097</v>
      </c>
      <c r="D3935" s="5">
        <v>500</v>
      </c>
      <c r="E3935" s="7">
        <v>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1">
        <f t="shared" si="245"/>
        <v>0</v>
      </c>
      <c r="P3935" t="s">
        <v>8309</v>
      </c>
      <c r="Q3935" t="s">
        <v>8333</v>
      </c>
      <c r="R3935" s="13">
        <f t="shared" si="248"/>
        <v>42125.644467592589</v>
      </c>
      <c r="S3935" s="13">
        <f t="shared" si="246"/>
        <v>42155.644467592589</v>
      </c>
      <c r="T3935">
        <f t="shared" si="247"/>
        <v>2015</v>
      </c>
    </row>
    <row r="3936" spans="1:20" x14ac:dyDescent="0.25">
      <c r="A3936">
        <v>4004</v>
      </c>
      <c r="B3936" s="9" t="s">
        <v>4000</v>
      </c>
      <c r="C3936" s="3" t="s">
        <v>8109</v>
      </c>
      <c r="D3936" s="5">
        <v>500</v>
      </c>
      <c r="E3936" s="7">
        <v>0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1">
        <f t="shared" si="245"/>
        <v>0</v>
      </c>
      <c r="P3936" t="s">
        <v>8309</v>
      </c>
      <c r="Q3936" t="s">
        <v>8333</v>
      </c>
      <c r="R3936" s="13">
        <f t="shared" si="248"/>
        <v>41890.16269675926</v>
      </c>
      <c r="S3936" s="13">
        <f t="shared" si="246"/>
        <v>41920.16269675926</v>
      </c>
      <c r="T3936">
        <f t="shared" si="247"/>
        <v>2014</v>
      </c>
    </row>
    <row r="3937" spans="1:20" ht="60" x14ac:dyDescent="0.25">
      <c r="A3937">
        <v>4016</v>
      </c>
      <c r="B3937" s="9" t="s">
        <v>4012</v>
      </c>
      <c r="C3937" s="3" t="s">
        <v>8121</v>
      </c>
      <c r="D3937" s="5">
        <v>500</v>
      </c>
      <c r="E3937" s="7">
        <v>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1">
        <f t="shared" si="245"/>
        <v>0</v>
      </c>
      <c r="P3937" t="s">
        <v>8309</v>
      </c>
      <c r="Q3937" t="s">
        <v>8333</v>
      </c>
      <c r="R3937" s="13">
        <f t="shared" si="248"/>
        <v>41869.872685185182</v>
      </c>
      <c r="S3937" s="13">
        <f t="shared" si="246"/>
        <v>41899.872685185182</v>
      </c>
      <c r="T3937">
        <f t="shared" si="247"/>
        <v>2014</v>
      </c>
    </row>
    <row r="3938" spans="1:20" ht="45" x14ac:dyDescent="0.25">
      <c r="A3938">
        <v>4039</v>
      </c>
      <c r="B3938" s="9" t="s">
        <v>4035</v>
      </c>
      <c r="C3938" s="3" t="s">
        <v>8143</v>
      </c>
      <c r="D3938" s="5">
        <v>500</v>
      </c>
      <c r="E3938" s="7">
        <v>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1">
        <f t="shared" si="245"/>
        <v>0</v>
      </c>
      <c r="P3938" t="s">
        <v>8309</v>
      </c>
      <c r="Q3938" t="s">
        <v>8333</v>
      </c>
      <c r="R3938" s="13">
        <f t="shared" si="248"/>
        <v>42305.670914351853</v>
      </c>
      <c r="S3938" s="13">
        <f t="shared" si="246"/>
        <v>42339.249305555553</v>
      </c>
      <c r="T3938">
        <f t="shared" si="247"/>
        <v>2015</v>
      </c>
    </row>
    <row r="3939" spans="1:20" ht="45" x14ac:dyDescent="0.25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1">
        <f t="shared" si="245"/>
        <v>0</v>
      </c>
      <c r="P3939" t="s">
        <v>8309</v>
      </c>
      <c r="Q3939" t="s">
        <v>8333</v>
      </c>
      <c r="R3939" s="13">
        <f t="shared" si="248"/>
        <v>41761.810150462967</v>
      </c>
      <c r="S3939" s="13">
        <f t="shared" si="246"/>
        <v>41768.286805555559</v>
      </c>
      <c r="T3939">
        <f t="shared" si="247"/>
        <v>2014</v>
      </c>
    </row>
    <row r="3940" spans="1:20" ht="60" x14ac:dyDescent="0.25">
      <c r="A3940">
        <v>4053</v>
      </c>
      <c r="B3940" s="9" t="s">
        <v>4049</v>
      </c>
      <c r="C3940" s="3" t="s">
        <v>8157</v>
      </c>
      <c r="D3940" s="5">
        <v>500</v>
      </c>
      <c r="E3940" s="7">
        <v>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1">
        <f t="shared" si="245"/>
        <v>0</v>
      </c>
      <c r="P3940" t="s">
        <v>8309</v>
      </c>
      <c r="Q3940" t="s">
        <v>8333</v>
      </c>
      <c r="R3940" s="13">
        <f t="shared" si="248"/>
        <v>41928.690138888887</v>
      </c>
      <c r="S3940" s="13">
        <f t="shared" si="246"/>
        <v>41958.833333333328</v>
      </c>
      <c r="T3940">
        <f t="shared" si="247"/>
        <v>2014</v>
      </c>
    </row>
    <row r="3941" spans="1:20" ht="45" x14ac:dyDescent="0.25">
      <c r="A3941">
        <v>4102</v>
      </c>
      <c r="B3941" s="9" t="s">
        <v>4098</v>
      </c>
      <c r="C3941" s="3" t="s">
        <v>8205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1">
        <f t="shared" si="245"/>
        <v>0</v>
      </c>
      <c r="P3941" t="s">
        <v>8309</v>
      </c>
      <c r="Q3941" t="s">
        <v>8333</v>
      </c>
      <c r="R3941" s="13">
        <f t="shared" si="248"/>
        <v>42475.848067129627</v>
      </c>
      <c r="S3941" s="13">
        <f t="shared" si="246"/>
        <v>42505.848067129627</v>
      </c>
      <c r="T3941">
        <f t="shared" si="247"/>
        <v>2016</v>
      </c>
    </row>
    <row r="3942" spans="1:20" ht="45" x14ac:dyDescent="0.25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">
        <f t="shared" si="245"/>
        <v>0</v>
      </c>
      <c r="P3942" t="s">
        <v>8309</v>
      </c>
      <c r="Q3942" t="s">
        <v>8333</v>
      </c>
      <c r="R3942" s="13">
        <f t="shared" si="248"/>
        <v>42307.539398148147</v>
      </c>
      <c r="S3942" s="13">
        <f t="shared" si="246"/>
        <v>42337.581064814818</v>
      </c>
      <c r="T3942">
        <f t="shared" si="247"/>
        <v>2015</v>
      </c>
    </row>
    <row r="3943" spans="1:20" ht="45" x14ac:dyDescent="0.25">
      <c r="A3943">
        <v>2067</v>
      </c>
      <c r="B3943" s="9" t="s">
        <v>2068</v>
      </c>
      <c r="C3943" s="3" t="s">
        <v>6177</v>
      </c>
      <c r="D3943" s="5">
        <v>495</v>
      </c>
      <c r="E3943" s="7">
        <v>0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">
        <f t="shared" si="245"/>
        <v>0</v>
      </c>
      <c r="P3943" t="s">
        <v>8314</v>
      </c>
      <c r="Q3943" t="s">
        <v>8325</v>
      </c>
      <c r="R3943" s="13">
        <f t="shared" si="248"/>
        <v>42115.853888888887</v>
      </c>
      <c r="S3943" s="13">
        <f t="shared" si="246"/>
        <v>42148.853888888887</v>
      </c>
      <c r="T3943">
        <f t="shared" si="247"/>
        <v>2015</v>
      </c>
    </row>
    <row r="3944" spans="1:20" ht="45" x14ac:dyDescent="0.25">
      <c r="A3944">
        <v>2256</v>
      </c>
      <c r="B3944" s="9" t="s">
        <v>2257</v>
      </c>
      <c r="C3944" s="3" t="s">
        <v>6366</v>
      </c>
      <c r="D3944" s="5">
        <v>480</v>
      </c>
      <c r="E3944" s="7">
        <v>0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">
        <f t="shared" si="245"/>
        <v>0</v>
      </c>
      <c r="P3944" t="s">
        <v>8320</v>
      </c>
      <c r="Q3944" t="s">
        <v>8348</v>
      </c>
      <c r="R3944" s="13">
        <f t="shared" si="248"/>
        <v>42682.451921296291</v>
      </c>
      <c r="S3944" s="13">
        <f t="shared" si="246"/>
        <v>42696.451921296291</v>
      </c>
      <c r="T3944">
        <f t="shared" si="247"/>
        <v>2016</v>
      </c>
    </row>
    <row r="3945" spans="1:20" ht="45" x14ac:dyDescent="0.25">
      <c r="A3945">
        <v>1896</v>
      </c>
      <c r="B3945" s="9" t="s">
        <v>1897</v>
      </c>
      <c r="C3945" s="3" t="s">
        <v>6006</v>
      </c>
      <c r="D3945" s="5">
        <v>451</v>
      </c>
      <c r="E3945" s="7">
        <v>0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">
        <f t="shared" si="245"/>
        <v>0</v>
      </c>
      <c r="P3945" t="s">
        <v>8323</v>
      </c>
      <c r="Q3945" t="s">
        <v>8344</v>
      </c>
      <c r="R3945" s="13">
        <f t="shared" si="248"/>
        <v>40981.710243055553</v>
      </c>
      <c r="S3945" s="13">
        <f t="shared" si="246"/>
        <v>41011.710243055553</v>
      </c>
      <c r="T3945">
        <f t="shared" si="247"/>
        <v>2012</v>
      </c>
    </row>
    <row r="3946" spans="1:20" ht="30" x14ac:dyDescent="0.25">
      <c r="A3946">
        <v>115</v>
      </c>
      <c r="B3946" s="9" t="s">
        <v>117</v>
      </c>
      <c r="C3946" s="3" t="s">
        <v>4226</v>
      </c>
      <c r="D3946" s="5">
        <v>450</v>
      </c>
      <c r="E3946" s="7">
        <v>0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">
        <f t="shared" si="245"/>
        <v>0</v>
      </c>
      <c r="P3946" t="s">
        <v>8307</v>
      </c>
      <c r="Q3946" t="s">
        <v>8356</v>
      </c>
      <c r="R3946" s="13">
        <f t="shared" si="248"/>
        <v>40918.738935185182</v>
      </c>
      <c r="S3946" s="13">
        <f t="shared" si="246"/>
        <v>40943.738935185182</v>
      </c>
      <c r="T3946">
        <f t="shared" si="247"/>
        <v>2012</v>
      </c>
    </row>
    <row r="3947" spans="1:20" ht="30" x14ac:dyDescent="0.25">
      <c r="A3947">
        <v>177</v>
      </c>
      <c r="B3947" s="9" t="s">
        <v>179</v>
      </c>
      <c r="C3947" s="3" t="s">
        <v>4287</v>
      </c>
      <c r="D3947" s="5">
        <v>450</v>
      </c>
      <c r="E3947" s="7">
        <v>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">
        <f t="shared" si="245"/>
        <v>0</v>
      </c>
      <c r="P3947" t="s">
        <v>8307</v>
      </c>
      <c r="Q3947" t="s">
        <v>8316</v>
      </c>
      <c r="R3947" s="13">
        <f t="shared" si="248"/>
        <v>42070.047754629632</v>
      </c>
      <c r="S3947" s="13">
        <f t="shared" si="246"/>
        <v>42087.00608796296</v>
      </c>
      <c r="T3947">
        <f t="shared" si="247"/>
        <v>2015</v>
      </c>
    </row>
    <row r="3948" spans="1:20" ht="60" x14ac:dyDescent="0.25">
      <c r="A3948">
        <v>439</v>
      </c>
      <c r="B3948" s="9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">
        <f t="shared" si="245"/>
        <v>0</v>
      </c>
      <c r="P3948" t="s">
        <v>8307</v>
      </c>
      <c r="Q3948" t="s">
        <v>8313</v>
      </c>
      <c r="R3948" s="13">
        <f t="shared" si="248"/>
        <v>41919.761782407404</v>
      </c>
      <c r="S3948" s="13">
        <f t="shared" si="246"/>
        <v>41929.761782407404</v>
      </c>
      <c r="T3948">
        <f t="shared" si="247"/>
        <v>2014</v>
      </c>
    </row>
    <row r="3949" spans="1:20" ht="45" x14ac:dyDescent="0.25">
      <c r="A3949">
        <v>1810</v>
      </c>
      <c r="B3949" s="9" t="s">
        <v>1811</v>
      </c>
      <c r="C3949" s="3" t="s">
        <v>5920</v>
      </c>
      <c r="D3949" s="5">
        <v>450</v>
      </c>
      <c r="E3949" s="7">
        <v>0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">
        <f t="shared" si="245"/>
        <v>0</v>
      </c>
      <c r="P3949" t="s">
        <v>8327</v>
      </c>
      <c r="Q3949" t="s">
        <v>8328</v>
      </c>
      <c r="R3949" s="13">
        <f t="shared" si="248"/>
        <v>41860.91002314815</v>
      </c>
      <c r="S3949" s="13">
        <f t="shared" si="246"/>
        <v>41872.91002314815</v>
      </c>
      <c r="T3949">
        <f t="shared" si="247"/>
        <v>2014</v>
      </c>
    </row>
    <row r="3950" spans="1:20" ht="60" x14ac:dyDescent="0.25">
      <c r="A3950">
        <v>2836</v>
      </c>
      <c r="B3950" s="9" t="s">
        <v>2836</v>
      </c>
      <c r="C3950" s="3" t="s">
        <v>6946</v>
      </c>
      <c r="D3950" s="5">
        <v>450</v>
      </c>
      <c r="E3950" s="7">
        <v>0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1">
        <f t="shared" si="245"/>
        <v>0</v>
      </c>
      <c r="P3950" t="s">
        <v>8309</v>
      </c>
      <c r="Q3950" t="s">
        <v>8333</v>
      </c>
      <c r="R3950" s="13">
        <f t="shared" si="248"/>
        <v>42746.261782407411</v>
      </c>
      <c r="S3950" s="13">
        <f t="shared" si="246"/>
        <v>42784.207638888889</v>
      </c>
      <c r="T3950">
        <f t="shared" si="247"/>
        <v>2017</v>
      </c>
    </row>
    <row r="3951" spans="1:20" ht="60" x14ac:dyDescent="0.25">
      <c r="A3951">
        <v>2217</v>
      </c>
      <c r="B3951" s="9" t="s">
        <v>2218</v>
      </c>
      <c r="C3951" s="3" t="s">
        <v>6327</v>
      </c>
      <c r="D3951" s="5">
        <v>420</v>
      </c>
      <c r="E3951" s="7">
        <v>0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">
        <f t="shared" si="245"/>
        <v>0</v>
      </c>
      <c r="P3951" t="s">
        <v>8323</v>
      </c>
      <c r="Q3951" t="s">
        <v>8342</v>
      </c>
      <c r="R3951" s="13">
        <f t="shared" si="248"/>
        <v>42299.776770833334</v>
      </c>
      <c r="S3951" s="13">
        <f t="shared" si="246"/>
        <v>42310.333333333328</v>
      </c>
      <c r="T3951">
        <f t="shared" si="247"/>
        <v>2015</v>
      </c>
    </row>
    <row r="3952" spans="1:20" ht="45" x14ac:dyDescent="0.25">
      <c r="A3952">
        <v>2362</v>
      </c>
      <c r="B3952" s="9" t="s">
        <v>2363</v>
      </c>
      <c r="C3952" s="3" t="s">
        <v>6472</v>
      </c>
      <c r="D3952" s="5">
        <v>420</v>
      </c>
      <c r="E3952" s="7">
        <v>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">
        <f t="shared" si="245"/>
        <v>0</v>
      </c>
      <c r="P3952" t="s">
        <v>8314</v>
      </c>
      <c r="Q3952" t="s">
        <v>8318</v>
      </c>
      <c r="R3952" s="13">
        <f t="shared" si="248"/>
        <v>41954.688310185185</v>
      </c>
      <c r="S3952" s="13">
        <f t="shared" si="246"/>
        <v>41984.688310185185</v>
      </c>
      <c r="T3952">
        <f t="shared" si="247"/>
        <v>2014</v>
      </c>
    </row>
    <row r="3953" spans="1:20" ht="45" x14ac:dyDescent="0.25">
      <c r="A3953">
        <v>77</v>
      </c>
      <c r="B3953" s="9" t="s">
        <v>79</v>
      </c>
      <c r="C3953" s="3" t="s">
        <v>4188</v>
      </c>
      <c r="D3953" s="5">
        <v>400</v>
      </c>
      <c r="E3953" s="7">
        <v>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">
        <f t="shared" si="245"/>
        <v>0</v>
      </c>
      <c r="P3953" t="s">
        <v>8307</v>
      </c>
      <c r="Q3953" t="s">
        <v>8356</v>
      </c>
      <c r="R3953" s="13">
        <f t="shared" si="248"/>
        <v>40997.144872685189</v>
      </c>
      <c r="S3953" s="13">
        <f t="shared" si="246"/>
        <v>41050.124305555553</v>
      </c>
      <c r="T3953">
        <f t="shared" si="247"/>
        <v>2012</v>
      </c>
    </row>
    <row r="3954" spans="1:20" ht="45" x14ac:dyDescent="0.25">
      <c r="A3954">
        <v>97</v>
      </c>
      <c r="B3954" s="9" t="s">
        <v>99</v>
      </c>
      <c r="C3954" s="3" t="s">
        <v>4208</v>
      </c>
      <c r="D3954" s="5">
        <v>400</v>
      </c>
      <c r="E3954" s="7">
        <v>0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">
        <f t="shared" si="245"/>
        <v>0</v>
      </c>
      <c r="P3954" t="s">
        <v>8307</v>
      </c>
      <c r="Q3954" t="s">
        <v>8356</v>
      </c>
      <c r="R3954" s="13">
        <f t="shared" si="248"/>
        <v>40706.135208333333</v>
      </c>
      <c r="S3954" s="13">
        <f t="shared" si="246"/>
        <v>40736.135208333333</v>
      </c>
      <c r="T3954">
        <f t="shared" si="247"/>
        <v>2011</v>
      </c>
    </row>
    <row r="3955" spans="1:20" ht="60" x14ac:dyDescent="0.25">
      <c r="A3955">
        <v>441</v>
      </c>
      <c r="B3955" s="9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">
        <f t="shared" si="245"/>
        <v>0</v>
      </c>
      <c r="P3955" t="s">
        <v>8307</v>
      </c>
      <c r="Q3955" t="s">
        <v>8313</v>
      </c>
      <c r="R3955" s="13">
        <f t="shared" si="248"/>
        <v>41550.793935185182</v>
      </c>
      <c r="S3955" s="13">
        <f t="shared" si="246"/>
        <v>41580.793935185182</v>
      </c>
      <c r="T3955">
        <f t="shared" si="247"/>
        <v>2013</v>
      </c>
    </row>
    <row r="3956" spans="1:20" ht="60" x14ac:dyDescent="0.25">
      <c r="A3956">
        <v>581</v>
      </c>
      <c r="B3956" s="9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">
        <f t="shared" si="245"/>
        <v>0</v>
      </c>
      <c r="P3956" t="s">
        <v>8314</v>
      </c>
      <c r="Q3956" t="s">
        <v>8318</v>
      </c>
      <c r="R3956" s="13">
        <f t="shared" si="248"/>
        <v>42188.012777777782</v>
      </c>
      <c r="S3956" s="13">
        <f t="shared" si="246"/>
        <v>42218.012777777782</v>
      </c>
      <c r="T3956">
        <f t="shared" si="247"/>
        <v>2015</v>
      </c>
    </row>
    <row r="3957" spans="1:20" ht="60" x14ac:dyDescent="0.25">
      <c r="A3957">
        <v>618</v>
      </c>
      <c r="B3957" s="9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">
        <f t="shared" si="245"/>
        <v>0</v>
      </c>
      <c r="P3957" t="s">
        <v>8314</v>
      </c>
      <c r="Q3957" t="s">
        <v>8318</v>
      </c>
      <c r="R3957" s="13">
        <f t="shared" si="248"/>
        <v>42317.810219907406</v>
      </c>
      <c r="S3957" s="13">
        <f t="shared" si="246"/>
        <v>42347.810219907406</v>
      </c>
      <c r="T3957">
        <f t="shared" si="247"/>
        <v>2015</v>
      </c>
    </row>
    <row r="3958" spans="1:20" ht="30" x14ac:dyDescent="0.25">
      <c r="A3958">
        <v>819</v>
      </c>
      <c r="B3958" s="9" t="s">
        <v>820</v>
      </c>
      <c r="C3958" s="3" t="s">
        <v>4929</v>
      </c>
      <c r="D3958" s="5">
        <v>400</v>
      </c>
      <c r="E3958" s="7">
        <v>0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">
        <f t="shared" si="245"/>
        <v>0</v>
      </c>
      <c r="P3958" t="s">
        <v>8323</v>
      </c>
      <c r="Q3958" t="s">
        <v>8347</v>
      </c>
      <c r="R3958" s="13">
        <f t="shared" si="248"/>
        <v>41619.998310185183</v>
      </c>
      <c r="S3958" s="13">
        <f t="shared" si="246"/>
        <v>41629.197222222225</v>
      </c>
      <c r="T3958">
        <f t="shared" si="247"/>
        <v>2013</v>
      </c>
    </row>
    <row r="3959" spans="1:20" ht="45" x14ac:dyDescent="0.25">
      <c r="A3959">
        <v>1106</v>
      </c>
      <c r="B3959" s="9" t="s">
        <v>1107</v>
      </c>
      <c r="C3959" s="3" t="s">
        <v>5216</v>
      </c>
      <c r="D3959" s="5">
        <v>400</v>
      </c>
      <c r="E3959" s="7">
        <v>0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">
        <f t="shared" si="245"/>
        <v>0</v>
      </c>
      <c r="P3959" t="s">
        <v>8320</v>
      </c>
      <c r="Q3959" t="s">
        <v>8321</v>
      </c>
      <c r="R3959" s="13">
        <f t="shared" si="248"/>
        <v>40973.740451388891</v>
      </c>
      <c r="S3959" s="13">
        <f t="shared" si="246"/>
        <v>41003.698784722219</v>
      </c>
      <c r="T3959">
        <f t="shared" si="247"/>
        <v>2012</v>
      </c>
    </row>
    <row r="3960" spans="1:20" ht="30" x14ac:dyDescent="0.25">
      <c r="A3960">
        <v>1386</v>
      </c>
      <c r="B3960" s="9" t="s">
        <v>1387</v>
      </c>
      <c r="C3960" s="3" t="s">
        <v>5496</v>
      </c>
      <c r="D3960" s="5">
        <v>400</v>
      </c>
      <c r="E3960" s="7">
        <v>0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">
        <f t="shared" si="245"/>
        <v>0</v>
      </c>
      <c r="P3960" t="s">
        <v>8323</v>
      </c>
      <c r="Q3960" t="s">
        <v>8347</v>
      </c>
      <c r="R3960" s="13">
        <f t="shared" si="248"/>
        <v>42184.646863425922</v>
      </c>
      <c r="S3960" s="13">
        <f t="shared" si="246"/>
        <v>42214.646863425922</v>
      </c>
      <c r="T3960">
        <f t="shared" si="247"/>
        <v>2015</v>
      </c>
    </row>
    <row r="3961" spans="1:20" ht="60" x14ac:dyDescent="0.25">
      <c r="A3961">
        <v>1640</v>
      </c>
      <c r="B3961" s="9" t="s">
        <v>1641</v>
      </c>
      <c r="C3961" s="3" t="s">
        <v>5750</v>
      </c>
      <c r="D3961" s="5">
        <v>400</v>
      </c>
      <c r="E3961" s="7">
        <v>0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">
        <f t="shared" si="245"/>
        <v>0</v>
      </c>
      <c r="P3961" t="s">
        <v>8323</v>
      </c>
      <c r="Q3961" t="s">
        <v>8347</v>
      </c>
      <c r="R3961" s="13">
        <f t="shared" si="248"/>
        <v>40379.23096064815</v>
      </c>
      <c r="S3961" s="13">
        <f t="shared" si="246"/>
        <v>40393.082638888889</v>
      </c>
      <c r="T3961">
        <f t="shared" si="247"/>
        <v>2010</v>
      </c>
    </row>
    <row r="3962" spans="1:20" ht="60" x14ac:dyDescent="0.25">
      <c r="A3962">
        <v>1833</v>
      </c>
      <c r="B3962" s="9" t="s">
        <v>1834</v>
      </c>
      <c r="C3962" s="3" t="s">
        <v>5943</v>
      </c>
      <c r="D3962" s="5">
        <v>400</v>
      </c>
      <c r="E3962" s="7">
        <v>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">
        <f t="shared" si="245"/>
        <v>0</v>
      </c>
      <c r="P3962" t="s">
        <v>8323</v>
      </c>
      <c r="Q3962" t="s">
        <v>8347</v>
      </c>
      <c r="R3962" s="13">
        <f t="shared" si="248"/>
        <v>41303.044016203705</v>
      </c>
      <c r="S3962" s="13">
        <f t="shared" si="246"/>
        <v>41335.332638888889</v>
      </c>
      <c r="T3962">
        <f t="shared" si="247"/>
        <v>2013</v>
      </c>
    </row>
    <row r="3963" spans="1:20" ht="30" x14ac:dyDescent="0.25">
      <c r="A3963">
        <v>2161</v>
      </c>
      <c r="B3963" s="9" t="s">
        <v>2162</v>
      </c>
      <c r="C3963" s="3" t="s">
        <v>6271</v>
      </c>
      <c r="D3963" s="5">
        <v>400</v>
      </c>
      <c r="E3963" s="7">
        <v>0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">
        <f t="shared" si="245"/>
        <v>0</v>
      </c>
      <c r="P3963" t="s">
        <v>8323</v>
      </c>
      <c r="Q3963" t="s">
        <v>8347</v>
      </c>
      <c r="R3963" s="13">
        <f t="shared" si="248"/>
        <v>42240.852534722217</v>
      </c>
      <c r="S3963" s="13">
        <f t="shared" si="246"/>
        <v>42270.852534722217</v>
      </c>
      <c r="T3963">
        <f t="shared" si="247"/>
        <v>2015</v>
      </c>
    </row>
    <row r="3964" spans="1:20" ht="45" x14ac:dyDescent="0.25">
      <c r="A3964">
        <v>2317</v>
      </c>
      <c r="B3964" s="9" t="s">
        <v>2318</v>
      </c>
      <c r="C3964" s="3" t="s">
        <v>6427</v>
      </c>
      <c r="D3964" s="5">
        <v>400</v>
      </c>
      <c r="E3964" s="7">
        <v>0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">
        <f t="shared" si="245"/>
        <v>0</v>
      </c>
      <c r="P3964" t="s">
        <v>8323</v>
      </c>
      <c r="Q3964" t="s">
        <v>8344</v>
      </c>
      <c r="R3964" s="13">
        <f t="shared" si="248"/>
        <v>40192.542233796295</v>
      </c>
      <c r="S3964" s="13">
        <f t="shared" si="246"/>
        <v>40224.208333333336</v>
      </c>
      <c r="T3964">
        <f t="shared" si="247"/>
        <v>2010</v>
      </c>
    </row>
    <row r="3965" spans="1:20" ht="60" x14ac:dyDescent="0.25">
      <c r="A3965">
        <v>2448</v>
      </c>
      <c r="B3965" s="9" t="s">
        <v>2449</v>
      </c>
      <c r="C3965" s="3" t="s">
        <v>6558</v>
      </c>
      <c r="D3965" s="5">
        <v>400</v>
      </c>
      <c r="E3965" s="7">
        <v>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">
        <f t="shared" si="245"/>
        <v>0</v>
      </c>
      <c r="P3965" t="s">
        <v>8331</v>
      </c>
      <c r="Q3965" t="s">
        <v>8349</v>
      </c>
      <c r="R3965" s="13">
        <f t="shared" si="248"/>
        <v>42607.316122685181</v>
      </c>
      <c r="S3965" s="13">
        <f t="shared" si="246"/>
        <v>42613.233333333337</v>
      </c>
      <c r="T3965">
        <f t="shared" si="247"/>
        <v>2016</v>
      </c>
    </row>
    <row r="3966" spans="1:20" ht="60" x14ac:dyDescent="0.25">
      <c r="A3966">
        <v>2805</v>
      </c>
      <c r="B3966" s="9" t="s">
        <v>2805</v>
      </c>
      <c r="C3966" s="3" t="s">
        <v>6915</v>
      </c>
      <c r="D3966" s="5">
        <v>400</v>
      </c>
      <c r="E3966" s="7">
        <v>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1">
        <f t="shared" si="245"/>
        <v>0</v>
      </c>
      <c r="P3966" t="s">
        <v>8309</v>
      </c>
      <c r="Q3966" t="s">
        <v>8333</v>
      </c>
      <c r="R3966" s="13">
        <f t="shared" si="248"/>
        <v>42213.505474537036</v>
      </c>
      <c r="S3966" s="13">
        <f t="shared" si="246"/>
        <v>42238.505474537036</v>
      </c>
      <c r="T3966">
        <f t="shared" si="247"/>
        <v>2015</v>
      </c>
    </row>
    <row r="3967" spans="1:20" ht="30" x14ac:dyDescent="0.25">
      <c r="A3967">
        <v>2885</v>
      </c>
      <c r="B3967" s="9" t="s">
        <v>2885</v>
      </c>
      <c r="C3967" s="3" t="s">
        <v>6995</v>
      </c>
      <c r="D3967" s="5">
        <v>400</v>
      </c>
      <c r="E3967" s="7">
        <v>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">
        <f t="shared" si="245"/>
        <v>0</v>
      </c>
      <c r="P3967" t="s">
        <v>8309</v>
      </c>
      <c r="Q3967" t="s">
        <v>8333</v>
      </c>
      <c r="R3967" s="13">
        <f t="shared" si="248"/>
        <v>42047.07640046296</v>
      </c>
      <c r="S3967" s="13">
        <f t="shared" si="246"/>
        <v>42077.034733796296</v>
      </c>
      <c r="T3967">
        <f t="shared" si="247"/>
        <v>2015</v>
      </c>
    </row>
    <row r="3968" spans="1:20" ht="60" x14ac:dyDescent="0.25">
      <c r="A3968">
        <v>3325</v>
      </c>
      <c r="B3968" s="9" t="s">
        <v>3325</v>
      </c>
      <c r="C3968" s="3" t="s">
        <v>7435</v>
      </c>
      <c r="D3968" s="5">
        <v>400</v>
      </c>
      <c r="E3968" s="7">
        <v>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1">
        <f t="shared" si="245"/>
        <v>0</v>
      </c>
      <c r="P3968" t="s">
        <v>8309</v>
      </c>
      <c r="Q3968" t="s">
        <v>8333</v>
      </c>
      <c r="R3968" s="13">
        <f t="shared" si="248"/>
        <v>42064.785613425927</v>
      </c>
      <c r="S3968" s="13">
        <f t="shared" si="246"/>
        <v>42099.743946759263</v>
      </c>
      <c r="T3968">
        <f t="shared" si="247"/>
        <v>2015</v>
      </c>
    </row>
    <row r="3969" spans="1:20" ht="60" x14ac:dyDescent="0.25">
      <c r="A3969">
        <v>3494</v>
      </c>
      <c r="B3969" s="9" t="s">
        <v>3493</v>
      </c>
      <c r="C3969" s="3" t="s">
        <v>7604</v>
      </c>
      <c r="D3969" s="5">
        <v>400</v>
      </c>
      <c r="E3969" s="7">
        <v>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1">
        <f t="shared" si="245"/>
        <v>0</v>
      </c>
      <c r="P3969" t="s">
        <v>8309</v>
      </c>
      <c r="Q3969" t="s">
        <v>8333</v>
      </c>
      <c r="R3969" s="13">
        <f t="shared" si="248"/>
        <v>42689.214988425927</v>
      </c>
      <c r="S3969" s="13">
        <f t="shared" si="246"/>
        <v>42700.25</v>
      </c>
      <c r="T3969">
        <f t="shared" si="247"/>
        <v>2016</v>
      </c>
    </row>
    <row r="3970" spans="1:20" ht="45" x14ac:dyDescent="0.25">
      <c r="A3970">
        <v>3987</v>
      </c>
      <c r="B3970" s="9" t="s">
        <v>3983</v>
      </c>
      <c r="C3970" s="3" t="s">
        <v>8093</v>
      </c>
      <c r="D3970" s="5">
        <v>400</v>
      </c>
      <c r="E3970" s="7">
        <v>0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1">
        <f t="shared" ref="O3970:O4033" si="249">ROUND(E3971/D3971*100,0)</f>
        <v>0</v>
      </c>
      <c r="P3970" t="s">
        <v>8309</v>
      </c>
      <c r="Q3970" t="s">
        <v>8333</v>
      </c>
      <c r="R3970" s="13">
        <f t="shared" si="248"/>
        <v>41765.92465277778</v>
      </c>
      <c r="S3970" s="13">
        <f t="shared" si="246"/>
        <v>41775.92465277778</v>
      </c>
      <c r="T3970">
        <f t="shared" si="247"/>
        <v>2014</v>
      </c>
    </row>
    <row r="3971" spans="1:20" ht="30" x14ac:dyDescent="0.25">
      <c r="A3971">
        <v>22</v>
      </c>
      <c r="B3971" s="9" t="s">
        <v>24</v>
      </c>
      <c r="C3971" s="3" t="s">
        <v>4133</v>
      </c>
      <c r="D3971" s="5">
        <v>350</v>
      </c>
      <c r="E3971" s="7">
        <v>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">
        <f t="shared" si="249"/>
        <v>0</v>
      </c>
      <c r="P3971" t="s">
        <v>8307</v>
      </c>
      <c r="Q3971" t="s">
        <v>8346</v>
      </c>
      <c r="R3971" s="13">
        <f t="shared" si="248"/>
        <v>41989.91134259259</v>
      </c>
      <c r="S3971" s="13">
        <f t="shared" ref="S3971:S4034" si="250">(((I3971/60)/60/24+DATE(1970,1,1)))</f>
        <v>42005.332638888889</v>
      </c>
      <c r="T3971">
        <f t="shared" ref="T3971:T4034" si="251">YEAR(R3971)</f>
        <v>2014</v>
      </c>
    </row>
    <row r="3972" spans="1:20" ht="60" x14ac:dyDescent="0.25">
      <c r="A3972">
        <v>95</v>
      </c>
      <c r="B3972" s="9" t="s">
        <v>97</v>
      </c>
      <c r="C3972" s="3" t="s">
        <v>4206</v>
      </c>
      <c r="D3972" s="5">
        <v>350</v>
      </c>
      <c r="E3972" s="7">
        <v>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">
        <f t="shared" si="249"/>
        <v>0</v>
      </c>
      <c r="P3972" t="s">
        <v>8307</v>
      </c>
      <c r="Q3972" t="s">
        <v>8356</v>
      </c>
      <c r="R3972" s="13">
        <f t="shared" si="248"/>
        <v>40935.005104166667</v>
      </c>
      <c r="S3972" s="13">
        <f t="shared" si="250"/>
        <v>40965.005104166667</v>
      </c>
      <c r="T3972">
        <f t="shared" si="251"/>
        <v>2012</v>
      </c>
    </row>
    <row r="3973" spans="1:20" ht="60" x14ac:dyDescent="0.25">
      <c r="A3973">
        <v>818</v>
      </c>
      <c r="B3973" s="9" t="s">
        <v>819</v>
      </c>
      <c r="C3973" s="3" t="s">
        <v>4928</v>
      </c>
      <c r="D3973" s="5">
        <v>350</v>
      </c>
      <c r="E3973" s="7">
        <v>0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">
        <f t="shared" si="249"/>
        <v>0</v>
      </c>
      <c r="P3973" t="s">
        <v>8323</v>
      </c>
      <c r="Q3973" t="s">
        <v>8347</v>
      </c>
      <c r="R3973" s="13">
        <f t="shared" si="248"/>
        <v>41120.882881944446</v>
      </c>
      <c r="S3973" s="13">
        <f t="shared" si="250"/>
        <v>41128.709027777775</v>
      </c>
      <c r="T3973">
        <f t="shared" si="251"/>
        <v>2012</v>
      </c>
    </row>
    <row r="3974" spans="1:20" ht="45" x14ac:dyDescent="0.25">
      <c r="A3974">
        <v>1400</v>
      </c>
      <c r="B3974" s="9" t="s">
        <v>1401</v>
      </c>
      <c r="C3974" s="3" t="s">
        <v>5510</v>
      </c>
      <c r="D3974" s="5">
        <v>350</v>
      </c>
      <c r="E3974" s="7">
        <v>0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">
        <f t="shared" si="249"/>
        <v>0</v>
      </c>
      <c r="P3974" t="s">
        <v>8323</v>
      </c>
      <c r="Q3974" t="s">
        <v>8347</v>
      </c>
      <c r="R3974" s="13">
        <f t="shared" si="248"/>
        <v>42498.341122685189</v>
      </c>
      <c r="S3974" s="13">
        <f t="shared" si="250"/>
        <v>42533.229166666672</v>
      </c>
      <c r="T3974">
        <f t="shared" si="251"/>
        <v>2016</v>
      </c>
    </row>
    <row r="3975" spans="1:20" ht="60" x14ac:dyDescent="0.25">
      <c r="A3975">
        <v>1685</v>
      </c>
      <c r="B3975" s="9" t="s">
        <v>1686</v>
      </c>
      <c r="C3975" s="3" t="s">
        <v>5795</v>
      </c>
      <c r="D3975" s="5">
        <v>350</v>
      </c>
      <c r="E3975" s="7">
        <v>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">
        <f t="shared" si="249"/>
        <v>0</v>
      </c>
      <c r="P3975" t="s">
        <v>8323</v>
      </c>
      <c r="Q3975" t="s">
        <v>8329</v>
      </c>
      <c r="R3975" s="13">
        <f t="shared" si="248"/>
        <v>42788.2502662037</v>
      </c>
      <c r="S3975" s="13">
        <f t="shared" si="250"/>
        <v>42818.208599537036</v>
      </c>
      <c r="T3975">
        <f t="shared" si="251"/>
        <v>2017</v>
      </c>
    </row>
    <row r="3976" spans="1:20" ht="60" x14ac:dyDescent="0.25">
      <c r="A3976">
        <v>1832</v>
      </c>
      <c r="B3976" s="9" t="s">
        <v>1833</v>
      </c>
      <c r="C3976" s="3" t="s">
        <v>5942</v>
      </c>
      <c r="D3976" s="5">
        <v>350</v>
      </c>
      <c r="E3976" s="7">
        <v>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">
        <f t="shared" si="249"/>
        <v>0</v>
      </c>
      <c r="P3976" t="s">
        <v>8323</v>
      </c>
      <c r="Q3976" t="s">
        <v>8347</v>
      </c>
      <c r="R3976" s="13">
        <f t="shared" si="248"/>
        <v>40576.539664351854</v>
      </c>
      <c r="S3976" s="13">
        <f t="shared" si="250"/>
        <v>40606.539664351854</v>
      </c>
      <c r="T3976">
        <f t="shared" si="251"/>
        <v>2011</v>
      </c>
    </row>
    <row r="3977" spans="1:20" ht="45" x14ac:dyDescent="0.25">
      <c r="A3977">
        <v>2170</v>
      </c>
      <c r="B3977" s="9" t="s">
        <v>2171</v>
      </c>
      <c r="C3977" s="3" t="s">
        <v>6280</v>
      </c>
      <c r="D3977" s="5">
        <v>350</v>
      </c>
      <c r="E3977" s="7">
        <v>0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">
        <f t="shared" si="249"/>
        <v>0</v>
      </c>
      <c r="P3977" t="s">
        <v>8323</v>
      </c>
      <c r="Q3977" t="s">
        <v>8347</v>
      </c>
      <c r="R3977" s="13">
        <f t="shared" si="248"/>
        <v>42198.750254629631</v>
      </c>
      <c r="S3977" s="13">
        <f t="shared" si="250"/>
        <v>42238.750254629631</v>
      </c>
      <c r="T3977">
        <f t="shared" si="251"/>
        <v>2015</v>
      </c>
    </row>
    <row r="3978" spans="1:20" ht="30" x14ac:dyDescent="0.25">
      <c r="A3978">
        <v>3309</v>
      </c>
      <c r="B3978" s="9" t="s">
        <v>3309</v>
      </c>
      <c r="C3978" s="3" t="s">
        <v>7419</v>
      </c>
      <c r="D3978" s="5">
        <v>350</v>
      </c>
      <c r="E3978" s="7">
        <v>0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1">
        <f t="shared" si="249"/>
        <v>0</v>
      </c>
      <c r="P3978" t="s">
        <v>8309</v>
      </c>
      <c r="Q3978" t="s">
        <v>8333</v>
      </c>
      <c r="R3978" s="13">
        <f t="shared" si="248"/>
        <v>42628.650208333333</v>
      </c>
      <c r="S3978" s="13">
        <f t="shared" si="250"/>
        <v>42659.650208333333</v>
      </c>
      <c r="T3978">
        <f t="shared" si="251"/>
        <v>2016</v>
      </c>
    </row>
    <row r="3979" spans="1:20" ht="45" x14ac:dyDescent="0.25">
      <c r="A3979">
        <v>3405</v>
      </c>
      <c r="B3979" s="9" t="s">
        <v>3404</v>
      </c>
      <c r="C3979" s="3" t="s">
        <v>7515</v>
      </c>
      <c r="D3979" s="5">
        <v>350</v>
      </c>
      <c r="E3979" s="7">
        <v>0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1">
        <f t="shared" si="249"/>
        <v>0</v>
      </c>
      <c r="P3979" t="s">
        <v>8309</v>
      </c>
      <c r="Q3979" t="s">
        <v>8333</v>
      </c>
      <c r="R3979" s="13">
        <f t="shared" si="248"/>
        <v>42410.017199074078</v>
      </c>
      <c r="S3979" s="13">
        <f t="shared" si="250"/>
        <v>42430.999305555553</v>
      </c>
      <c r="T3979">
        <f t="shared" si="251"/>
        <v>2016</v>
      </c>
    </row>
    <row r="3980" spans="1:20" ht="60" x14ac:dyDescent="0.25">
      <c r="A3980">
        <v>3521</v>
      </c>
      <c r="B3980" s="9" t="s">
        <v>3520</v>
      </c>
      <c r="C3980" s="3" t="s">
        <v>7631</v>
      </c>
      <c r="D3980" s="5">
        <v>350</v>
      </c>
      <c r="E3980" s="7">
        <v>0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">
        <f t="shared" si="249"/>
        <v>0</v>
      </c>
      <c r="P3980" t="s">
        <v>8309</v>
      </c>
      <c r="Q3980" t="s">
        <v>8333</v>
      </c>
      <c r="R3980" s="13">
        <f t="shared" si="248"/>
        <v>41881.361342592594</v>
      </c>
      <c r="S3980" s="13">
        <f t="shared" si="250"/>
        <v>41911.361342592594</v>
      </c>
      <c r="T3980">
        <f t="shared" si="251"/>
        <v>2014</v>
      </c>
    </row>
    <row r="3981" spans="1:20" ht="45" x14ac:dyDescent="0.25">
      <c r="A3981">
        <v>3558</v>
      </c>
      <c r="B3981" s="9" t="s">
        <v>3557</v>
      </c>
      <c r="C3981" s="3" t="s">
        <v>7668</v>
      </c>
      <c r="D3981" s="5">
        <v>350</v>
      </c>
      <c r="E3981" s="7">
        <v>0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1">
        <f t="shared" si="249"/>
        <v>0</v>
      </c>
      <c r="P3981" t="s">
        <v>8309</v>
      </c>
      <c r="Q3981" t="s">
        <v>8333</v>
      </c>
      <c r="R3981" s="13">
        <f t="shared" si="248"/>
        <v>42139.816840277781</v>
      </c>
      <c r="S3981" s="13">
        <f t="shared" si="250"/>
        <v>42181.875</v>
      </c>
      <c r="T3981">
        <f t="shared" si="251"/>
        <v>2015</v>
      </c>
    </row>
    <row r="3982" spans="1:20" ht="45" x14ac:dyDescent="0.25">
      <c r="A3982">
        <v>3686</v>
      </c>
      <c r="B3982" s="9" t="s">
        <v>3683</v>
      </c>
      <c r="C3982" s="3" t="s">
        <v>7796</v>
      </c>
      <c r="D3982" s="5">
        <v>350</v>
      </c>
      <c r="E3982" s="7">
        <v>0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">
        <f t="shared" si="249"/>
        <v>0</v>
      </c>
      <c r="P3982" t="s">
        <v>8309</v>
      </c>
      <c r="Q3982" t="s">
        <v>8333</v>
      </c>
      <c r="R3982" s="13">
        <f t="shared" si="248"/>
        <v>42230.662731481483</v>
      </c>
      <c r="S3982" s="13">
        <f t="shared" si="250"/>
        <v>42245.165972222225</v>
      </c>
      <c r="T3982">
        <f t="shared" si="251"/>
        <v>2015</v>
      </c>
    </row>
    <row r="3983" spans="1:20" ht="45" x14ac:dyDescent="0.25">
      <c r="A3983">
        <v>3787</v>
      </c>
      <c r="B3983" s="9" t="s">
        <v>3784</v>
      </c>
      <c r="C3983" s="3" t="s">
        <v>7897</v>
      </c>
      <c r="D3983" s="5">
        <v>350</v>
      </c>
      <c r="E3983" s="7">
        <v>0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">
        <f t="shared" si="249"/>
        <v>0</v>
      </c>
      <c r="P3983" t="s">
        <v>8309</v>
      </c>
      <c r="Q3983" t="s">
        <v>8317</v>
      </c>
      <c r="R3983" s="13">
        <f t="shared" si="248"/>
        <v>42167.534791666665</v>
      </c>
      <c r="S3983" s="13">
        <f t="shared" si="250"/>
        <v>42196.165972222225</v>
      </c>
      <c r="T3983">
        <f t="shared" si="251"/>
        <v>2015</v>
      </c>
    </row>
    <row r="3984" spans="1:20" ht="45" x14ac:dyDescent="0.25">
      <c r="A3984">
        <v>2638</v>
      </c>
      <c r="B3984" s="9" t="s">
        <v>2638</v>
      </c>
      <c r="C3984" s="3" t="s">
        <v>6748</v>
      </c>
      <c r="D3984" s="5">
        <v>347</v>
      </c>
      <c r="E3984" s="7">
        <v>0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">
        <f t="shared" si="249"/>
        <v>0</v>
      </c>
      <c r="P3984" t="s">
        <v>8314</v>
      </c>
      <c r="Q3984" t="s">
        <v>8319</v>
      </c>
      <c r="R3984" s="13">
        <f t="shared" si="248"/>
        <v>41989.913136574076</v>
      </c>
      <c r="S3984" s="13">
        <f t="shared" si="250"/>
        <v>42019.913136574076</v>
      </c>
      <c r="T3984">
        <f t="shared" si="251"/>
        <v>2014</v>
      </c>
    </row>
    <row r="3985" spans="1:20" ht="60" x14ac:dyDescent="0.25">
      <c r="A3985">
        <v>3693</v>
      </c>
      <c r="B3985" s="9" t="s">
        <v>3690</v>
      </c>
      <c r="C3985" s="3" t="s">
        <v>7803</v>
      </c>
      <c r="D3985" s="5">
        <v>333</v>
      </c>
      <c r="E3985" s="7">
        <v>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">
        <f t="shared" si="249"/>
        <v>0</v>
      </c>
      <c r="P3985" t="s">
        <v>8309</v>
      </c>
      <c r="Q3985" t="s">
        <v>8333</v>
      </c>
      <c r="R3985" s="13">
        <f t="shared" si="248"/>
        <v>42309.191307870366</v>
      </c>
      <c r="S3985" s="13">
        <f t="shared" si="250"/>
        <v>42338.9375</v>
      </c>
      <c r="T3985">
        <f t="shared" si="251"/>
        <v>2015</v>
      </c>
    </row>
    <row r="3986" spans="1:20" ht="60" x14ac:dyDescent="0.25">
      <c r="A3986">
        <v>3562</v>
      </c>
      <c r="B3986" s="9" t="s">
        <v>3561</v>
      </c>
      <c r="C3986" s="3" t="s">
        <v>7672</v>
      </c>
      <c r="D3986" s="5">
        <v>315</v>
      </c>
      <c r="E3986" s="7">
        <v>0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">
        <f t="shared" si="249"/>
        <v>0</v>
      </c>
      <c r="P3986" t="s">
        <v>8309</v>
      </c>
      <c r="Q3986" t="s">
        <v>8333</v>
      </c>
      <c r="R3986" s="13">
        <f t="shared" si="248"/>
        <v>42433.761886574073</v>
      </c>
      <c r="S3986" s="13">
        <f t="shared" si="250"/>
        <v>42442.916666666672</v>
      </c>
      <c r="T3986">
        <f t="shared" si="251"/>
        <v>2016</v>
      </c>
    </row>
    <row r="3987" spans="1:20" ht="60" x14ac:dyDescent="0.25">
      <c r="A3987">
        <v>76</v>
      </c>
      <c r="B3987" s="9" t="s">
        <v>78</v>
      </c>
      <c r="C3987" s="3" t="s">
        <v>4187</v>
      </c>
      <c r="D3987" s="5">
        <v>300</v>
      </c>
      <c r="E3987" s="7">
        <v>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">
        <f t="shared" si="249"/>
        <v>0</v>
      </c>
      <c r="P3987" t="s">
        <v>8307</v>
      </c>
      <c r="Q3987" t="s">
        <v>8356</v>
      </c>
      <c r="R3987" s="13">
        <f t="shared" si="248"/>
        <v>40844.691643518519</v>
      </c>
      <c r="S3987" s="13">
        <f t="shared" si="250"/>
        <v>40904.733310185184</v>
      </c>
      <c r="T3987">
        <f t="shared" si="251"/>
        <v>2011</v>
      </c>
    </row>
    <row r="3988" spans="1:20" ht="30" x14ac:dyDescent="0.25">
      <c r="A3988">
        <v>372</v>
      </c>
      <c r="B3988" s="9" t="s">
        <v>373</v>
      </c>
      <c r="C3988" s="3" t="s">
        <v>4482</v>
      </c>
      <c r="D3988" s="5">
        <v>300</v>
      </c>
      <c r="E3988" s="7">
        <v>0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">
        <f t="shared" si="249"/>
        <v>0</v>
      </c>
      <c r="P3988" t="s">
        <v>8307</v>
      </c>
      <c r="Q3988" t="s">
        <v>8336</v>
      </c>
      <c r="R3988" s="13">
        <f t="shared" si="248"/>
        <v>42425.576898148152</v>
      </c>
      <c r="S3988" s="13">
        <f t="shared" si="250"/>
        <v>42465.666666666672</v>
      </c>
      <c r="T3988">
        <f t="shared" si="251"/>
        <v>2016</v>
      </c>
    </row>
    <row r="3989" spans="1:20" ht="60" x14ac:dyDescent="0.25">
      <c r="A3989">
        <v>827</v>
      </c>
      <c r="B3989" s="9" t="s">
        <v>828</v>
      </c>
      <c r="C3989" s="3" t="s">
        <v>4937</v>
      </c>
      <c r="D3989" s="5">
        <v>300</v>
      </c>
      <c r="E3989" s="7">
        <v>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">
        <f t="shared" si="249"/>
        <v>0</v>
      </c>
      <c r="P3989" t="s">
        <v>8323</v>
      </c>
      <c r="Q3989" t="s">
        <v>8347</v>
      </c>
      <c r="R3989" s="13">
        <f t="shared" si="248"/>
        <v>40927.473460648151</v>
      </c>
      <c r="S3989" s="13">
        <f t="shared" si="250"/>
        <v>40953.825694444444</v>
      </c>
      <c r="T3989">
        <f t="shared" si="251"/>
        <v>2012</v>
      </c>
    </row>
    <row r="3990" spans="1:20" ht="45" x14ac:dyDescent="0.25">
      <c r="A3990">
        <v>848</v>
      </c>
      <c r="B3990" s="9" t="s">
        <v>849</v>
      </c>
      <c r="C3990" s="3" t="s">
        <v>4958</v>
      </c>
      <c r="D3990" s="5">
        <v>300</v>
      </c>
      <c r="E3990" s="7">
        <v>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">
        <f t="shared" si="249"/>
        <v>0</v>
      </c>
      <c r="P3990" t="s">
        <v>8323</v>
      </c>
      <c r="Q3990" t="s">
        <v>8352</v>
      </c>
      <c r="R3990" s="13">
        <f t="shared" si="248"/>
        <v>42078.792048611111</v>
      </c>
      <c r="S3990" s="13">
        <f t="shared" si="250"/>
        <v>42108.792048611111</v>
      </c>
      <c r="T3990">
        <f t="shared" si="251"/>
        <v>2015</v>
      </c>
    </row>
    <row r="3991" spans="1:20" ht="45" x14ac:dyDescent="0.25">
      <c r="A3991">
        <v>853</v>
      </c>
      <c r="B3991" s="9" t="s">
        <v>854</v>
      </c>
      <c r="C3991" s="3" t="s">
        <v>4963</v>
      </c>
      <c r="D3991" s="5">
        <v>300</v>
      </c>
      <c r="E3991" s="7">
        <v>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">
        <f t="shared" si="249"/>
        <v>0</v>
      </c>
      <c r="P3991" t="s">
        <v>8323</v>
      </c>
      <c r="Q3991" t="s">
        <v>8352</v>
      </c>
      <c r="R3991" s="13">
        <f t="shared" ref="R3991:R4054" si="252">((J3991/60)/60/24+DATE(1970,1,1))</f>
        <v>42021.832280092596</v>
      </c>
      <c r="S3991" s="13">
        <f t="shared" si="250"/>
        <v>42051.832280092596</v>
      </c>
      <c r="T3991">
        <f t="shared" si="251"/>
        <v>2015</v>
      </c>
    </row>
    <row r="3992" spans="1:20" ht="45" x14ac:dyDescent="0.25">
      <c r="A3992">
        <v>1093</v>
      </c>
      <c r="B3992" s="9" t="s">
        <v>1094</v>
      </c>
      <c r="C3992" s="3" t="s">
        <v>5203</v>
      </c>
      <c r="D3992" s="5">
        <v>300</v>
      </c>
      <c r="E3992" s="7">
        <v>0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">
        <f t="shared" si="249"/>
        <v>0</v>
      </c>
      <c r="P3992" t="s">
        <v>8320</v>
      </c>
      <c r="Q3992" t="s">
        <v>8321</v>
      </c>
      <c r="R3992" s="13">
        <f t="shared" si="252"/>
        <v>42396.973807870367</v>
      </c>
      <c r="S3992" s="13">
        <f t="shared" si="250"/>
        <v>42411.973807870367</v>
      </c>
      <c r="T3992">
        <f t="shared" si="251"/>
        <v>2016</v>
      </c>
    </row>
    <row r="3993" spans="1:20" ht="45" x14ac:dyDescent="0.25">
      <c r="A3993">
        <v>1345</v>
      </c>
      <c r="B3993" s="9" t="s">
        <v>1346</v>
      </c>
      <c r="C3993" s="3" t="s">
        <v>5455</v>
      </c>
      <c r="D3993" s="5">
        <v>300</v>
      </c>
      <c r="E3993" s="7">
        <v>0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">
        <f t="shared" si="249"/>
        <v>0</v>
      </c>
      <c r="P3993" t="s">
        <v>8311</v>
      </c>
      <c r="Q3993" t="s">
        <v>8345</v>
      </c>
      <c r="R3993" s="13">
        <f t="shared" si="252"/>
        <v>41799.814340277779</v>
      </c>
      <c r="S3993" s="13">
        <f t="shared" si="250"/>
        <v>41834.814340277779</v>
      </c>
      <c r="T3993">
        <f t="shared" si="251"/>
        <v>2014</v>
      </c>
    </row>
    <row r="3994" spans="1:20" ht="30" x14ac:dyDescent="0.25">
      <c r="A3994">
        <v>1822</v>
      </c>
      <c r="B3994" s="9" t="s">
        <v>1823</v>
      </c>
      <c r="C3994" s="3" t="s">
        <v>5932</v>
      </c>
      <c r="D3994" s="5">
        <v>300</v>
      </c>
      <c r="E3994" s="7">
        <v>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">
        <f t="shared" si="249"/>
        <v>0</v>
      </c>
      <c r="P3994" t="s">
        <v>8323</v>
      </c>
      <c r="Q3994" t="s">
        <v>8347</v>
      </c>
      <c r="R3994" s="13">
        <f t="shared" si="252"/>
        <v>41634.797013888885</v>
      </c>
      <c r="S3994" s="13">
        <f t="shared" si="250"/>
        <v>41670.792361111111</v>
      </c>
      <c r="T3994">
        <f t="shared" si="251"/>
        <v>2013</v>
      </c>
    </row>
    <row r="3995" spans="1:20" ht="45" x14ac:dyDescent="0.25">
      <c r="A3995">
        <v>1849</v>
      </c>
      <c r="B3995" s="9" t="s">
        <v>1850</v>
      </c>
      <c r="C3995" s="3" t="s">
        <v>5959</v>
      </c>
      <c r="D3995" s="5">
        <v>300</v>
      </c>
      <c r="E3995" s="7">
        <v>0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">
        <f t="shared" si="249"/>
        <v>0</v>
      </c>
      <c r="P3995" t="s">
        <v>8323</v>
      </c>
      <c r="Q3995" t="s">
        <v>8347</v>
      </c>
      <c r="R3995" s="13">
        <f t="shared" si="252"/>
        <v>41169.845590277779</v>
      </c>
      <c r="S3995" s="13">
        <f t="shared" si="250"/>
        <v>41199.845590277779</v>
      </c>
      <c r="T3995">
        <f t="shared" si="251"/>
        <v>2012</v>
      </c>
    </row>
    <row r="3996" spans="1:20" ht="45" x14ac:dyDescent="0.25">
      <c r="A3996">
        <v>2112</v>
      </c>
      <c r="B3996" s="9" t="s">
        <v>2113</v>
      </c>
      <c r="C3996" s="3" t="s">
        <v>6222</v>
      </c>
      <c r="D3996" s="5">
        <v>300</v>
      </c>
      <c r="E3996" s="7">
        <v>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">
        <f t="shared" si="249"/>
        <v>0</v>
      </c>
      <c r="P3996" t="s">
        <v>8323</v>
      </c>
      <c r="Q3996" t="s">
        <v>8344</v>
      </c>
      <c r="R3996" s="13">
        <f t="shared" si="252"/>
        <v>41365.928159722222</v>
      </c>
      <c r="S3996" s="13">
        <f t="shared" si="250"/>
        <v>41379.928159722222</v>
      </c>
      <c r="T3996">
        <f t="shared" si="251"/>
        <v>2013</v>
      </c>
    </row>
    <row r="3997" spans="1:20" ht="60" x14ac:dyDescent="0.25">
      <c r="A3997">
        <v>2216</v>
      </c>
      <c r="B3997" s="9" t="s">
        <v>2217</v>
      </c>
      <c r="C3997" s="3" t="s">
        <v>6326</v>
      </c>
      <c r="D3997" s="5">
        <v>300</v>
      </c>
      <c r="E3997" s="7">
        <v>0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">
        <f t="shared" si="249"/>
        <v>0</v>
      </c>
      <c r="P3997" t="s">
        <v>8323</v>
      </c>
      <c r="Q3997" t="s">
        <v>8342</v>
      </c>
      <c r="R3997" s="13">
        <f t="shared" si="252"/>
        <v>42194.751678240747</v>
      </c>
      <c r="S3997" s="13">
        <f t="shared" si="250"/>
        <v>42208.751678240747</v>
      </c>
      <c r="T3997">
        <f t="shared" si="251"/>
        <v>2015</v>
      </c>
    </row>
    <row r="3998" spans="1:20" ht="60" x14ac:dyDescent="0.25">
      <c r="A3998">
        <v>2281</v>
      </c>
      <c r="B3998" s="9" t="s">
        <v>2282</v>
      </c>
      <c r="C3998" s="3" t="s">
        <v>6391</v>
      </c>
      <c r="D3998" s="5">
        <v>300</v>
      </c>
      <c r="E3998" s="7">
        <v>0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">
        <f t="shared" si="249"/>
        <v>0</v>
      </c>
      <c r="P3998" t="s">
        <v>8323</v>
      </c>
      <c r="Q3998" t="s">
        <v>8347</v>
      </c>
      <c r="R3998" s="13">
        <f t="shared" si="252"/>
        <v>40687.285844907405</v>
      </c>
      <c r="S3998" s="13">
        <f t="shared" si="250"/>
        <v>40749.284722222219</v>
      </c>
      <c r="T3998">
        <f t="shared" si="251"/>
        <v>2011</v>
      </c>
    </row>
    <row r="3999" spans="1:20" ht="45" x14ac:dyDescent="0.25">
      <c r="A3999">
        <v>2299</v>
      </c>
      <c r="B3999" s="9" t="s">
        <v>2300</v>
      </c>
      <c r="C3999" s="3" t="s">
        <v>6409</v>
      </c>
      <c r="D3999" s="5">
        <v>300</v>
      </c>
      <c r="E3999" s="7">
        <v>0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">
        <f t="shared" si="249"/>
        <v>0</v>
      </c>
      <c r="P3999" t="s">
        <v>8323</v>
      </c>
      <c r="Q3999" t="s">
        <v>8347</v>
      </c>
      <c r="R3999" s="13">
        <f t="shared" si="252"/>
        <v>40565.032511574071</v>
      </c>
      <c r="S3999" s="13">
        <f t="shared" si="250"/>
        <v>40580.032511574071</v>
      </c>
      <c r="T3999">
        <f t="shared" si="251"/>
        <v>2011</v>
      </c>
    </row>
    <row r="4000" spans="1:20" ht="45" x14ac:dyDescent="0.25">
      <c r="A4000">
        <v>2455</v>
      </c>
      <c r="B4000" s="9" t="s">
        <v>2456</v>
      </c>
      <c r="C4000" s="3" t="s">
        <v>6565</v>
      </c>
      <c r="D4000" s="5">
        <v>300</v>
      </c>
      <c r="E4000" s="7">
        <v>0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">
        <f t="shared" si="249"/>
        <v>0</v>
      </c>
      <c r="P4000" t="s">
        <v>8331</v>
      </c>
      <c r="Q4000" t="s">
        <v>8349</v>
      </c>
      <c r="R4000" s="13">
        <f t="shared" si="252"/>
        <v>42452.781828703708</v>
      </c>
      <c r="S4000" s="13">
        <f t="shared" si="250"/>
        <v>42480.781828703708</v>
      </c>
      <c r="T4000">
        <f t="shared" si="251"/>
        <v>2016</v>
      </c>
    </row>
    <row r="4001" spans="1:20" ht="45" x14ac:dyDescent="0.25">
      <c r="A4001">
        <v>2479</v>
      </c>
      <c r="B4001" s="9" t="s">
        <v>2479</v>
      </c>
      <c r="C4001" s="3" t="s">
        <v>6589</v>
      </c>
      <c r="D4001" s="5">
        <v>300</v>
      </c>
      <c r="E4001" s="7">
        <v>0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">
        <f t="shared" si="249"/>
        <v>0</v>
      </c>
      <c r="P4001" t="s">
        <v>8323</v>
      </c>
      <c r="Q4001" t="s">
        <v>8344</v>
      </c>
      <c r="R4001" s="13">
        <f t="shared" si="252"/>
        <v>41107.726782407408</v>
      </c>
      <c r="S4001" s="13">
        <f t="shared" si="250"/>
        <v>41118.083333333336</v>
      </c>
      <c r="T4001">
        <f t="shared" si="251"/>
        <v>2012</v>
      </c>
    </row>
    <row r="4002" spans="1:20" ht="60" x14ac:dyDescent="0.25">
      <c r="A4002">
        <v>2486</v>
      </c>
      <c r="B4002" s="9" t="s">
        <v>2486</v>
      </c>
      <c r="C4002" s="3" t="s">
        <v>6596</v>
      </c>
      <c r="D4002" s="5">
        <v>300</v>
      </c>
      <c r="E4002" s="7">
        <v>0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">
        <f t="shared" si="249"/>
        <v>0</v>
      </c>
      <c r="P4002" t="s">
        <v>8323</v>
      </c>
      <c r="Q4002" t="s">
        <v>8344</v>
      </c>
      <c r="R4002" s="13">
        <f t="shared" si="252"/>
        <v>40991.708055555559</v>
      </c>
      <c r="S4002" s="13">
        <f t="shared" si="250"/>
        <v>41021.708055555559</v>
      </c>
      <c r="T4002">
        <f t="shared" si="251"/>
        <v>2012</v>
      </c>
    </row>
    <row r="4003" spans="1:20" ht="60" x14ac:dyDescent="0.25">
      <c r="A4003">
        <v>2639</v>
      </c>
      <c r="B4003" s="9" t="s">
        <v>2639</v>
      </c>
      <c r="C4003" s="3" t="s">
        <v>6749</v>
      </c>
      <c r="D4003" s="5">
        <v>300</v>
      </c>
      <c r="E4003" s="7">
        <v>0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">
        <f t="shared" si="249"/>
        <v>0</v>
      </c>
      <c r="P4003" t="s">
        <v>8314</v>
      </c>
      <c r="Q4003" t="s">
        <v>8319</v>
      </c>
      <c r="R4003" s="13">
        <f t="shared" si="252"/>
        <v>42024.86513888889</v>
      </c>
      <c r="S4003" s="13">
        <f t="shared" si="250"/>
        <v>42054.86513888889</v>
      </c>
      <c r="T4003">
        <f t="shared" si="251"/>
        <v>2015</v>
      </c>
    </row>
    <row r="4004" spans="1:20" ht="45" x14ac:dyDescent="0.25">
      <c r="A4004">
        <v>2740</v>
      </c>
      <c r="B4004" s="9" t="s">
        <v>2740</v>
      </c>
      <c r="C4004" s="3" t="s">
        <v>6850</v>
      </c>
      <c r="D4004" s="5">
        <v>300</v>
      </c>
      <c r="E4004" s="7">
        <v>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">
        <f t="shared" si="249"/>
        <v>0</v>
      </c>
      <c r="P4004" t="s">
        <v>8314</v>
      </c>
      <c r="Q4004" t="s">
        <v>8325</v>
      </c>
      <c r="R4004" s="13">
        <f t="shared" si="252"/>
        <v>42045.031851851847</v>
      </c>
      <c r="S4004" s="13">
        <f t="shared" si="250"/>
        <v>42074.99018518519</v>
      </c>
      <c r="T4004">
        <f t="shared" si="251"/>
        <v>2015</v>
      </c>
    </row>
    <row r="4005" spans="1:20" ht="45" x14ac:dyDescent="0.25">
      <c r="A4005">
        <v>2923</v>
      </c>
      <c r="B4005" s="9" t="s">
        <v>2923</v>
      </c>
      <c r="C4005" s="3" t="s">
        <v>7033</v>
      </c>
      <c r="D4005" s="5">
        <v>300</v>
      </c>
      <c r="E4005" s="7">
        <v>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">
        <f t="shared" si="249"/>
        <v>0</v>
      </c>
      <c r="P4005" t="s">
        <v>8309</v>
      </c>
      <c r="Q4005" t="s">
        <v>8317</v>
      </c>
      <c r="R4005" s="13">
        <f t="shared" si="252"/>
        <v>42013.15253472222</v>
      </c>
      <c r="S4005" s="13">
        <f t="shared" si="250"/>
        <v>42028.125</v>
      </c>
      <c r="T4005">
        <f t="shared" si="251"/>
        <v>2015</v>
      </c>
    </row>
    <row r="4006" spans="1:20" ht="45" x14ac:dyDescent="0.25">
      <c r="A4006">
        <v>2994</v>
      </c>
      <c r="B4006" s="9" t="s">
        <v>2994</v>
      </c>
      <c r="C4006" s="3" t="s">
        <v>7104</v>
      </c>
      <c r="D4006" s="5">
        <v>300</v>
      </c>
      <c r="E4006" s="7">
        <v>0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">
        <f t="shared" si="249"/>
        <v>0</v>
      </c>
      <c r="P4006" t="s">
        <v>8309</v>
      </c>
      <c r="Q4006" t="s">
        <v>8310</v>
      </c>
      <c r="R4006" s="13">
        <f t="shared" si="252"/>
        <v>41885.478842592594</v>
      </c>
      <c r="S4006" s="13">
        <f t="shared" si="250"/>
        <v>41915.478842592594</v>
      </c>
      <c r="T4006">
        <f t="shared" si="251"/>
        <v>2014</v>
      </c>
    </row>
    <row r="4007" spans="1:20" ht="45" x14ac:dyDescent="0.25">
      <c r="A4007">
        <v>3011</v>
      </c>
      <c r="B4007" s="9" t="s">
        <v>3011</v>
      </c>
      <c r="C4007" s="3" t="s">
        <v>7121</v>
      </c>
      <c r="D4007" s="5">
        <v>300</v>
      </c>
      <c r="E4007" s="7">
        <v>0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">
        <f t="shared" si="249"/>
        <v>0</v>
      </c>
      <c r="P4007" t="s">
        <v>8309</v>
      </c>
      <c r="Q4007" t="s">
        <v>8310</v>
      </c>
      <c r="R4007" s="13">
        <f t="shared" si="252"/>
        <v>42334.468935185185</v>
      </c>
      <c r="S4007" s="13">
        <f t="shared" si="250"/>
        <v>42361.957638888889</v>
      </c>
      <c r="T4007">
        <f t="shared" si="251"/>
        <v>2015</v>
      </c>
    </row>
    <row r="4008" spans="1:20" ht="60" x14ac:dyDescent="0.25">
      <c r="A4008">
        <v>3054</v>
      </c>
      <c r="B4008" s="9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">
        <f t="shared" si="249"/>
        <v>0</v>
      </c>
      <c r="P4008" t="s">
        <v>8309</v>
      </c>
      <c r="Q4008" t="s">
        <v>8310</v>
      </c>
      <c r="R4008" s="13">
        <f t="shared" si="252"/>
        <v>42027.832800925928</v>
      </c>
      <c r="S4008" s="13">
        <f t="shared" si="250"/>
        <v>42065.044444444444</v>
      </c>
      <c r="T4008">
        <f t="shared" si="251"/>
        <v>2015</v>
      </c>
    </row>
    <row r="4009" spans="1:20" ht="60" x14ac:dyDescent="0.25">
      <c r="A4009">
        <v>3255</v>
      </c>
      <c r="B4009" s="9" t="s">
        <v>3255</v>
      </c>
      <c r="C4009" s="3" t="s">
        <v>7365</v>
      </c>
      <c r="D4009" s="5">
        <v>300</v>
      </c>
      <c r="E4009" s="7">
        <v>0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1">
        <f t="shared" si="249"/>
        <v>0</v>
      </c>
      <c r="P4009" t="s">
        <v>8309</v>
      </c>
      <c r="Q4009" t="s">
        <v>8333</v>
      </c>
      <c r="R4009" s="13">
        <f t="shared" si="252"/>
        <v>41889.768229166664</v>
      </c>
      <c r="S4009" s="13">
        <f t="shared" si="250"/>
        <v>41919.768229166664</v>
      </c>
      <c r="T4009">
        <f t="shared" si="251"/>
        <v>2014</v>
      </c>
    </row>
    <row r="4010" spans="1:20" ht="60" x14ac:dyDescent="0.25">
      <c r="A4010">
        <v>3444</v>
      </c>
      <c r="B4010" s="9" t="s">
        <v>3443</v>
      </c>
      <c r="C4010" s="3" t="s">
        <v>7554</v>
      </c>
      <c r="D4010" s="5">
        <v>300</v>
      </c>
      <c r="E4010" s="7">
        <v>0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1">
        <f t="shared" si="249"/>
        <v>0</v>
      </c>
      <c r="P4010" t="s">
        <v>8309</v>
      </c>
      <c r="Q4010" t="s">
        <v>8333</v>
      </c>
      <c r="R4010" s="13">
        <f t="shared" si="252"/>
        <v>42521.291504629626</v>
      </c>
      <c r="S4010" s="13">
        <f t="shared" si="250"/>
        <v>42529.582638888889</v>
      </c>
      <c r="T4010">
        <f t="shared" si="251"/>
        <v>2016</v>
      </c>
    </row>
    <row r="4011" spans="1:20" ht="45" x14ac:dyDescent="0.25">
      <c r="A4011">
        <v>3453</v>
      </c>
      <c r="B4011" s="9" t="s">
        <v>3452</v>
      </c>
      <c r="C4011" s="3" t="s">
        <v>7563</v>
      </c>
      <c r="D4011" s="5">
        <v>300</v>
      </c>
      <c r="E4011" s="7">
        <v>0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1">
        <f t="shared" si="249"/>
        <v>0</v>
      </c>
      <c r="P4011" t="s">
        <v>8309</v>
      </c>
      <c r="Q4011" t="s">
        <v>8333</v>
      </c>
      <c r="R4011" s="13">
        <f t="shared" si="252"/>
        <v>42535.97865740741</v>
      </c>
      <c r="S4011" s="13">
        <f t="shared" si="250"/>
        <v>42595.97865740741</v>
      </c>
      <c r="T4011">
        <f t="shared" si="251"/>
        <v>2016</v>
      </c>
    </row>
    <row r="4012" spans="1:20" ht="45" x14ac:dyDescent="0.25">
      <c r="A4012">
        <v>3475</v>
      </c>
      <c r="B4012" s="9" t="s">
        <v>3474</v>
      </c>
      <c r="C4012" s="3" t="s">
        <v>7585</v>
      </c>
      <c r="D4012" s="5">
        <v>300</v>
      </c>
      <c r="E4012" s="7">
        <v>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1">
        <f t="shared" si="249"/>
        <v>0</v>
      </c>
      <c r="P4012" t="s">
        <v>8309</v>
      </c>
      <c r="Q4012" t="s">
        <v>8333</v>
      </c>
      <c r="R4012" s="13">
        <f t="shared" si="252"/>
        <v>41918.880833333329</v>
      </c>
      <c r="S4012" s="13">
        <f t="shared" si="250"/>
        <v>41946</v>
      </c>
      <c r="T4012">
        <f t="shared" si="251"/>
        <v>2014</v>
      </c>
    </row>
    <row r="4013" spans="1:20" ht="60" x14ac:dyDescent="0.25">
      <c r="A4013">
        <v>3476</v>
      </c>
      <c r="B4013" s="9" t="s">
        <v>3475</v>
      </c>
      <c r="C4013" s="3" t="s">
        <v>7586</v>
      </c>
      <c r="D4013" s="5">
        <v>300</v>
      </c>
      <c r="E4013" s="7">
        <v>0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1">
        <f t="shared" si="249"/>
        <v>0</v>
      </c>
      <c r="P4013" t="s">
        <v>8309</v>
      </c>
      <c r="Q4013" t="s">
        <v>8333</v>
      </c>
      <c r="R4013" s="13">
        <f t="shared" si="252"/>
        <v>41921.279976851853</v>
      </c>
      <c r="S4013" s="13">
        <f t="shared" si="250"/>
        <v>41939.125</v>
      </c>
      <c r="T4013">
        <f t="shared" si="251"/>
        <v>2014</v>
      </c>
    </row>
    <row r="4014" spans="1:20" ht="60" x14ac:dyDescent="0.25">
      <c r="A4014">
        <v>3540</v>
      </c>
      <c r="B4014" s="9" t="s">
        <v>3539</v>
      </c>
      <c r="C4014" s="3" t="s">
        <v>7650</v>
      </c>
      <c r="D4014" s="5">
        <v>300</v>
      </c>
      <c r="E4014" s="7">
        <v>0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1">
        <f t="shared" si="249"/>
        <v>0</v>
      </c>
      <c r="P4014" t="s">
        <v>8309</v>
      </c>
      <c r="Q4014" t="s">
        <v>8333</v>
      </c>
      <c r="R4014" s="13">
        <f t="shared" si="252"/>
        <v>42517.003368055557</v>
      </c>
      <c r="S4014" s="13">
        <f t="shared" si="250"/>
        <v>42547.003368055557</v>
      </c>
      <c r="T4014">
        <f t="shared" si="251"/>
        <v>2016</v>
      </c>
    </row>
    <row r="4015" spans="1:20" ht="60" x14ac:dyDescent="0.25">
      <c r="A4015">
        <v>3652</v>
      </c>
      <c r="B4015" s="9" t="s">
        <v>2867</v>
      </c>
      <c r="C4015" s="3" t="s">
        <v>7762</v>
      </c>
      <c r="D4015" s="5">
        <v>300</v>
      </c>
      <c r="E4015" s="7">
        <v>0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1">
        <f t="shared" si="249"/>
        <v>0</v>
      </c>
      <c r="P4015" t="s">
        <v>8309</v>
      </c>
      <c r="Q4015" t="s">
        <v>8333</v>
      </c>
      <c r="R4015" s="13">
        <f t="shared" si="252"/>
        <v>42596.644699074073</v>
      </c>
      <c r="S4015" s="13">
        <f t="shared" si="250"/>
        <v>42607.165972222225</v>
      </c>
      <c r="T4015">
        <f t="shared" si="251"/>
        <v>2016</v>
      </c>
    </row>
    <row r="4016" spans="1:20" ht="60" x14ac:dyDescent="0.25">
      <c r="A4016">
        <v>3704</v>
      </c>
      <c r="B4016" s="9" t="s">
        <v>3701</v>
      </c>
      <c r="C4016" s="3" t="s">
        <v>7814</v>
      </c>
      <c r="D4016" s="5">
        <v>300</v>
      </c>
      <c r="E4016" s="7">
        <v>0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1">
        <f t="shared" si="249"/>
        <v>0</v>
      </c>
      <c r="P4016" t="s">
        <v>8309</v>
      </c>
      <c r="Q4016" t="s">
        <v>8333</v>
      </c>
      <c r="R4016" s="13">
        <f t="shared" si="252"/>
        <v>42461.689745370371</v>
      </c>
      <c r="S4016" s="13">
        <f t="shared" si="250"/>
        <v>42521.689745370371</v>
      </c>
      <c r="T4016">
        <f t="shared" si="251"/>
        <v>2016</v>
      </c>
    </row>
    <row r="4017" spans="1:20" ht="60" x14ac:dyDescent="0.25">
      <c r="A4017">
        <v>3725</v>
      </c>
      <c r="B4017" s="9" t="s">
        <v>3722</v>
      </c>
      <c r="C4017" s="3" t="s">
        <v>7835</v>
      </c>
      <c r="D4017" s="5">
        <v>300</v>
      </c>
      <c r="E4017" s="7">
        <v>0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1">
        <f t="shared" si="249"/>
        <v>0</v>
      </c>
      <c r="P4017" t="s">
        <v>8309</v>
      </c>
      <c r="Q4017" t="s">
        <v>8333</v>
      </c>
      <c r="R4017" s="13">
        <f t="shared" si="252"/>
        <v>42401.945219907408</v>
      </c>
      <c r="S4017" s="13">
        <f t="shared" si="250"/>
        <v>42418.895833333328</v>
      </c>
      <c r="T4017">
        <f t="shared" si="251"/>
        <v>2016</v>
      </c>
    </row>
    <row r="4018" spans="1:20" ht="45" x14ac:dyDescent="0.25">
      <c r="A4018">
        <v>3820</v>
      </c>
      <c r="B4018" s="9" t="s">
        <v>3817</v>
      </c>
      <c r="C4018" s="3" t="s">
        <v>7929</v>
      </c>
      <c r="D4018" s="5">
        <v>300</v>
      </c>
      <c r="E4018" s="7">
        <v>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1">
        <f t="shared" si="249"/>
        <v>0</v>
      </c>
      <c r="P4018" t="s">
        <v>8309</v>
      </c>
      <c r="Q4018" t="s">
        <v>8333</v>
      </c>
      <c r="R4018" s="13">
        <f t="shared" si="252"/>
        <v>42160.651817129634</v>
      </c>
      <c r="S4018" s="13">
        <f t="shared" si="250"/>
        <v>42190.651817129634</v>
      </c>
      <c r="T4018">
        <f t="shared" si="251"/>
        <v>2015</v>
      </c>
    </row>
    <row r="4019" spans="1:20" ht="45" x14ac:dyDescent="0.25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">
        <f t="shared" si="249"/>
        <v>0</v>
      </c>
      <c r="P4019" t="s">
        <v>8309</v>
      </c>
      <c r="Q4019" t="s">
        <v>8333</v>
      </c>
      <c r="R4019" s="13">
        <f t="shared" si="252"/>
        <v>41948.957465277781</v>
      </c>
      <c r="S4019" s="13">
        <f t="shared" si="250"/>
        <v>41963.957465277781</v>
      </c>
      <c r="T4019">
        <f t="shared" si="251"/>
        <v>2014</v>
      </c>
    </row>
    <row r="4020" spans="1:20" ht="60" x14ac:dyDescent="0.25">
      <c r="A4020">
        <v>4110</v>
      </c>
      <c r="B4020" s="9" t="s">
        <v>4106</v>
      </c>
      <c r="C4020" s="3" t="s">
        <v>8213</v>
      </c>
      <c r="D4020" s="5">
        <v>300</v>
      </c>
      <c r="E4020" s="7">
        <v>0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">
        <f t="shared" si="249"/>
        <v>0</v>
      </c>
      <c r="P4020" t="s">
        <v>8309</v>
      </c>
      <c r="Q4020" t="s">
        <v>8333</v>
      </c>
      <c r="R4020" s="13">
        <f t="shared" si="252"/>
        <v>42512.626747685179</v>
      </c>
      <c r="S4020" s="13">
        <f t="shared" si="250"/>
        <v>42572.626747685179</v>
      </c>
      <c r="T4020">
        <f t="shared" si="251"/>
        <v>2016</v>
      </c>
    </row>
    <row r="4021" spans="1:20" ht="45" x14ac:dyDescent="0.25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">
        <f t="shared" si="249"/>
        <v>0</v>
      </c>
      <c r="P4021" t="s">
        <v>8320</v>
      </c>
      <c r="Q4021" t="s">
        <v>8330</v>
      </c>
      <c r="R4021" s="13">
        <f t="shared" si="252"/>
        <v>41776.284780092588</v>
      </c>
      <c r="S4021" s="13">
        <f t="shared" si="250"/>
        <v>41806.284780092588</v>
      </c>
      <c r="T4021">
        <f t="shared" si="251"/>
        <v>2014</v>
      </c>
    </row>
    <row r="4022" spans="1:20" ht="45" x14ac:dyDescent="0.25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">
        <f t="shared" si="249"/>
        <v>0</v>
      </c>
      <c r="P4022" t="s">
        <v>8309</v>
      </c>
      <c r="Q4022" t="s">
        <v>8333</v>
      </c>
      <c r="R4022" s="13">
        <f t="shared" si="252"/>
        <v>41927.124884259261</v>
      </c>
      <c r="S4022" s="13">
        <f t="shared" si="250"/>
        <v>41937.124884259261</v>
      </c>
      <c r="T4022">
        <f t="shared" si="251"/>
        <v>2014</v>
      </c>
    </row>
    <row r="4023" spans="1:20" ht="45" x14ac:dyDescent="0.25">
      <c r="A4023">
        <v>94</v>
      </c>
      <c r="B4023" s="9" t="s">
        <v>96</v>
      </c>
      <c r="C4023" s="3" t="s">
        <v>4205</v>
      </c>
      <c r="D4023" s="5">
        <v>250</v>
      </c>
      <c r="E4023" s="7">
        <v>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">
        <f t="shared" si="249"/>
        <v>0</v>
      </c>
      <c r="P4023" t="s">
        <v>8307</v>
      </c>
      <c r="Q4023" t="s">
        <v>8356</v>
      </c>
      <c r="R4023" s="13">
        <f t="shared" si="252"/>
        <v>41716.717847222222</v>
      </c>
      <c r="S4023" s="13">
        <f t="shared" si="250"/>
        <v>41736.717847222222</v>
      </c>
      <c r="T4023">
        <f t="shared" si="251"/>
        <v>2014</v>
      </c>
    </row>
    <row r="4024" spans="1:20" ht="60" x14ac:dyDescent="0.25">
      <c r="A4024">
        <v>607</v>
      </c>
      <c r="B4024" s="9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">
        <f t="shared" si="249"/>
        <v>0</v>
      </c>
      <c r="P4024" t="s">
        <v>8314</v>
      </c>
      <c r="Q4024" t="s">
        <v>8318</v>
      </c>
      <c r="R4024" s="13">
        <f t="shared" si="252"/>
        <v>42300.825648148151</v>
      </c>
      <c r="S4024" s="13">
        <f t="shared" si="250"/>
        <v>42330.867314814815</v>
      </c>
      <c r="T4024">
        <f t="shared" si="251"/>
        <v>2015</v>
      </c>
    </row>
    <row r="4025" spans="1:20" ht="60" x14ac:dyDescent="0.25">
      <c r="A4025">
        <v>757</v>
      </c>
      <c r="B4025" s="9" t="s">
        <v>758</v>
      </c>
      <c r="C4025" s="3" t="s">
        <v>4867</v>
      </c>
      <c r="D4025" s="5">
        <v>250</v>
      </c>
      <c r="E4025" s="7">
        <v>0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">
        <f t="shared" si="249"/>
        <v>0</v>
      </c>
      <c r="P4025" t="s">
        <v>8311</v>
      </c>
      <c r="Q4025" t="s">
        <v>8345</v>
      </c>
      <c r="R4025" s="13">
        <f t="shared" si="252"/>
        <v>41235.054560185185</v>
      </c>
      <c r="S4025" s="13">
        <f t="shared" si="250"/>
        <v>41249.054560185185</v>
      </c>
      <c r="T4025">
        <f t="shared" si="251"/>
        <v>2012</v>
      </c>
    </row>
    <row r="4026" spans="1:20" ht="60" x14ac:dyDescent="0.25">
      <c r="A4026">
        <v>856</v>
      </c>
      <c r="B4026" s="9" t="s">
        <v>857</v>
      </c>
      <c r="C4026" s="3" t="s">
        <v>4966</v>
      </c>
      <c r="D4026" s="5">
        <v>250</v>
      </c>
      <c r="E4026" s="7">
        <v>0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">
        <f t="shared" si="249"/>
        <v>0</v>
      </c>
      <c r="P4026" t="s">
        <v>8323</v>
      </c>
      <c r="Q4026" t="s">
        <v>8352</v>
      </c>
      <c r="R4026" s="13">
        <f t="shared" si="252"/>
        <v>42609.311990740738</v>
      </c>
      <c r="S4026" s="13">
        <f t="shared" si="250"/>
        <v>42668.791666666672</v>
      </c>
      <c r="T4026">
        <f t="shared" si="251"/>
        <v>2016</v>
      </c>
    </row>
    <row r="4027" spans="1:20" ht="90" x14ac:dyDescent="0.25">
      <c r="A4027">
        <v>1287</v>
      </c>
      <c r="B4027" s="9" t="s">
        <v>1288</v>
      </c>
      <c r="C4027" s="3" t="s">
        <v>5397</v>
      </c>
      <c r="D4027" s="5">
        <v>250</v>
      </c>
      <c r="E4027" s="7">
        <v>0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1">
        <f t="shared" si="249"/>
        <v>0</v>
      </c>
      <c r="P4027" t="s">
        <v>8309</v>
      </c>
      <c r="Q4027" t="s">
        <v>8333</v>
      </c>
      <c r="R4027" s="13">
        <f t="shared" si="252"/>
        <v>42107.621018518519</v>
      </c>
      <c r="S4027" s="13">
        <f t="shared" si="250"/>
        <v>42167.621018518519</v>
      </c>
      <c r="T4027">
        <f t="shared" si="251"/>
        <v>2015</v>
      </c>
    </row>
    <row r="4028" spans="1:20" ht="30" x14ac:dyDescent="0.25">
      <c r="A4028">
        <v>2154</v>
      </c>
      <c r="B4028" s="9" t="s">
        <v>2155</v>
      </c>
      <c r="C4028" s="3" t="s">
        <v>6264</v>
      </c>
      <c r="D4028" s="5">
        <v>250</v>
      </c>
      <c r="E4028" s="7">
        <v>0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">
        <f t="shared" si="249"/>
        <v>0</v>
      </c>
      <c r="P4028" t="s">
        <v>8320</v>
      </c>
      <c r="Q4028" t="s">
        <v>8321</v>
      </c>
      <c r="R4028" s="13">
        <f t="shared" si="252"/>
        <v>41647.632256944446</v>
      </c>
      <c r="S4028" s="13">
        <f t="shared" si="250"/>
        <v>41667.632256944446</v>
      </c>
      <c r="T4028">
        <f t="shared" si="251"/>
        <v>2014</v>
      </c>
    </row>
    <row r="4029" spans="1:20" ht="45" x14ac:dyDescent="0.25">
      <c r="A4029">
        <v>2323</v>
      </c>
      <c r="B4029" s="9" t="s">
        <v>2324</v>
      </c>
      <c r="C4029" s="3" t="s">
        <v>6433</v>
      </c>
      <c r="D4029" s="5">
        <v>250</v>
      </c>
      <c r="E4029" s="7">
        <v>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">
        <f t="shared" si="249"/>
        <v>0</v>
      </c>
      <c r="P4029" t="s">
        <v>8331</v>
      </c>
      <c r="Q4029" t="s">
        <v>8349</v>
      </c>
      <c r="R4029" s="13">
        <f t="shared" si="252"/>
        <v>42807.755173611105</v>
      </c>
      <c r="S4029" s="13">
        <f t="shared" si="250"/>
        <v>42814.755173611105</v>
      </c>
      <c r="T4029">
        <f t="shared" si="251"/>
        <v>2017</v>
      </c>
    </row>
    <row r="4030" spans="1:20" ht="60" x14ac:dyDescent="0.25">
      <c r="A4030">
        <v>2543</v>
      </c>
      <c r="B4030" s="9" t="s">
        <v>2543</v>
      </c>
      <c r="C4030" s="3" t="s">
        <v>6653</v>
      </c>
      <c r="D4030" s="5">
        <v>250</v>
      </c>
      <c r="E4030" s="7">
        <v>0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">
        <f t="shared" si="249"/>
        <v>0</v>
      </c>
      <c r="P4030" t="s">
        <v>8323</v>
      </c>
      <c r="Q4030" t="s">
        <v>8355</v>
      </c>
      <c r="R4030" s="13">
        <f t="shared" si="252"/>
        <v>40514.107615740737</v>
      </c>
      <c r="S4030" s="13">
        <f t="shared" si="250"/>
        <v>40545.125</v>
      </c>
      <c r="T4030">
        <f t="shared" si="251"/>
        <v>2010</v>
      </c>
    </row>
    <row r="4031" spans="1:20" ht="45" x14ac:dyDescent="0.25">
      <c r="A4031">
        <v>2815</v>
      </c>
      <c r="B4031" s="9" t="s">
        <v>2815</v>
      </c>
      <c r="C4031" s="3" t="s">
        <v>6925</v>
      </c>
      <c r="D4031" s="5">
        <v>250</v>
      </c>
      <c r="E4031" s="7">
        <v>0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1">
        <f t="shared" si="249"/>
        <v>0</v>
      </c>
      <c r="P4031" t="s">
        <v>8309</v>
      </c>
      <c r="Q4031" t="s">
        <v>8333</v>
      </c>
      <c r="R4031" s="13">
        <f t="shared" si="252"/>
        <v>42559.776724537034</v>
      </c>
      <c r="S4031" s="13">
        <f t="shared" si="250"/>
        <v>42589.776724537034</v>
      </c>
      <c r="T4031">
        <f t="shared" si="251"/>
        <v>2016</v>
      </c>
    </row>
    <row r="4032" spans="1:20" ht="60" x14ac:dyDescent="0.25">
      <c r="A4032">
        <v>2861</v>
      </c>
      <c r="B4032" s="9" t="s">
        <v>2861</v>
      </c>
      <c r="C4032" s="3" t="s">
        <v>6971</v>
      </c>
      <c r="D4032" s="5">
        <v>250</v>
      </c>
      <c r="E4032" s="7">
        <v>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">
        <f t="shared" si="249"/>
        <v>0</v>
      </c>
      <c r="P4032" t="s">
        <v>8309</v>
      </c>
      <c r="Q4032" t="s">
        <v>8333</v>
      </c>
      <c r="R4032" s="13">
        <f t="shared" si="252"/>
        <v>42257.590833333335</v>
      </c>
      <c r="S4032" s="13">
        <f t="shared" si="250"/>
        <v>42271.590833333335</v>
      </c>
      <c r="T4032">
        <f t="shared" si="251"/>
        <v>2015</v>
      </c>
    </row>
    <row r="4033" spans="1:20" ht="45" x14ac:dyDescent="0.25">
      <c r="A4033">
        <v>3336</v>
      </c>
      <c r="B4033" s="9" t="s">
        <v>3336</v>
      </c>
      <c r="C4033" s="3" t="s">
        <v>7446</v>
      </c>
      <c r="D4033" s="5">
        <v>250</v>
      </c>
      <c r="E4033" s="7">
        <v>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1">
        <f t="shared" si="249"/>
        <v>0</v>
      </c>
      <c r="P4033" t="s">
        <v>8309</v>
      </c>
      <c r="Q4033" t="s">
        <v>8333</v>
      </c>
      <c r="R4033" s="13">
        <f t="shared" si="252"/>
        <v>42437.398680555561</v>
      </c>
      <c r="S4033" s="13">
        <f t="shared" si="250"/>
        <v>42465.35701388889</v>
      </c>
      <c r="T4033">
        <f t="shared" si="251"/>
        <v>2016</v>
      </c>
    </row>
    <row r="4034" spans="1:20" ht="30" x14ac:dyDescent="0.25">
      <c r="A4034">
        <v>3397</v>
      </c>
      <c r="B4034" s="9" t="s">
        <v>3396</v>
      </c>
      <c r="C4034" s="3" t="s">
        <v>7507</v>
      </c>
      <c r="D4034" s="5">
        <v>250</v>
      </c>
      <c r="E4034" s="7">
        <v>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">
        <f t="shared" ref="O4034:O4097" si="253">ROUND(E4035/D4035*100,0)</f>
        <v>0</v>
      </c>
      <c r="P4034" t="s">
        <v>8309</v>
      </c>
      <c r="Q4034" t="s">
        <v>8333</v>
      </c>
      <c r="R4034" s="13">
        <f t="shared" si="252"/>
        <v>42378.478344907402</v>
      </c>
      <c r="S4034" s="13">
        <f t="shared" si="250"/>
        <v>42418.916666666672</v>
      </c>
      <c r="T4034">
        <f t="shared" si="251"/>
        <v>2016</v>
      </c>
    </row>
    <row r="4035" spans="1:20" ht="45" x14ac:dyDescent="0.25">
      <c r="A4035">
        <v>3423</v>
      </c>
      <c r="B4035" s="9" t="s">
        <v>3422</v>
      </c>
      <c r="C4035" s="3" t="s">
        <v>7533</v>
      </c>
      <c r="D4035" s="5">
        <v>250</v>
      </c>
      <c r="E4035" s="7">
        <v>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1">
        <f t="shared" si="253"/>
        <v>0</v>
      </c>
      <c r="P4035" t="s">
        <v>8309</v>
      </c>
      <c r="Q4035" t="s">
        <v>8333</v>
      </c>
      <c r="R4035" s="13">
        <f t="shared" si="252"/>
        <v>42088.911354166667</v>
      </c>
      <c r="S4035" s="13">
        <f t="shared" ref="S4035:S4098" si="254">(((I4035/60)/60/24+DATE(1970,1,1)))</f>
        <v>42118.911354166667</v>
      </c>
      <c r="T4035">
        <f t="shared" ref="T4035:T4098" si="255">YEAR(R4035)</f>
        <v>2015</v>
      </c>
    </row>
    <row r="4036" spans="1:20" ht="60" x14ac:dyDescent="0.25">
      <c r="A4036">
        <v>3442</v>
      </c>
      <c r="B4036" s="9" t="s">
        <v>3441</v>
      </c>
      <c r="C4036" s="3" t="s">
        <v>7552</v>
      </c>
      <c r="D4036" s="5">
        <v>250</v>
      </c>
      <c r="E4036" s="7">
        <v>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1">
        <f t="shared" si="253"/>
        <v>0</v>
      </c>
      <c r="P4036" t="s">
        <v>8309</v>
      </c>
      <c r="Q4036" t="s">
        <v>8333</v>
      </c>
      <c r="R4036" s="13">
        <f t="shared" si="252"/>
        <v>42124.841111111105</v>
      </c>
      <c r="S4036" s="13">
        <f t="shared" si="254"/>
        <v>42154.841111111105</v>
      </c>
      <c r="T4036">
        <f t="shared" si="255"/>
        <v>2015</v>
      </c>
    </row>
    <row r="4037" spans="1:20" ht="45" x14ac:dyDescent="0.25">
      <c r="A4037">
        <v>3462</v>
      </c>
      <c r="B4037" s="9" t="s">
        <v>3461</v>
      </c>
      <c r="C4037" s="3" t="s">
        <v>7572</v>
      </c>
      <c r="D4037" s="5">
        <v>250</v>
      </c>
      <c r="E4037" s="7">
        <v>0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1">
        <f t="shared" si="253"/>
        <v>0</v>
      </c>
      <c r="P4037" t="s">
        <v>8309</v>
      </c>
      <c r="Q4037" t="s">
        <v>8333</v>
      </c>
      <c r="R4037" s="13">
        <f t="shared" si="252"/>
        <v>42179.898472222223</v>
      </c>
      <c r="S4037" s="13">
        <f t="shared" si="254"/>
        <v>42195.75</v>
      </c>
      <c r="T4037">
        <f t="shared" si="255"/>
        <v>2015</v>
      </c>
    </row>
    <row r="4038" spans="1:20" ht="45" x14ac:dyDescent="0.25">
      <c r="A4038">
        <v>3470</v>
      </c>
      <c r="B4038" s="9" t="s">
        <v>3469</v>
      </c>
      <c r="C4038" s="3" t="s">
        <v>7580</v>
      </c>
      <c r="D4038" s="5">
        <v>250</v>
      </c>
      <c r="E4038" s="7">
        <v>0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1">
        <f t="shared" si="253"/>
        <v>0</v>
      </c>
      <c r="P4038" t="s">
        <v>8309</v>
      </c>
      <c r="Q4038" t="s">
        <v>8333</v>
      </c>
      <c r="R4038" s="13">
        <f t="shared" si="252"/>
        <v>42529.022013888884</v>
      </c>
      <c r="S4038" s="13">
        <f t="shared" si="254"/>
        <v>42566.901388888888</v>
      </c>
      <c r="T4038">
        <f t="shared" si="255"/>
        <v>2016</v>
      </c>
    </row>
    <row r="4039" spans="1:20" ht="60" x14ac:dyDescent="0.25">
      <c r="A4039">
        <v>3545</v>
      </c>
      <c r="B4039" s="9" t="s">
        <v>3544</v>
      </c>
      <c r="C4039" s="3" t="s">
        <v>7655</v>
      </c>
      <c r="D4039" s="5">
        <v>250</v>
      </c>
      <c r="E4039" s="7">
        <v>0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1">
        <f t="shared" si="253"/>
        <v>0</v>
      </c>
      <c r="P4039" t="s">
        <v>8309</v>
      </c>
      <c r="Q4039" t="s">
        <v>8333</v>
      </c>
      <c r="R4039" s="13">
        <f t="shared" si="252"/>
        <v>42075.807395833333</v>
      </c>
      <c r="S4039" s="13">
        <f t="shared" si="254"/>
        <v>42105.807395833333</v>
      </c>
      <c r="T4039">
        <f t="shared" si="255"/>
        <v>2015</v>
      </c>
    </row>
    <row r="4040" spans="1:20" ht="60" x14ac:dyDescent="0.25">
      <c r="A4040">
        <v>3605</v>
      </c>
      <c r="B4040" s="9" t="s">
        <v>3604</v>
      </c>
      <c r="C4040" s="3" t="s">
        <v>7715</v>
      </c>
      <c r="D4040" s="5">
        <v>250</v>
      </c>
      <c r="E4040" s="7">
        <v>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1">
        <f t="shared" si="253"/>
        <v>0</v>
      </c>
      <c r="P4040" t="s">
        <v>8309</v>
      </c>
      <c r="Q4040" t="s">
        <v>8333</v>
      </c>
      <c r="R4040" s="13">
        <f t="shared" si="252"/>
        <v>42383.793124999997</v>
      </c>
      <c r="S4040" s="13">
        <f t="shared" si="254"/>
        <v>42413.793124999997</v>
      </c>
      <c r="T4040">
        <f t="shared" si="255"/>
        <v>2016</v>
      </c>
    </row>
    <row r="4041" spans="1:20" ht="60" x14ac:dyDescent="0.25">
      <c r="A4041">
        <v>3660</v>
      </c>
      <c r="B4041" s="9" t="s">
        <v>3657</v>
      </c>
      <c r="C4041" s="3" t="s">
        <v>7770</v>
      </c>
      <c r="D4041" s="5">
        <v>250</v>
      </c>
      <c r="E4041" s="7">
        <v>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1">
        <f t="shared" si="253"/>
        <v>0</v>
      </c>
      <c r="P4041" t="s">
        <v>8309</v>
      </c>
      <c r="Q4041" t="s">
        <v>8333</v>
      </c>
      <c r="R4041" s="13">
        <f t="shared" si="252"/>
        <v>41971.881076388891</v>
      </c>
      <c r="S4041" s="13">
        <f t="shared" si="254"/>
        <v>41996.881076388891</v>
      </c>
      <c r="T4041">
        <f t="shared" si="255"/>
        <v>2014</v>
      </c>
    </row>
    <row r="4042" spans="1:20" ht="60" x14ac:dyDescent="0.25">
      <c r="A4042">
        <v>3811</v>
      </c>
      <c r="B4042" s="9" t="s">
        <v>3808</v>
      </c>
      <c r="C4042" s="3" t="s">
        <v>7921</v>
      </c>
      <c r="D4042" s="5">
        <v>250</v>
      </c>
      <c r="E4042" s="7">
        <v>0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1">
        <f t="shared" si="253"/>
        <v>0</v>
      </c>
      <c r="P4042" t="s">
        <v>8309</v>
      </c>
      <c r="Q4042" t="s">
        <v>8333</v>
      </c>
      <c r="R4042" s="13">
        <f t="shared" si="252"/>
        <v>42487.62700231481</v>
      </c>
      <c r="S4042" s="13">
        <f t="shared" si="254"/>
        <v>42521.458333333328</v>
      </c>
      <c r="T4042">
        <f t="shared" si="255"/>
        <v>2016</v>
      </c>
    </row>
    <row r="4043" spans="1:20" ht="45" x14ac:dyDescent="0.25">
      <c r="A4043">
        <v>3818</v>
      </c>
      <c r="B4043" s="9" t="s">
        <v>3815</v>
      </c>
      <c r="C4043" s="3" t="s">
        <v>7928</v>
      </c>
      <c r="D4043" s="5">
        <v>250</v>
      </c>
      <c r="E4043" s="7">
        <v>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1">
        <f t="shared" si="253"/>
        <v>0</v>
      </c>
      <c r="P4043" t="s">
        <v>8309</v>
      </c>
      <c r="Q4043" t="s">
        <v>8333</v>
      </c>
      <c r="R4043" s="13">
        <f t="shared" si="252"/>
        <v>42045.84238425926</v>
      </c>
      <c r="S4043" s="13">
        <f t="shared" si="254"/>
        <v>42075.800717592589</v>
      </c>
      <c r="T4043">
        <f t="shared" si="255"/>
        <v>2015</v>
      </c>
    </row>
    <row r="4044" spans="1:20" ht="60" x14ac:dyDescent="0.25">
      <c r="A4044">
        <v>3824</v>
      </c>
      <c r="B4044" s="9" t="s">
        <v>3821</v>
      </c>
      <c r="C4044" s="3" t="s">
        <v>7933</v>
      </c>
      <c r="D4044" s="5">
        <v>250</v>
      </c>
      <c r="E4044" s="7">
        <v>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1">
        <f t="shared" si="253"/>
        <v>0</v>
      </c>
      <c r="P4044" t="s">
        <v>8309</v>
      </c>
      <c r="Q4044" t="s">
        <v>8333</v>
      </c>
      <c r="R4044" s="13">
        <f t="shared" si="252"/>
        <v>42571.626192129625</v>
      </c>
      <c r="S4044" s="13">
        <f t="shared" si="254"/>
        <v>42583.570138888885</v>
      </c>
      <c r="T4044">
        <f t="shared" si="255"/>
        <v>2016</v>
      </c>
    </row>
    <row r="4045" spans="1:20" ht="60" x14ac:dyDescent="0.25">
      <c r="A4045">
        <v>4011</v>
      </c>
      <c r="B4045" s="9" t="s">
        <v>4007</v>
      </c>
      <c r="C4045" s="3" t="s">
        <v>8116</v>
      </c>
      <c r="D4045" s="5">
        <v>250</v>
      </c>
      <c r="E4045" s="7">
        <v>0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1">
        <f t="shared" si="253"/>
        <v>0</v>
      </c>
      <c r="P4045" t="s">
        <v>8309</v>
      </c>
      <c r="Q4045" t="s">
        <v>8333</v>
      </c>
      <c r="R4045" s="13">
        <f t="shared" si="252"/>
        <v>42002.54488425926</v>
      </c>
      <c r="S4045" s="13">
        <f t="shared" si="254"/>
        <v>42032.54488425926</v>
      </c>
      <c r="T4045">
        <f t="shared" si="255"/>
        <v>2014</v>
      </c>
    </row>
    <row r="4046" spans="1:20" ht="60" x14ac:dyDescent="0.25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">
        <f t="shared" si="253"/>
        <v>0</v>
      </c>
      <c r="P4046" t="s">
        <v>8309</v>
      </c>
      <c r="Q4046" t="s">
        <v>8333</v>
      </c>
      <c r="R4046" s="13">
        <f t="shared" si="252"/>
        <v>42732.787523148145</v>
      </c>
      <c r="S4046" s="13">
        <f t="shared" si="254"/>
        <v>42762.787523148145</v>
      </c>
      <c r="T4046">
        <f t="shared" si="255"/>
        <v>2016</v>
      </c>
    </row>
    <row r="4047" spans="1:20" ht="60" x14ac:dyDescent="0.25">
      <c r="A4047">
        <v>3663</v>
      </c>
      <c r="B4047" s="9" t="s">
        <v>3660</v>
      </c>
      <c r="C4047" s="3" t="s">
        <v>7773</v>
      </c>
      <c r="D4047" s="5">
        <v>225</v>
      </c>
      <c r="E4047" s="7">
        <v>0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">
        <f t="shared" si="253"/>
        <v>0</v>
      </c>
      <c r="P4047" t="s">
        <v>8309</v>
      </c>
      <c r="Q4047" t="s">
        <v>8333</v>
      </c>
      <c r="R4047" s="13">
        <f t="shared" si="252"/>
        <v>42665.451736111107</v>
      </c>
      <c r="S4047" s="13">
        <f t="shared" si="254"/>
        <v>42725.493402777778</v>
      </c>
      <c r="T4047">
        <f t="shared" si="255"/>
        <v>2016</v>
      </c>
    </row>
    <row r="4048" spans="1:20" ht="60" x14ac:dyDescent="0.25">
      <c r="A4048">
        <v>3670</v>
      </c>
      <c r="B4048" s="9" t="s">
        <v>3667</v>
      </c>
      <c r="C4048" s="3" t="s">
        <v>7780</v>
      </c>
      <c r="D4048" s="5">
        <v>220</v>
      </c>
      <c r="E4048" s="7">
        <v>0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">
        <f t="shared" si="253"/>
        <v>0</v>
      </c>
      <c r="P4048" t="s">
        <v>8309</v>
      </c>
      <c r="Q4048" t="s">
        <v>8333</v>
      </c>
      <c r="R4048" s="13">
        <f t="shared" si="252"/>
        <v>42142.514016203699</v>
      </c>
      <c r="S4048" s="13">
        <f t="shared" si="254"/>
        <v>42155.958333333328</v>
      </c>
      <c r="T4048">
        <f t="shared" si="255"/>
        <v>2015</v>
      </c>
    </row>
    <row r="4049" spans="1:20" ht="60" x14ac:dyDescent="0.25">
      <c r="A4049">
        <v>83</v>
      </c>
      <c r="B4049" s="9" t="s">
        <v>85</v>
      </c>
      <c r="C4049" s="3" t="s">
        <v>4194</v>
      </c>
      <c r="D4049" s="5">
        <v>200</v>
      </c>
      <c r="E4049" s="7">
        <v>0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">
        <f t="shared" si="253"/>
        <v>0</v>
      </c>
      <c r="P4049" t="s">
        <v>8307</v>
      </c>
      <c r="Q4049" t="s">
        <v>8356</v>
      </c>
      <c r="R4049" s="13">
        <f t="shared" si="252"/>
        <v>42042.615613425922</v>
      </c>
      <c r="S4049" s="13">
        <f t="shared" si="254"/>
        <v>42057.479166666672</v>
      </c>
      <c r="T4049">
        <f t="shared" si="255"/>
        <v>2015</v>
      </c>
    </row>
    <row r="4050" spans="1:20" ht="45" x14ac:dyDescent="0.25">
      <c r="A4050">
        <v>225</v>
      </c>
      <c r="B4050" s="9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">
        <f t="shared" si="253"/>
        <v>0</v>
      </c>
      <c r="P4050" t="s">
        <v>8307</v>
      </c>
      <c r="Q4050" t="s">
        <v>8316</v>
      </c>
      <c r="R4050" s="13">
        <f t="shared" si="252"/>
        <v>42438.961273148147</v>
      </c>
      <c r="S4050" s="13">
        <f t="shared" si="254"/>
        <v>42468.919606481482</v>
      </c>
      <c r="T4050">
        <f t="shared" si="255"/>
        <v>2016</v>
      </c>
    </row>
    <row r="4051" spans="1:20" ht="60" x14ac:dyDescent="0.25">
      <c r="A4051">
        <v>1091</v>
      </c>
      <c r="B4051" s="9" t="s">
        <v>1092</v>
      </c>
      <c r="C4051" s="3" t="s">
        <v>5201</v>
      </c>
      <c r="D4051" s="5">
        <v>200</v>
      </c>
      <c r="E4051" s="7">
        <v>0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">
        <f t="shared" si="253"/>
        <v>0</v>
      </c>
      <c r="P4051" t="s">
        <v>8320</v>
      </c>
      <c r="Q4051" t="s">
        <v>8321</v>
      </c>
      <c r="R4051" s="13">
        <f t="shared" si="252"/>
        <v>42440.820277777777</v>
      </c>
      <c r="S4051" s="13">
        <f t="shared" si="254"/>
        <v>42470.778611111105</v>
      </c>
      <c r="T4051">
        <f t="shared" si="255"/>
        <v>2016</v>
      </c>
    </row>
    <row r="4052" spans="1:20" ht="60" x14ac:dyDescent="0.25">
      <c r="A4052">
        <v>1363</v>
      </c>
      <c r="B4052" s="9" t="s">
        <v>1364</v>
      </c>
      <c r="C4052" s="3" t="s">
        <v>5473</v>
      </c>
      <c r="D4052" s="5">
        <v>200</v>
      </c>
      <c r="E4052" s="7">
        <v>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">
        <f t="shared" si="253"/>
        <v>0</v>
      </c>
      <c r="P4052" t="s">
        <v>8311</v>
      </c>
      <c r="Q4052" t="s">
        <v>8345</v>
      </c>
      <c r="R4052" s="13">
        <f t="shared" si="252"/>
        <v>42396.8440625</v>
      </c>
      <c r="S4052" s="13">
        <f t="shared" si="254"/>
        <v>42415.332638888889</v>
      </c>
      <c r="T4052">
        <f t="shared" si="255"/>
        <v>2016</v>
      </c>
    </row>
    <row r="4053" spans="1:20" ht="60" x14ac:dyDescent="0.25">
      <c r="A4053">
        <v>2265</v>
      </c>
      <c r="B4053" s="9" t="s">
        <v>2266</v>
      </c>
      <c r="C4053" s="3" t="s">
        <v>6375</v>
      </c>
      <c r="D4053" s="5">
        <v>200</v>
      </c>
      <c r="E4053" s="7">
        <v>0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">
        <f t="shared" si="253"/>
        <v>0</v>
      </c>
      <c r="P4053" t="s">
        <v>8320</v>
      </c>
      <c r="Q4053" t="s">
        <v>8348</v>
      </c>
      <c r="R4053" s="13">
        <f t="shared" si="252"/>
        <v>42689.853090277778</v>
      </c>
      <c r="S4053" s="13">
        <f t="shared" si="254"/>
        <v>42696.853090277778</v>
      </c>
      <c r="T4053">
        <f t="shared" si="255"/>
        <v>2016</v>
      </c>
    </row>
    <row r="4054" spans="1:20" ht="60" x14ac:dyDescent="0.25">
      <c r="A4054">
        <v>2361</v>
      </c>
      <c r="B4054" s="9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">
        <f t="shared" si="253"/>
        <v>0</v>
      </c>
      <c r="P4054" t="s">
        <v>8314</v>
      </c>
      <c r="Q4054" t="s">
        <v>8318</v>
      </c>
      <c r="R4054" s="13">
        <f t="shared" si="252"/>
        <v>42466.858888888892</v>
      </c>
      <c r="S4054" s="13">
        <f t="shared" si="254"/>
        <v>42490.916666666672</v>
      </c>
      <c r="T4054">
        <f t="shared" si="255"/>
        <v>2016</v>
      </c>
    </row>
    <row r="4055" spans="1:20" ht="60" x14ac:dyDescent="0.25">
      <c r="A4055">
        <v>2820</v>
      </c>
      <c r="B4055" s="9" t="s">
        <v>2820</v>
      </c>
      <c r="C4055" s="3" t="s">
        <v>6930</v>
      </c>
      <c r="D4055" s="5">
        <v>200</v>
      </c>
      <c r="E4055" s="7">
        <v>0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1">
        <f t="shared" si="253"/>
        <v>0</v>
      </c>
      <c r="P4055" t="s">
        <v>8309</v>
      </c>
      <c r="Q4055" t="s">
        <v>8333</v>
      </c>
      <c r="R4055" s="13">
        <f t="shared" ref="R4055:R4115" si="256">((J4055/60)/60/24+DATE(1970,1,1))</f>
        <v>42401.610983796301</v>
      </c>
      <c r="S4055" s="13">
        <f t="shared" si="254"/>
        <v>42426</v>
      </c>
      <c r="T4055">
        <f t="shared" si="255"/>
        <v>2016</v>
      </c>
    </row>
    <row r="4056" spans="1:20" ht="60" x14ac:dyDescent="0.25">
      <c r="A4056">
        <v>2886</v>
      </c>
      <c r="B4056" s="9" t="s">
        <v>2886</v>
      </c>
      <c r="C4056" s="3" t="s">
        <v>6996</v>
      </c>
      <c r="D4056" s="5">
        <v>200</v>
      </c>
      <c r="E4056" s="7">
        <v>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1">
        <f t="shared" si="253"/>
        <v>0</v>
      </c>
      <c r="P4056" t="s">
        <v>8309</v>
      </c>
      <c r="Q4056" t="s">
        <v>8333</v>
      </c>
      <c r="R4056" s="13">
        <f t="shared" si="256"/>
        <v>42261.632916666669</v>
      </c>
      <c r="S4056" s="13">
        <f t="shared" si="254"/>
        <v>42266.165972222225</v>
      </c>
      <c r="T4056">
        <f t="shared" si="255"/>
        <v>2015</v>
      </c>
    </row>
    <row r="4057" spans="1:20" ht="60" x14ac:dyDescent="0.25">
      <c r="A4057">
        <v>3138</v>
      </c>
      <c r="B4057" s="9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1">
        <f t="shared" si="253"/>
        <v>0</v>
      </c>
      <c r="P4057" t="s">
        <v>8309</v>
      </c>
      <c r="Q4057" t="s">
        <v>8333</v>
      </c>
      <c r="R4057" s="13">
        <f t="shared" si="256"/>
        <v>42809.645914351851</v>
      </c>
      <c r="S4057" s="13">
        <f t="shared" si="254"/>
        <v>42828.645914351851</v>
      </c>
      <c r="T4057">
        <f t="shared" si="255"/>
        <v>2017</v>
      </c>
    </row>
    <row r="4058" spans="1:20" ht="60" x14ac:dyDescent="0.25">
      <c r="A4058">
        <v>3188</v>
      </c>
      <c r="B4058" s="9" t="s">
        <v>3188</v>
      </c>
      <c r="C4058" s="3" t="s">
        <v>7298</v>
      </c>
      <c r="D4058" s="5">
        <v>200</v>
      </c>
      <c r="E4058" s="7">
        <v>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">
        <f t="shared" si="253"/>
        <v>0</v>
      </c>
      <c r="P4058" t="s">
        <v>8309</v>
      </c>
      <c r="Q4058" t="s">
        <v>8317</v>
      </c>
      <c r="R4058" s="13">
        <f t="shared" si="256"/>
        <v>42144.415532407409</v>
      </c>
      <c r="S4058" s="13">
        <f t="shared" si="254"/>
        <v>42165.415532407409</v>
      </c>
      <c r="T4058">
        <f t="shared" si="255"/>
        <v>2015</v>
      </c>
    </row>
    <row r="4059" spans="1:20" ht="45" x14ac:dyDescent="0.25">
      <c r="A4059">
        <v>3371</v>
      </c>
      <c r="B4059" s="9" t="s">
        <v>3370</v>
      </c>
      <c r="C4059" s="3" t="s">
        <v>7481</v>
      </c>
      <c r="D4059" s="5">
        <v>200</v>
      </c>
      <c r="E4059" s="7">
        <v>0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1">
        <f t="shared" si="253"/>
        <v>0</v>
      </c>
      <c r="P4059" t="s">
        <v>8309</v>
      </c>
      <c r="Q4059" t="s">
        <v>8333</v>
      </c>
      <c r="R4059" s="13">
        <f t="shared" si="256"/>
        <v>42312.874594907407</v>
      </c>
      <c r="S4059" s="13">
        <f t="shared" si="254"/>
        <v>42340.874594907407</v>
      </c>
      <c r="T4059">
        <f t="shared" si="255"/>
        <v>2015</v>
      </c>
    </row>
    <row r="4060" spans="1:20" ht="45" x14ac:dyDescent="0.25">
      <c r="A4060">
        <v>3415</v>
      </c>
      <c r="B4060" s="9" t="s">
        <v>3414</v>
      </c>
      <c r="C4060" s="3" t="s">
        <v>7525</v>
      </c>
      <c r="D4060" s="5">
        <v>200</v>
      </c>
      <c r="E4060" s="7">
        <v>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1">
        <f t="shared" si="253"/>
        <v>0</v>
      </c>
      <c r="P4060" t="s">
        <v>8309</v>
      </c>
      <c r="Q4060" t="s">
        <v>8333</v>
      </c>
      <c r="R4060" s="13">
        <f t="shared" si="256"/>
        <v>42467.144166666665</v>
      </c>
      <c r="S4060" s="13">
        <f t="shared" si="254"/>
        <v>42477.979166666672</v>
      </c>
      <c r="T4060">
        <f t="shared" si="255"/>
        <v>2016</v>
      </c>
    </row>
    <row r="4061" spans="1:20" ht="45" x14ac:dyDescent="0.25">
      <c r="A4061">
        <v>3588</v>
      </c>
      <c r="B4061" s="9" t="s">
        <v>3587</v>
      </c>
      <c r="C4061" s="3" t="s">
        <v>7698</v>
      </c>
      <c r="D4061" s="5">
        <v>200</v>
      </c>
      <c r="E4061" s="7">
        <v>0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1">
        <f t="shared" si="253"/>
        <v>0</v>
      </c>
      <c r="P4061" t="s">
        <v>8309</v>
      </c>
      <c r="Q4061" t="s">
        <v>8333</v>
      </c>
      <c r="R4061" s="13">
        <f t="shared" si="256"/>
        <v>42101.828819444447</v>
      </c>
      <c r="S4061" s="13">
        <f t="shared" si="254"/>
        <v>42123.958333333328</v>
      </c>
      <c r="T4061">
        <f t="shared" si="255"/>
        <v>2015</v>
      </c>
    </row>
    <row r="4062" spans="1:20" ht="30" x14ac:dyDescent="0.25">
      <c r="A4062">
        <v>3719</v>
      </c>
      <c r="B4062" s="9" t="s">
        <v>3716</v>
      </c>
      <c r="C4062" s="3" t="s">
        <v>7829</v>
      </c>
      <c r="D4062" s="5">
        <v>200</v>
      </c>
      <c r="E4062" s="7">
        <v>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1">
        <f t="shared" si="253"/>
        <v>0</v>
      </c>
      <c r="P4062" t="s">
        <v>8309</v>
      </c>
      <c r="Q4062" t="s">
        <v>8333</v>
      </c>
      <c r="R4062" s="13">
        <f t="shared" si="256"/>
        <v>42147.729930555557</v>
      </c>
      <c r="S4062" s="13">
        <f t="shared" si="254"/>
        <v>42177.729930555557</v>
      </c>
      <c r="T4062">
        <f t="shared" si="255"/>
        <v>2015</v>
      </c>
    </row>
    <row r="4063" spans="1:20" ht="60" x14ac:dyDescent="0.25">
      <c r="A4063">
        <v>3835</v>
      </c>
      <c r="B4063" s="9" t="s">
        <v>3832</v>
      </c>
      <c r="C4063" s="3" t="s">
        <v>7944</v>
      </c>
      <c r="D4063" s="5">
        <v>200</v>
      </c>
      <c r="E4063" s="7">
        <v>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">
        <f t="shared" si="253"/>
        <v>0</v>
      </c>
      <c r="P4063" t="s">
        <v>8309</v>
      </c>
      <c r="Q4063" t="s">
        <v>8333</v>
      </c>
      <c r="R4063" s="13">
        <f t="shared" si="256"/>
        <v>42460.94222222222</v>
      </c>
      <c r="S4063" s="13">
        <f t="shared" si="254"/>
        <v>42481.94222222222</v>
      </c>
      <c r="T4063">
        <f t="shared" si="255"/>
        <v>2016</v>
      </c>
    </row>
    <row r="4064" spans="1:20" ht="60" x14ac:dyDescent="0.25">
      <c r="A4064">
        <v>3995</v>
      </c>
      <c r="B4064" s="9" t="s">
        <v>3991</v>
      </c>
      <c r="C4064" s="3" t="s">
        <v>8101</v>
      </c>
      <c r="D4064" s="5">
        <v>200</v>
      </c>
      <c r="E4064" s="7">
        <v>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1">
        <f t="shared" si="253"/>
        <v>0</v>
      </c>
      <c r="P4064" t="s">
        <v>8309</v>
      </c>
      <c r="Q4064" t="s">
        <v>8333</v>
      </c>
      <c r="R4064" s="13">
        <f t="shared" si="256"/>
        <v>42019.683761574073</v>
      </c>
      <c r="S4064" s="13">
        <f t="shared" si="254"/>
        <v>42049.477083333331</v>
      </c>
      <c r="T4064">
        <f t="shared" si="255"/>
        <v>2015</v>
      </c>
    </row>
    <row r="4065" spans="1:20" ht="30" x14ac:dyDescent="0.25">
      <c r="A4065">
        <v>1062</v>
      </c>
      <c r="B4065" s="9" t="s">
        <v>1063</v>
      </c>
      <c r="C4065" s="3" t="s">
        <v>5172</v>
      </c>
      <c r="D4065" s="5">
        <v>199</v>
      </c>
      <c r="E4065" s="7">
        <v>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">
        <f t="shared" si="253"/>
        <v>0</v>
      </c>
      <c r="P4065" t="s">
        <v>8338</v>
      </c>
      <c r="Q4065" t="s">
        <v>8339</v>
      </c>
      <c r="R4065" s="13">
        <f t="shared" si="256"/>
        <v>42556.807187500002</v>
      </c>
      <c r="S4065" s="13">
        <f t="shared" si="254"/>
        <v>42563.807187500002</v>
      </c>
      <c r="T4065">
        <f t="shared" si="255"/>
        <v>2016</v>
      </c>
    </row>
    <row r="4066" spans="1:20" x14ac:dyDescent="0.25">
      <c r="A4066">
        <v>3122</v>
      </c>
      <c r="B4066" s="9" t="s">
        <v>3122</v>
      </c>
      <c r="C4066" s="3" t="s">
        <v>7232</v>
      </c>
      <c r="D4066" s="5">
        <v>199</v>
      </c>
      <c r="E4066" s="7">
        <v>0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">
        <f t="shared" si="253"/>
        <v>0</v>
      </c>
      <c r="P4066" t="s">
        <v>8309</v>
      </c>
      <c r="Q4066" t="s">
        <v>8310</v>
      </c>
      <c r="R4066" s="13">
        <f t="shared" si="256"/>
        <v>42678.932083333333</v>
      </c>
      <c r="S4066" s="13">
        <f t="shared" si="254"/>
        <v>42683.973750000005</v>
      </c>
      <c r="T4066">
        <f t="shared" si="255"/>
        <v>2016</v>
      </c>
    </row>
    <row r="4067" spans="1:20" ht="60" x14ac:dyDescent="0.25">
      <c r="A4067">
        <v>2169</v>
      </c>
      <c r="B4067" s="9" t="s">
        <v>2170</v>
      </c>
      <c r="C4067" s="3" t="s">
        <v>6279</v>
      </c>
      <c r="D4067" s="5">
        <v>153</v>
      </c>
      <c r="E4067" s="7">
        <v>0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">
        <f t="shared" si="253"/>
        <v>0</v>
      </c>
      <c r="P4067" t="s">
        <v>8323</v>
      </c>
      <c r="Q4067" t="s">
        <v>8347</v>
      </c>
      <c r="R4067" s="13">
        <f t="shared" si="256"/>
        <v>42793.700821759259</v>
      </c>
      <c r="S4067" s="13">
        <f t="shared" si="254"/>
        <v>42796.700821759259</v>
      </c>
      <c r="T4067">
        <f t="shared" si="255"/>
        <v>2017</v>
      </c>
    </row>
    <row r="4068" spans="1:20" ht="30" x14ac:dyDescent="0.25">
      <c r="A4068">
        <v>2167</v>
      </c>
      <c r="B4068" s="9" t="s">
        <v>2168</v>
      </c>
      <c r="C4068" s="3" t="s">
        <v>6277</v>
      </c>
      <c r="D4068" s="5">
        <v>150</v>
      </c>
      <c r="E4068" s="7">
        <v>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">
        <f t="shared" si="253"/>
        <v>0</v>
      </c>
      <c r="P4068" t="s">
        <v>8323</v>
      </c>
      <c r="Q4068" t="s">
        <v>8347</v>
      </c>
      <c r="R4068" s="13">
        <f t="shared" si="256"/>
        <v>41153.066400462965</v>
      </c>
      <c r="S4068" s="13">
        <f t="shared" si="254"/>
        <v>41167.066400462965</v>
      </c>
      <c r="T4068">
        <f t="shared" si="255"/>
        <v>2012</v>
      </c>
    </row>
    <row r="4069" spans="1:20" ht="60" x14ac:dyDescent="0.25">
      <c r="A4069">
        <v>2625</v>
      </c>
      <c r="B4069" s="9" t="s">
        <v>2625</v>
      </c>
      <c r="C4069" s="3" t="s">
        <v>6735</v>
      </c>
      <c r="D4069" s="5">
        <v>150</v>
      </c>
      <c r="E4069" s="7">
        <v>0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">
        <f t="shared" si="253"/>
        <v>0</v>
      </c>
      <c r="P4069" t="s">
        <v>8314</v>
      </c>
      <c r="Q4069" t="s">
        <v>8319</v>
      </c>
      <c r="R4069" s="13">
        <f t="shared" si="256"/>
        <v>42658.810277777782</v>
      </c>
      <c r="S4069" s="13">
        <f t="shared" si="254"/>
        <v>42683.851944444439</v>
      </c>
      <c r="T4069">
        <f t="shared" si="255"/>
        <v>2016</v>
      </c>
    </row>
    <row r="4070" spans="1:20" ht="60" x14ac:dyDescent="0.25">
      <c r="A4070">
        <v>2627</v>
      </c>
      <c r="B4070" s="9" t="s">
        <v>2627</v>
      </c>
      <c r="C4070" s="3" t="s">
        <v>6737</v>
      </c>
      <c r="D4070" s="5">
        <v>150</v>
      </c>
      <c r="E4070" s="7">
        <v>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">
        <f t="shared" si="253"/>
        <v>0</v>
      </c>
      <c r="P4070" t="s">
        <v>8314</v>
      </c>
      <c r="Q4070" t="s">
        <v>8319</v>
      </c>
      <c r="R4070" s="13">
        <f t="shared" si="256"/>
        <v>42304.829409722224</v>
      </c>
      <c r="S4070" s="13">
        <f t="shared" si="254"/>
        <v>42334.871076388896</v>
      </c>
      <c r="T4070">
        <f t="shared" si="255"/>
        <v>2015</v>
      </c>
    </row>
    <row r="4071" spans="1:20" ht="60" x14ac:dyDescent="0.25">
      <c r="A4071">
        <v>3429</v>
      </c>
      <c r="B4071" s="9" t="s">
        <v>3428</v>
      </c>
      <c r="C4071" s="3" t="s">
        <v>7539</v>
      </c>
      <c r="D4071" s="5">
        <v>150</v>
      </c>
      <c r="E4071" s="7">
        <v>0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">
        <f t="shared" si="253"/>
        <v>0</v>
      </c>
      <c r="P4071" t="s">
        <v>8309</v>
      </c>
      <c r="Q4071" t="s">
        <v>8333</v>
      </c>
      <c r="R4071" s="13">
        <f t="shared" si="256"/>
        <v>42662.021539351852</v>
      </c>
      <c r="S4071" s="13">
        <f t="shared" si="254"/>
        <v>42676.021539351852</v>
      </c>
      <c r="T4071">
        <f t="shared" si="255"/>
        <v>2016</v>
      </c>
    </row>
    <row r="4072" spans="1:20" ht="60" x14ac:dyDescent="0.25">
      <c r="A4072">
        <v>3536</v>
      </c>
      <c r="B4072" s="9" t="s">
        <v>3535</v>
      </c>
      <c r="C4072" s="3" t="s">
        <v>7646</v>
      </c>
      <c r="D4072" s="5">
        <v>150</v>
      </c>
      <c r="E4072" s="7">
        <v>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1">
        <f t="shared" si="253"/>
        <v>0</v>
      </c>
      <c r="P4072" t="s">
        <v>8309</v>
      </c>
      <c r="Q4072" t="s">
        <v>8333</v>
      </c>
      <c r="R4072" s="13">
        <f t="shared" si="256"/>
        <v>42328.727141203708</v>
      </c>
      <c r="S4072" s="13">
        <f t="shared" si="254"/>
        <v>42358.499305555553</v>
      </c>
      <c r="T4072">
        <f t="shared" si="255"/>
        <v>2015</v>
      </c>
    </row>
    <row r="4073" spans="1:20" ht="30" x14ac:dyDescent="0.25">
      <c r="A4073">
        <v>3735</v>
      </c>
      <c r="B4073" s="9" t="s">
        <v>3732</v>
      </c>
      <c r="C4073" s="3" t="s">
        <v>7845</v>
      </c>
      <c r="D4073" s="5">
        <v>150</v>
      </c>
      <c r="E4073" s="7">
        <v>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">
        <f t="shared" si="253"/>
        <v>0</v>
      </c>
      <c r="P4073" t="s">
        <v>8309</v>
      </c>
      <c r="Q4073" t="s">
        <v>8333</v>
      </c>
      <c r="R4073" s="13">
        <f t="shared" si="256"/>
        <v>42122.693159722221</v>
      </c>
      <c r="S4073" s="13">
        <f t="shared" si="254"/>
        <v>42152.693159722221</v>
      </c>
      <c r="T4073">
        <f t="shared" si="255"/>
        <v>2015</v>
      </c>
    </row>
    <row r="4074" spans="1:20" ht="45" x14ac:dyDescent="0.25">
      <c r="A4074">
        <v>3925</v>
      </c>
      <c r="B4074" s="9" t="s">
        <v>3922</v>
      </c>
      <c r="C4074" s="3" t="s">
        <v>8033</v>
      </c>
      <c r="D4074" s="5">
        <v>150</v>
      </c>
      <c r="E4074" s="7">
        <v>0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">
        <f t="shared" si="253"/>
        <v>0</v>
      </c>
      <c r="P4074" t="s">
        <v>8309</v>
      </c>
      <c r="Q4074" t="s">
        <v>8333</v>
      </c>
      <c r="R4074" s="13">
        <f t="shared" si="256"/>
        <v>41820.870821759258</v>
      </c>
      <c r="S4074" s="13">
        <f t="shared" si="254"/>
        <v>41850.870821759258</v>
      </c>
      <c r="T4074">
        <f t="shared" si="255"/>
        <v>2014</v>
      </c>
    </row>
    <row r="4075" spans="1:20" ht="60" x14ac:dyDescent="0.25">
      <c r="A4075">
        <v>4082</v>
      </c>
      <c r="B4075" s="9" t="s">
        <v>4078</v>
      </c>
      <c r="C4075" s="3" t="s">
        <v>8185</v>
      </c>
      <c r="D4075" s="5">
        <v>150</v>
      </c>
      <c r="E4075" s="7">
        <v>0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">
        <f t="shared" si="253"/>
        <v>0</v>
      </c>
      <c r="P4075" t="s">
        <v>8309</v>
      </c>
      <c r="Q4075" t="s">
        <v>8333</v>
      </c>
      <c r="R4075" s="13">
        <f t="shared" si="256"/>
        <v>42307.189270833333</v>
      </c>
      <c r="S4075" s="13">
        <f t="shared" si="254"/>
        <v>42322.958333333328</v>
      </c>
      <c r="T4075">
        <f t="shared" si="255"/>
        <v>2015</v>
      </c>
    </row>
    <row r="4076" spans="1:20" ht="45" x14ac:dyDescent="0.25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">
        <f t="shared" si="253"/>
        <v>0</v>
      </c>
      <c r="P4076" t="s">
        <v>8314</v>
      </c>
      <c r="Q4076" t="s">
        <v>8318</v>
      </c>
      <c r="R4076" s="13">
        <f t="shared" si="256"/>
        <v>42248.934675925921</v>
      </c>
      <c r="S4076" s="13">
        <f t="shared" si="254"/>
        <v>42303.934675925921</v>
      </c>
      <c r="T4076">
        <f t="shared" si="255"/>
        <v>2015</v>
      </c>
    </row>
    <row r="4077" spans="1:20" ht="45" x14ac:dyDescent="0.25">
      <c r="A4077">
        <v>1923</v>
      </c>
      <c r="B4077" s="9" t="s">
        <v>1924</v>
      </c>
      <c r="C4077" s="3" t="s">
        <v>6033</v>
      </c>
      <c r="D4077" s="5">
        <v>125</v>
      </c>
      <c r="E4077" s="7">
        <v>0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">
        <f t="shared" si="253"/>
        <v>0</v>
      </c>
      <c r="P4077" t="s">
        <v>8323</v>
      </c>
      <c r="Q4077" t="s">
        <v>8344</v>
      </c>
      <c r="R4077" s="13">
        <f t="shared" si="256"/>
        <v>40772.848749999997</v>
      </c>
      <c r="S4077" s="13">
        <f t="shared" si="254"/>
        <v>40813.207638888889</v>
      </c>
      <c r="T4077">
        <f t="shared" si="255"/>
        <v>2011</v>
      </c>
    </row>
    <row r="4078" spans="1:20" ht="30" x14ac:dyDescent="0.25">
      <c r="A4078">
        <v>1420</v>
      </c>
      <c r="B4078" s="9" t="s">
        <v>1421</v>
      </c>
      <c r="C4078" s="3" t="s">
        <v>5530</v>
      </c>
      <c r="D4078" s="5">
        <v>110</v>
      </c>
      <c r="E4078" s="7">
        <v>0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">
        <f t="shared" si="253"/>
        <v>0</v>
      </c>
      <c r="P4078" t="s">
        <v>8311</v>
      </c>
      <c r="Q4078" t="s">
        <v>8312</v>
      </c>
      <c r="R4078" s="13">
        <f t="shared" si="256"/>
        <v>42524.667662037042</v>
      </c>
      <c r="S4078" s="13">
        <f t="shared" si="254"/>
        <v>42549.667662037042</v>
      </c>
      <c r="T4078">
        <f t="shared" si="255"/>
        <v>2016</v>
      </c>
    </row>
    <row r="4079" spans="1:20" ht="60" x14ac:dyDescent="0.25">
      <c r="A4079">
        <v>2201</v>
      </c>
      <c r="B4079" s="9" t="s">
        <v>2202</v>
      </c>
      <c r="C4079" s="3" t="s">
        <v>6311</v>
      </c>
      <c r="D4079" s="5">
        <v>110</v>
      </c>
      <c r="E4079" s="7">
        <v>0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">
        <f t="shared" si="253"/>
        <v>0</v>
      </c>
      <c r="P4079" t="s">
        <v>8323</v>
      </c>
      <c r="Q4079" t="s">
        <v>8342</v>
      </c>
      <c r="R4079" s="13">
        <f t="shared" si="256"/>
        <v>41276.846817129634</v>
      </c>
      <c r="S4079" s="13">
        <f t="shared" si="254"/>
        <v>41290.846817129634</v>
      </c>
      <c r="T4079">
        <f t="shared" si="255"/>
        <v>2013</v>
      </c>
    </row>
    <row r="4080" spans="1:20" ht="45" x14ac:dyDescent="0.25">
      <c r="A4080">
        <v>3292</v>
      </c>
      <c r="B4080" s="9" t="s">
        <v>3292</v>
      </c>
      <c r="C4080" s="3" t="s">
        <v>7402</v>
      </c>
      <c r="D4080" s="5">
        <v>101</v>
      </c>
      <c r="E4080" s="7">
        <v>0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">
        <f t="shared" si="253"/>
        <v>0</v>
      </c>
      <c r="P4080" t="s">
        <v>8309</v>
      </c>
      <c r="Q4080" t="s">
        <v>8333</v>
      </c>
      <c r="R4080" s="13">
        <f t="shared" si="256"/>
        <v>42282.770231481481</v>
      </c>
      <c r="S4080" s="13">
        <f t="shared" si="254"/>
        <v>42342.811898148153</v>
      </c>
      <c r="T4080">
        <f t="shared" si="255"/>
        <v>2015</v>
      </c>
    </row>
    <row r="4081" spans="1:20" ht="60" x14ac:dyDescent="0.25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">
        <f t="shared" si="253"/>
        <v>0</v>
      </c>
      <c r="P4081" t="s">
        <v>8320</v>
      </c>
      <c r="Q4081" t="s">
        <v>8321</v>
      </c>
      <c r="R4081" s="13">
        <f t="shared" si="256"/>
        <v>42295.753391203703</v>
      </c>
      <c r="S4081" s="13">
        <f t="shared" si="254"/>
        <v>42325.795057870375</v>
      </c>
      <c r="T4081">
        <f t="shared" si="255"/>
        <v>2015</v>
      </c>
    </row>
    <row r="4082" spans="1:20" ht="30" x14ac:dyDescent="0.25">
      <c r="A4082">
        <v>1192</v>
      </c>
      <c r="B4082" s="9" t="s">
        <v>1193</v>
      </c>
      <c r="C4082" s="3" t="s">
        <v>5302</v>
      </c>
      <c r="D4082" s="5">
        <v>100</v>
      </c>
      <c r="E4082" s="7">
        <v>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">
        <f t="shared" si="253"/>
        <v>0</v>
      </c>
      <c r="P4082" t="s">
        <v>8327</v>
      </c>
      <c r="Q4082" t="s">
        <v>8328</v>
      </c>
      <c r="R4082" s="13">
        <f t="shared" si="256"/>
        <v>42747.506689814814</v>
      </c>
      <c r="S4082" s="13">
        <f t="shared" si="254"/>
        <v>42777.506689814814</v>
      </c>
      <c r="T4082">
        <f t="shared" si="255"/>
        <v>2017</v>
      </c>
    </row>
    <row r="4083" spans="1:20" ht="30" x14ac:dyDescent="0.25">
      <c r="A4083">
        <v>1761</v>
      </c>
      <c r="B4083" s="9" t="s">
        <v>1762</v>
      </c>
      <c r="C4083" s="3" t="s">
        <v>5871</v>
      </c>
      <c r="D4083" s="5">
        <v>100</v>
      </c>
      <c r="E4083" s="7">
        <v>0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">
        <f t="shared" si="253"/>
        <v>0</v>
      </c>
      <c r="P4083" t="s">
        <v>8327</v>
      </c>
      <c r="Q4083" t="s">
        <v>8328</v>
      </c>
      <c r="R4083" s="13">
        <f t="shared" si="256"/>
        <v>42209.567824074074</v>
      </c>
      <c r="S4083" s="13">
        <f t="shared" si="254"/>
        <v>42259.567824074074</v>
      </c>
      <c r="T4083">
        <f t="shared" si="255"/>
        <v>2015</v>
      </c>
    </row>
    <row r="4084" spans="1:20" ht="30" x14ac:dyDescent="0.25">
      <c r="A4084">
        <v>1762</v>
      </c>
      <c r="B4084" s="9" t="s">
        <v>1763</v>
      </c>
      <c r="C4084" s="3" t="s">
        <v>5872</v>
      </c>
      <c r="D4084" s="5">
        <v>100</v>
      </c>
      <c r="E4084" s="7">
        <v>0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">
        <f t="shared" si="253"/>
        <v>0</v>
      </c>
      <c r="P4084" t="s">
        <v>8327</v>
      </c>
      <c r="Q4084" t="s">
        <v>8328</v>
      </c>
      <c r="R4084" s="13">
        <f t="shared" si="256"/>
        <v>42410.982002314813</v>
      </c>
      <c r="S4084" s="13">
        <f t="shared" si="254"/>
        <v>42440.982002314813</v>
      </c>
      <c r="T4084">
        <f t="shared" si="255"/>
        <v>2016</v>
      </c>
    </row>
    <row r="4085" spans="1:20" ht="60" x14ac:dyDescent="0.25">
      <c r="A4085">
        <v>2148</v>
      </c>
      <c r="B4085" s="9" t="s">
        <v>2149</v>
      </c>
      <c r="C4085" s="3" t="s">
        <v>6258</v>
      </c>
      <c r="D4085" s="5">
        <v>100</v>
      </c>
      <c r="E4085" s="7">
        <v>0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">
        <f t="shared" si="253"/>
        <v>0</v>
      </c>
      <c r="P4085" t="s">
        <v>8320</v>
      </c>
      <c r="Q4085" t="s">
        <v>8321</v>
      </c>
      <c r="R4085" s="13">
        <f t="shared" si="256"/>
        <v>42066.733587962968</v>
      </c>
      <c r="S4085" s="13">
        <f t="shared" si="254"/>
        <v>42096.691921296297</v>
      </c>
      <c r="T4085">
        <f t="shared" si="255"/>
        <v>2015</v>
      </c>
    </row>
    <row r="4086" spans="1:20" ht="45" x14ac:dyDescent="0.25">
      <c r="A4086">
        <v>2234</v>
      </c>
      <c r="B4086" s="9" t="s">
        <v>2235</v>
      </c>
      <c r="C4086" s="3" t="s">
        <v>6344</v>
      </c>
      <c r="D4086" s="5">
        <v>100</v>
      </c>
      <c r="E4086" s="7">
        <v>0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">
        <f t="shared" si="253"/>
        <v>0</v>
      </c>
      <c r="P4086" t="s">
        <v>8320</v>
      </c>
      <c r="Q4086" t="s">
        <v>8348</v>
      </c>
      <c r="R4086" s="13">
        <f t="shared" si="256"/>
        <v>42710.824618055558</v>
      </c>
      <c r="S4086" s="13">
        <f t="shared" si="254"/>
        <v>42740.824618055558</v>
      </c>
      <c r="T4086">
        <f t="shared" si="255"/>
        <v>2016</v>
      </c>
    </row>
    <row r="4087" spans="1:20" ht="60" x14ac:dyDescent="0.25">
      <c r="A4087">
        <v>2823</v>
      </c>
      <c r="B4087" s="9" t="s">
        <v>2823</v>
      </c>
      <c r="C4087" s="3" t="s">
        <v>6933</v>
      </c>
      <c r="D4087" s="5">
        <v>100</v>
      </c>
      <c r="E4087" s="7">
        <v>0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1">
        <f t="shared" si="253"/>
        <v>0</v>
      </c>
      <c r="P4087" t="s">
        <v>8309</v>
      </c>
      <c r="Q4087" t="s">
        <v>8333</v>
      </c>
      <c r="R4087" s="13">
        <f t="shared" si="256"/>
        <v>42067.011643518519</v>
      </c>
      <c r="S4087" s="13">
        <f t="shared" si="254"/>
        <v>42094.957638888889</v>
      </c>
      <c r="T4087">
        <f t="shared" si="255"/>
        <v>2015</v>
      </c>
    </row>
    <row r="4088" spans="1:20" ht="45" x14ac:dyDescent="0.25">
      <c r="A4088">
        <v>2921</v>
      </c>
      <c r="B4088" s="9" t="s">
        <v>2921</v>
      </c>
      <c r="C4088" s="3" t="s">
        <v>7031</v>
      </c>
      <c r="D4088" s="5">
        <v>100</v>
      </c>
      <c r="E4088" s="7">
        <v>0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">
        <f t="shared" si="253"/>
        <v>0</v>
      </c>
      <c r="P4088" t="s">
        <v>8309</v>
      </c>
      <c r="Q4088" t="s">
        <v>8317</v>
      </c>
      <c r="R4088" s="13">
        <f t="shared" si="256"/>
        <v>41877.886620370373</v>
      </c>
      <c r="S4088" s="13">
        <f t="shared" si="254"/>
        <v>41907.886620370373</v>
      </c>
      <c r="T4088">
        <f t="shared" si="255"/>
        <v>2014</v>
      </c>
    </row>
    <row r="4089" spans="1:20" ht="60" x14ac:dyDescent="0.25">
      <c r="A4089">
        <v>3508</v>
      </c>
      <c r="B4089" s="9" t="s">
        <v>3507</v>
      </c>
      <c r="C4089" s="3" t="s">
        <v>7618</v>
      </c>
      <c r="D4089" s="5">
        <v>100</v>
      </c>
      <c r="E4089" s="7">
        <v>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">
        <f t="shared" si="253"/>
        <v>0</v>
      </c>
      <c r="P4089" t="s">
        <v>8309</v>
      </c>
      <c r="Q4089" t="s">
        <v>8333</v>
      </c>
      <c r="R4089" s="13">
        <f t="shared" si="256"/>
        <v>42477.729780092588</v>
      </c>
      <c r="S4089" s="13">
        <f t="shared" si="254"/>
        <v>42500.875</v>
      </c>
      <c r="T4089">
        <f t="shared" si="255"/>
        <v>2016</v>
      </c>
    </row>
    <row r="4090" spans="1:20" ht="45" x14ac:dyDescent="0.25">
      <c r="A4090">
        <v>3576</v>
      </c>
      <c r="B4090" s="9" t="s">
        <v>3575</v>
      </c>
      <c r="C4090" s="3" t="s">
        <v>7686</v>
      </c>
      <c r="D4090" s="5">
        <v>100</v>
      </c>
      <c r="E4090" s="7">
        <v>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1">
        <f t="shared" si="253"/>
        <v>0</v>
      </c>
      <c r="P4090" t="s">
        <v>8309</v>
      </c>
      <c r="Q4090" t="s">
        <v>8333</v>
      </c>
      <c r="R4090" s="13">
        <f t="shared" si="256"/>
        <v>42649.54923611111</v>
      </c>
      <c r="S4090" s="13">
        <f t="shared" si="254"/>
        <v>42709.590902777782</v>
      </c>
      <c r="T4090">
        <f t="shared" si="255"/>
        <v>2016</v>
      </c>
    </row>
    <row r="4091" spans="1:20" ht="45" x14ac:dyDescent="0.25">
      <c r="A4091">
        <v>3745</v>
      </c>
      <c r="B4091" s="9" t="s">
        <v>3742</v>
      </c>
      <c r="C4091" s="3" t="s">
        <v>7855</v>
      </c>
      <c r="D4091" s="5">
        <v>100</v>
      </c>
      <c r="E4091" s="7">
        <v>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1">
        <f t="shared" si="253"/>
        <v>0</v>
      </c>
      <c r="P4091" t="s">
        <v>8309</v>
      </c>
      <c r="Q4091" t="s">
        <v>8333</v>
      </c>
      <c r="R4091" s="13">
        <f t="shared" si="256"/>
        <v>41831.697939814818</v>
      </c>
      <c r="S4091" s="13">
        <f t="shared" si="254"/>
        <v>41861.697939814818</v>
      </c>
      <c r="T4091">
        <f t="shared" si="255"/>
        <v>2014</v>
      </c>
    </row>
    <row r="4092" spans="1:20" ht="45" x14ac:dyDescent="0.25">
      <c r="A4092">
        <v>3830</v>
      </c>
      <c r="B4092" s="9" t="s">
        <v>3827</v>
      </c>
      <c r="C4092" s="3" t="s">
        <v>7939</v>
      </c>
      <c r="D4092" s="5">
        <v>100</v>
      </c>
      <c r="E4092" s="7">
        <v>0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1">
        <f t="shared" si="253"/>
        <v>0</v>
      </c>
      <c r="P4092" t="s">
        <v>8309</v>
      </c>
      <c r="Q4092" t="s">
        <v>8333</v>
      </c>
      <c r="R4092" s="13">
        <f t="shared" si="256"/>
        <v>42503.740868055553</v>
      </c>
      <c r="S4092" s="13">
        <f t="shared" si="254"/>
        <v>42517.740868055553</v>
      </c>
      <c r="T4092">
        <f t="shared" si="255"/>
        <v>2016</v>
      </c>
    </row>
    <row r="4093" spans="1:20" ht="60" x14ac:dyDescent="0.25">
      <c r="A4093">
        <v>1660</v>
      </c>
      <c r="B4093" s="9" t="s">
        <v>1661</v>
      </c>
      <c r="C4093" s="3" t="s">
        <v>5770</v>
      </c>
      <c r="D4093" s="5">
        <v>80</v>
      </c>
      <c r="E4093" s="7">
        <v>0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">
        <f t="shared" si="253"/>
        <v>0</v>
      </c>
      <c r="P4093" t="s">
        <v>8323</v>
      </c>
      <c r="Q4093" t="s">
        <v>8353</v>
      </c>
      <c r="R4093" s="13">
        <f t="shared" si="256"/>
        <v>42459.693865740745</v>
      </c>
      <c r="S4093" s="13">
        <f t="shared" si="254"/>
        <v>42490.915972222225</v>
      </c>
      <c r="T4093">
        <f t="shared" si="255"/>
        <v>2016</v>
      </c>
    </row>
    <row r="4094" spans="1:20" ht="60" x14ac:dyDescent="0.25">
      <c r="A4094">
        <v>640</v>
      </c>
      <c r="B4094" s="9" t="s">
        <v>641</v>
      </c>
      <c r="C4094" s="3" t="s">
        <v>4750</v>
      </c>
      <c r="D4094" s="5">
        <v>70</v>
      </c>
      <c r="E4094" s="7">
        <v>0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">
        <f t="shared" si="253"/>
        <v>0</v>
      </c>
      <c r="P4094" t="s">
        <v>8314</v>
      </c>
      <c r="Q4094" t="s">
        <v>8322</v>
      </c>
      <c r="R4094" s="13">
        <f t="shared" si="256"/>
        <v>42683.420312500006</v>
      </c>
      <c r="S4094" s="13">
        <f t="shared" si="254"/>
        <v>42698.958333333328</v>
      </c>
      <c r="T4094">
        <f t="shared" si="255"/>
        <v>2016</v>
      </c>
    </row>
    <row r="4095" spans="1:20" ht="45" x14ac:dyDescent="0.25">
      <c r="A4095">
        <v>2976</v>
      </c>
      <c r="B4095" s="9" t="s">
        <v>2976</v>
      </c>
      <c r="C4095" s="3" t="s">
        <v>7086</v>
      </c>
      <c r="D4095" s="5">
        <v>70</v>
      </c>
      <c r="E4095" s="7">
        <v>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1">
        <f t="shared" si="253"/>
        <v>0</v>
      </c>
      <c r="P4095" t="s">
        <v>8309</v>
      </c>
      <c r="Q4095" t="s">
        <v>8333</v>
      </c>
      <c r="R4095" s="13">
        <f t="shared" si="256"/>
        <v>42425.730671296296</v>
      </c>
      <c r="S4095" s="13">
        <f t="shared" si="254"/>
        <v>42442.5</v>
      </c>
      <c r="T4095">
        <f t="shared" si="255"/>
        <v>2016</v>
      </c>
    </row>
    <row r="4096" spans="1:20" ht="45" x14ac:dyDescent="0.25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">
        <f t="shared" si="253"/>
        <v>0</v>
      </c>
      <c r="P4096" t="s">
        <v>8320</v>
      </c>
      <c r="Q4096" t="s">
        <v>8330</v>
      </c>
      <c r="R4096" s="13">
        <f t="shared" si="256"/>
        <v>42035.029224537036</v>
      </c>
      <c r="S4096" s="13">
        <f t="shared" si="254"/>
        <v>42064.029224537036</v>
      </c>
      <c r="T4096">
        <f t="shared" si="255"/>
        <v>2015</v>
      </c>
    </row>
    <row r="4097" spans="1:20" ht="105" x14ac:dyDescent="0.25">
      <c r="A4097">
        <v>78</v>
      </c>
      <c r="B4097" s="9" t="s">
        <v>80</v>
      </c>
      <c r="C4097" s="3" t="s">
        <v>4189</v>
      </c>
      <c r="D4097" s="5">
        <v>50</v>
      </c>
      <c r="E4097" s="7">
        <v>0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">
        <f t="shared" si="253"/>
        <v>0</v>
      </c>
      <c r="P4097" t="s">
        <v>8307</v>
      </c>
      <c r="Q4097" t="s">
        <v>8356</v>
      </c>
      <c r="R4097" s="13">
        <f t="shared" si="256"/>
        <v>42604.730567129634</v>
      </c>
      <c r="S4097" s="13">
        <f t="shared" si="254"/>
        <v>42614.730567129634</v>
      </c>
      <c r="T4097">
        <f t="shared" si="255"/>
        <v>2016</v>
      </c>
    </row>
    <row r="4098" spans="1:20" ht="45" x14ac:dyDescent="0.25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">
        <f t="shared" ref="O4098:O4115" si="257">ROUND(E4099/D4099*100,0)</f>
        <v>0</v>
      </c>
      <c r="P4098" t="s">
        <v>8338</v>
      </c>
      <c r="Q4098" t="s">
        <v>8339</v>
      </c>
      <c r="R4098" s="13">
        <f t="shared" si="256"/>
        <v>41831.060092592597</v>
      </c>
      <c r="S4098" s="13">
        <f t="shared" si="254"/>
        <v>41851.060092592597</v>
      </c>
      <c r="T4098">
        <f t="shared" si="255"/>
        <v>2014</v>
      </c>
    </row>
    <row r="4099" spans="1:20" ht="60" x14ac:dyDescent="0.25">
      <c r="A4099">
        <v>2794</v>
      </c>
      <c r="B4099" s="9" t="s">
        <v>2794</v>
      </c>
      <c r="C4099" s="3" t="s">
        <v>6904</v>
      </c>
      <c r="D4099" s="5">
        <v>50</v>
      </c>
      <c r="E4099" s="7">
        <v>0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1">
        <f t="shared" si="257"/>
        <v>0</v>
      </c>
      <c r="P4099" t="s">
        <v>8309</v>
      </c>
      <c r="Q4099" t="s">
        <v>8333</v>
      </c>
      <c r="R4099" s="13">
        <f t="shared" si="256"/>
        <v>42416.691655092596</v>
      </c>
      <c r="S4099" s="13">
        <f t="shared" ref="S4099:S4115" si="258">(((I4099/60)/60/24+DATE(1970,1,1)))</f>
        <v>42432.791666666672</v>
      </c>
      <c r="T4099">
        <f t="shared" ref="T4099:T4115" si="259">YEAR(R4099)</f>
        <v>2016</v>
      </c>
    </row>
    <row r="4100" spans="1:20" ht="60" x14ac:dyDescent="0.25">
      <c r="A4100">
        <v>3675</v>
      </c>
      <c r="B4100" s="9" t="s">
        <v>3672</v>
      </c>
      <c r="C4100" s="3" t="s">
        <v>7785</v>
      </c>
      <c r="D4100" s="5">
        <v>50</v>
      </c>
      <c r="E4100" s="7">
        <v>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1">
        <f t="shared" si="257"/>
        <v>0</v>
      </c>
      <c r="P4100" t="s">
        <v>8309</v>
      </c>
      <c r="Q4100" t="s">
        <v>8333</v>
      </c>
      <c r="R4100" s="13">
        <f t="shared" si="256"/>
        <v>42493.597013888888</v>
      </c>
      <c r="S4100" s="13">
        <f t="shared" si="258"/>
        <v>42505.958333333328</v>
      </c>
      <c r="T4100">
        <f t="shared" si="259"/>
        <v>2016</v>
      </c>
    </row>
    <row r="4101" spans="1:20" ht="60" x14ac:dyDescent="0.25">
      <c r="A4101">
        <v>732</v>
      </c>
      <c r="B4101" s="9" t="s">
        <v>733</v>
      </c>
      <c r="C4101" s="3" t="s">
        <v>4842</v>
      </c>
      <c r="D4101" s="5">
        <v>40</v>
      </c>
      <c r="E4101" s="7">
        <v>0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">
        <f t="shared" si="257"/>
        <v>0</v>
      </c>
      <c r="P4101" t="s">
        <v>8311</v>
      </c>
      <c r="Q4101" t="s">
        <v>8345</v>
      </c>
      <c r="R4101" s="13">
        <f t="shared" si="256"/>
        <v>41486.424317129626</v>
      </c>
      <c r="S4101" s="13">
        <f t="shared" si="258"/>
        <v>41546.424317129626</v>
      </c>
      <c r="T4101">
        <f t="shared" si="259"/>
        <v>2013</v>
      </c>
    </row>
    <row r="4102" spans="1:20" ht="45" x14ac:dyDescent="0.25">
      <c r="A4102">
        <v>1380</v>
      </c>
      <c r="B4102" s="9" t="s">
        <v>1381</v>
      </c>
      <c r="C4102" s="3" t="s">
        <v>5490</v>
      </c>
      <c r="D4102" s="5">
        <v>25</v>
      </c>
      <c r="E4102" s="7">
        <v>0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">
        <f t="shared" si="257"/>
        <v>0</v>
      </c>
      <c r="P4102" t="s">
        <v>8323</v>
      </c>
      <c r="Q4102" t="s">
        <v>8347</v>
      </c>
      <c r="R4102" s="13">
        <f t="shared" si="256"/>
        <v>42141.762800925921</v>
      </c>
      <c r="S4102" s="13">
        <f t="shared" si="258"/>
        <v>42164.083333333328</v>
      </c>
      <c r="T4102">
        <f t="shared" si="259"/>
        <v>2015</v>
      </c>
    </row>
    <row r="4103" spans="1:20" ht="30" x14ac:dyDescent="0.25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">
        <f t="shared" si="257"/>
        <v>0</v>
      </c>
      <c r="P4103" t="s">
        <v>8327</v>
      </c>
      <c r="Q4103" t="s">
        <v>8340</v>
      </c>
      <c r="R4103" s="13">
        <f t="shared" si="256"/>
        <v>42046.072743055556</v>
      </c>
      <c r="S4103" s="13">
        <f t="shared" si="258"/>
        <v>42091.031076388885</v>
      </c>
      <c r="T4103">
        <f t="shared" si="259"/>
        <v>2015</v>
      </c>
    </row>
    <row r="4104" spans="1:20" ht="60" x14ac:dyDescent="0.25">
      <c r="A4104">
        <v>1755</v>
      </c>
      <c r="B4104" s="9" t="s">
        <v>1756</v>
      </c>
      <c r="C4104" s="3" t="s">
        <v>5865</v>
      </c>
      <c r="D4104" s="5">
        <v>25</v>
      </c>
      <c r="E4104" s="7">
        <v>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">
        <f t="shared" si="257"/>
        <v>0</v>
      </c>
      <c r="P4104" t="s">
        <v>8327</v>
      </c>
      <c r="Q4104" t="s">
        <v>8328</v>
      </c>
      <c r="R4104" s="13">
        <f t="shared" si="256"/>
        <v>42252.788900462961</v>
      </c>
      <c r="S4104" s="13">
        <f t="shared" si="258"/>
        <v>42282.788900462961</v>
      </c>
      <c r="T4104">
        <f t="shared" si="259"/>
        <v>2015</v>
      </c>
    </row>
    <row r="4105" spans="1:20" ht="60" x14ac:dyDescent="0.25">
      <c r="A4105">
        <v>2536</v>
      </c>
      <c r="B4105" s="9" t="s">
        <v>2536</v>
      </c>
      <c r="C4105" s="3" t="s">
        <v>6646</v>
      </c>
      <c r="D4105" s="5">
        <v>25</v>
      </c>
      <c r="E4105" s="7">
        <v>0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">
        <f t="shared" si="257"/>
        <v>0</v>
      </c>
      <c r="P4105" t="s">
        <v>8323</v>
      </c>
      <c r="Q4105" t="s">
        <v>8355</v>
      </c>
      <c r="R4105" s="13">
        <f t="shared" si="256"/>
        <v>41464.106087962966</v>
      </c>
      <c r="S4105" s="13">
        <f t="shared" si="258"/>
        <v>41485.106087962966</v>
      </c>
      <c r="T4105">
        <f t="shared" si="259"/>
        <v>2013</v>
      </c>
    </row>
    <row r="4106" spans="1:20" ht="45" x14ac:dyDescent="0.25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">
        <f t="shared" si="257"/>
        <v>0</v>
      </c>
      <c r="P4106" t="s">
        <v>8327</v>
      </c>
      <c r="Q4106" t="s">
        <v>8354</v>
      </c>
      <c r="R4106" s="13">
        <f t="shared" si="256"/>
        <v>42782.426875000005</v>
      </c>
      <c r="S4106" s="13">
        <f t="shared" si="258"/>
        <v>42789.426875000005</v>
      </c>
      <c r="T4106">
        <f t="shared" si="259"/>
        <v>2017</v>
      </c>
    </row>
    <row r="4107" spans="1:20" ht="45" x14ac:dyDescent="0.25">
      <c r="A4107">
        <v>31</v>
      </c>
      <c r="B4107" s="9" t="s">
        <v>33</v>
      </c>
      <c r="C4107" s="3" t="s">
        <v>4142</v>
      </c>
      <c r="D4107" s="5">
        <v>13</v>
      </c>
      <c r="E4107" s="7">
        <v>0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">
        <f t="shared" si="257"/>
        <v>0</v>
      </c>
      <c r="P4107" t="s">
        <v>8307</v>
      </c>
      <c r="Q4107" t="s">
        <v>8346</v>
      </c>
      <c r="R4107" s="13">
        <f t="shared" si="256"/>
        <v>42376.79206018518</v>
      </c>
      <c r="S4107" s="13">
        <f t="shared" si="258"/>
        <v>42394.79206018518</v>
      </c>
      <c r="T4107">
        <f t="shared" si="259"/>
        <v>2016</v>
      </c>
    </row>
    <row r="4108" spans="1:20" ht="30" x14ac:dyDescent="0.25">
      <c r="A4108">
        <v>847</v>
      </c>
      <c r="B4108" s="9" t="s">
        <v>848</v>
      </c>
      <c r="C4108" s="3" t="s">
        <v>4957</v>
      </c>
      <c r="D4108" s="5">
        <v>10</v>
      </c>
      <c r="E4108" s="7">
        <v>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">
        <f t="shared" si="257"/>
        <v>0</v>
      </c>
      <c r="P4108" t="s">
        <v>8323</v>
      </c>
      <c r="Q4108" t="s">
        <v>8352</v>
      </c>
      <c r="R4108" s="13">
        <f t="shared" si="256"/>
        <v>42165.79833333334</v>
      </c>
      <c r="S4108" s="13">
        <f t="shared" si="258"/>
        <v>42195.79833333334</v>
      </c>
      <c r="T4108">
        <f t="shared" si="259"/>
        <v>2015</v>
      </c>
    </row>
    <row r="4109" spans="1:20" ht="60" x14ac:dyDescent="0.25">
      <c r="A4109">
        <v>1253</v>
      </c>
      <c r="B4109" s="9" t="s">
        <v>1254</v>
      </c>
      <c r="C4109" s="3" t="s">
        <v>5363</v>
      </c>
      <c r="D4109" s="5">
        <v>10</v>
      </c>
      <c r="E4109" s="7">
        <v>0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">
        <f t="shared" si="257"/>
        <v>0</v>
      </c>
      <c r="P4109" t="s">
        <v>8323</v>
      </c>
      <c r="Q4109" t="s">
        <v>8347</v>
      </c>
      <c r="R4109" s="13">
        <f t="shared" si="256"/>
        <v>41855.783645833333</v>
      </c>
      <c r="S4109" s="13">
        <f t="shared" si="258"/>
        <v>41885.783645833333</v>
      </c>
      <c r="T4109">
        <f t="shared" si="259"/>
        <v>2014</v>
      </c>
    </row>
    <row r="4110" spans="1:20" ht="30" x14ac:dyDescent="0.25">
      <c r="A4110">
        <v>3600</v>
      </c>
      <c r="B4110" s="9" t="s">
        <v>3599</v>
      </c>
      <c r="C4110" s="3" t="s">
        <v>7710</v>
      </c>
      <c r="D4110" s="5">
        <v>10</v>
      </c>
      <c r="E4110" s="7">
        <v>0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1">
        <f t="shared" si="257"/>
        <v>0</v>
      </c>
      <c r="P4110" t="s">
        <v>8309</v>
      </c>
      <c r="Q4110" t="s">
        <v>8333</v>
      </c>
      <c r="R4110" s="13">
        <f t="shared" si="256"/>
        <v>42628.849120370374</v>
      </c>
      <c r="S4110" s="13">
        <f t="shared" si="258"/>
        <v>42656.849120370374</v>
      </c>
      <c r="T4110">
        <f t="shared" si="259"/>
        <v>2016</v>
      </c>
    </row>
    <row r="4111" spans="1:20" ht="75" x14ac:dyDescent="0.25">
      <c r="A4111">
        <v>2213</v>
      </c>
      <c r="B4111" s="9" t="s">
        <v>2214</v>
      </c>
      <c r="C4111" s="3" t="s">
        <v>6323</v>
      </c>
      <c r="D4111" s="5">
        <v>5</v>
      </c>
      <c r="E4111" s="7">
        <v>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">
        <f t="shared" si="257"/>
        <v>0</v>
      </c>
      <c r="P4111" t="s">
        <v>8323</v>
      </c>
      <c r="Q4111" t="s">
        <v>8342</v>
      </c>
      <c r="R4111" s="13">
        <f t="shared" si="256"/>
        <v>42109.826145833329</v>
      </c>
      <c r="S4111" s="13">
        <f t="shared" si="258"/>
        <v>42139.826145833329</v>
      </c>
      <c r="T4111">
        <f t="shared" si="259"/>
        <v>2015</v>
      </c>
    </row>
    <row r="4112" spans="1:20" ht="45" x14ac:dyDescent="0.25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">
        <f t="shared" si="257"/>
        <v>0</v>
      </c>
      <c r="P4112" t="s">
        <v>8331</v>
      </c>
      <c r="Q4112" t="s">
        <v>8332</v>
      </c>
      <c r="R4112" s="13">
        <f t="shared" si="256"/>
        <v>41829.896562499998</v>
      </c>
      <c r="S4112" s="13">
        <f t="shared" si="258"/>
        <v>41859.896562499998</v>
      </c>
      <c r="T4112">
        <f t="shared" si="259"/>
        <v>2014</v>
      </c>
    </row>
    <row r="4113" spans="1:20" ht="60" x14ac:dyDescent="0.25">
      <c r="A4113">
        <v>2243</v>
      </c>
      <c r="B4113" s="9" t="s">
        <v>2244</v>
      </c>
      <c r="C4113" s="3" t="s">
        <v>6353</v>
      </c>
      <c r="D4113" s="5">
        <v>1</v>
      </c>
      <c r="E4113" s="7">
        <v>0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">
        <f t="shared" si="257"/>
        <v>0</v>
      </c>
      <c r="P4113" t="s">
        <v>8320</v>
      </c>
      <c r="Q4113" t="s">
        <v>8348</v>
      </c>
      <c r="R4113" s="13">
        <f t="shared" si="256"/>
        <v>42800.751041666663</v>
      </c>
      <c r="S4113" s="13">
        <f t="shared" si="258"/>
        <v>42807.125</v>
      </c>
      <c r="T4113">
        <f t="shared" si="259"/>
        <v>2017</v>
      </c>
    </row>
    <row r="4114" spans="1:20" ht="60" x14ac:dyDescent="0.25">
      <c r="A4114">
        <v>2734</v>
      </c>
      <c r="B4114" s="9" t="s">
        <v>2734</v>
      </c>
      <c r="C4114" s="3" t="s">
        <v>6844</v>
      </c>
      <c r="D4114" s="5">
        <v>1</v>
      </c>
      <c r="E4114" s="7">
        <v>0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">
        <f t="shared" si="257"/>
        <v>0</v>
      </c>
      <c r="P4114" t="s">
        <v>8314</v>
      </c>
      <c r="Q4114" t="s">
        <v>8325</v>
      </c>
      <c r="R4114" s="13">
        <f t="shared" si="256"/>
        <v>42626.668888888889</v>
      </c>
      <c r="S4114" s="13">
        <f t="shared" si="258"/>
        <v>42656.915972222225</v>
      </c>
      <c r="T4114">
        <f t="shared" si="259"/>
        <v>2016</v>
      </c>
    </row>
    <row r="4115" spans="1:20" ht="45" x14ac:dyDescent="0.25">
      <c r="A4115">
        <v>3840</v>
      </c>
      <c r="B4115" s="9" t="s">
        <v>3837</v>
      </c>
      <c r="C4115" s="3" t="s">
        <v>7949</v>
      </c>
      <c r="D4115" s="5">
        <v>1</v>
      </c>
      <c r="E4115" s="7">
        <v>0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" t="e">
        <f t="shared" si="257"/>
        <v>#DIV/0!</v>
      </c>
      <c r="P4115" t="s">
        <v>8309</v>
      </c>
      <c r="Q4115" t="s">
        <v>8333</v>
      </c>
      <c r="R4115" s="13">
        <f t="shared" si="256"/>
        <v>42432.701724537037</v>
      </c>
      <c r="S4115" s="13">
        <f t="shared" si="258"/>
        <v>42457.660057870366</v>
      </c>
      <c r="T4115">
        <f t="shared" si="259"/>
        <v>2016</v>
      </c>
    </row>
  </sheetData>
  <autoFilter ref="A1:T4115" xr:uid="{157AA920-D92A-43A1-88EA-6D63842C78FB}"/>
  <sortState xmlns:xlrd2="http://schemas.microsoft.com/office/spreadsheetml/2017/richdata2" ref="E2:E4116">
    <sortCondition descending="1" ref="E1:E411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B5F91-CD8D-48C0-90E4-7FB3765371F2}">
  <sheetPr codeName="Sheet3"/>
  <dimension ref="A1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8357</v>
      </c>
      <c r="B1" t="s">
        <v>8309</v>
      </c>
    </row>
    <row r="2" spans="1:5" x14ac:dyDescent="0.25">
      <c r="A2" s="10" t="s">
        <v>8366</v>
      </c>
      <c r="B2" t="s">
        <v>8363</v>
      </c>
    </row>
    <row r="4" spans="1:5" x14ac:dyDescent="0.25">
      <c r="A4" s="10" t="s">
        <v>8362</v>
      </c>
      <c r="B4" s="10" t="s">
        <v>8359</v>
      </c>
    </row>
    <row r="5" spans="1:5" x14ac:dyDescent="0.25">
      <c r="A5" s="10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59B99-7C1D-49A3-87E6-6FD0DF81F24B}">
  <sheetPr codeName="Sheet5"/>
  <dimension ref="A1:J21"/>
  <sheetViews>
    <sheetView workbookViewId="0">
      <selection activeCell="A20" sqref="A2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0" x14ac:dyDescent="0.25">
      <c r="A1" s="18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10" x14ac:dyDescent="0.25">
      <c r="A2" s="19" t="s">
        <v>8387</v>
      </c>
      <c r="B2" s="3">
        <f>COUNTIFS(Kickstarter!D:D,"&lt;1000",Kickstarter!F:F,"successful",Kickstarter!Q:Q,"plays")</f>
        <v>141</v>
      </c>
      <c r="C2">
        <f>COUNTIFS(Kickstarter!D:D,"&lt;1000",Kickstarter!F:F,"failed",Kickstarter!Q:Q,"plays")</f>
        <v>45</v>
      </c>
      <c r="D2">
        <f>COUNTIFS(Kickstarter!D:D,"&lt;1000",Kickstarter!F:F,"canceled",Kickstarter!Q:Q,"plays")</f>
        <v>0</v>
      </c>
      <c r="E2">
        <f>SUM(B2, C2, D2)</f>
        <v>186</v>
      </c>
      <c r="F2" s="15">
        <f>B2/E2</f>
        <v>0.75806451612903225</v>
      </c>
      <c r="G2" s="15">
        <f>C2/E2</f>
        <v>0.24193548387096775</v>
      </c>
      <c r="H2" s="15">
        <f>D2/E2</f>
        <v>0</v>
      </c>
    </row>
    <row r="3" spans="1:10" x14ac:dyDescent="0.25">
      <c r="A3" s="19" t="s">
        <v>8388</v>
      </c>
      <c r="B3">
        <f>COUNTIFS(Kickstarter!D:D,"&gt;="&amp;1000,Kickstarter!F:F,"successful",Kickstarter!Q:Q,"plays",Kickstarter!D:D,"&lt;="&amp;4999)</f>
        <v>388</v>
      </c>
      <c r="C3">
        <f>COUNTIFS(Kickstarter!D:D,"&gt;="&amp;1000,Kickstarter!F:F,"failed",Kickstarter!Q:Q,"plays",Kickstarter!D:D,"&lt;="&amp;4999)</f>
        <v>146</v>
      </c>
      <c r="D3">
        <f>COUNTIFS(Kickstarter!D:D,"&gt;="&amp;1000,Kickstarter!F:F,"canceled",Kickstarter!Q:Q,"plays",Kickstarter!D:D,"&lt;="&amp;4999)</f>
        <v>0</v>
      </c>
      <c r="E3">
        <f>SUM(B3, C3, D3)</f>
        <v>534</v>
      </c>
      <c r="F3" s="15">
        <f t="shared" ref="F3:F13" si="0">B3/E3</f>
        <v>0.72659176029962547</v>
      </c>
      <c r="G3" s="15">
        <f t="shared" ref="G3:G13" si="1">C3/E3</f>
        <v>0.27340823970037453</v>
      </c>
      <c r="H3" s="15">
        <f t="shared" ref="H3:H13" si="2">D3/E3</f>
        <v>0</v>
      </c>
      <c r="J3" t="s">
        <v>8399</v>
      </c>
    </row>
    <row r="4" spans="1:10" x14ac:dyDescent="0.25">
      <c r="A4" s="19" t="s">
        <v>8389</v>
      </c>
      <c r="B4">
        <f>COUNTIFS(Kickstarter!D:D,"&gt;="&amp;5000,Kickstarter!F:F,"successful",Kickstarter!Q:Q,"plays",Kickstarter!D:D,"&lt;="&amp;9999)</f>
        <v>93</v>
      </c>
      <c r="C4">
        <f>COUNTIFS(Kickstarter!D:D,"&gt;="&amp;5000,Kickstarter!F:F,"failed",Kickstarter!Q:Q,"plays",Kickstarter!D:D,"&lt;="&amp;9999)</f>
        <v>76</v>
      </c>
      <c r="D4">
        <f>COUNTIFS(Kickstarter!D:D,"&gt;="&amp;5000,Kickstarter!F:F,"canceled",Kickstarter!Q:Q,"plays",Kickstarter!D:D,"&lt;="&amp;9999)</f>
        <v>0</v>
      </c>
      <c r="E4">
        <f t="shared" ref="E4:E13" si="3">SUM(B4, C4, D4)</f>
        <v>169</v>
      </c>
      <c r="F4" s="15">
        <f t="shared" si="0"/>
        <v>0.55029585798816572</v>
      </c>
      <c r="G4" s="15">
        <f t="shared" si="1"/>
        <v>0.44970414201183434</v>
      </c>
      <c r="H4" s="15">
        <f t="shared" si="2"/>
        <v>0</v>
      </c>
      <c r="J4" t="s">
        <v>8400</v>
      </c>
    </row>
    <row r="5" spans="1:10" x14ac:dyDescent="0.25">
      <c r="A5" s="19" t="s">
        <v>8390</v>
      </c>
      <c r="B5">
        <f>COUNTIFS(Kickstarter!D:D,"&gt;="&amp;10000,Kickstarter!F:F,"successful",Kickstarter!Q:Q,"plays",Kickstarter!D:D,"&lt;="&amp;14999)</f>
        <v>39</v>
      </c>
      <c r="C5">
        <f>COUNTIFS(Kickstarter!D:D,"&gt;="&amp;10000,Kickstarter!F:F,"failed",Kickstarter!Q:Q,"plays",Kickstarter!D:D,"&lt;="&amp;14999)</f>
        <v>33</v>
      </c>
      <c r="D5">
        <f>COUNTIFS(Kickstarter!D:D,"&gt;="&amp;10000,Kickstarter!F:F,"canceled",Kickstarter!Q:Q,"plays",Kickstarter!D:D,"&lt;="&amp;14999)</f>
        <v>0</v>
      </c>
      <c r="E5">
        <f t="shared" si="3"/>
        <v>72</v>
      </c>
      <c r="F5" s="15">
        <f t="shared" si="0"/>
        <v>0.54166666666666663</v>
      </c>
      <c r="G5" s="15">
        <f t="shared" si="1"/>
        <v>0.45833333333333331</v>
      </c>
      <c r="H5" s="15">
        <f t="shared" si="2"/>
        <v>0</v>
      </c>
    </row>
    <row r="6" spans="1:10" x14ac:dyDescent="0.25">
      <c r="A6" s="19" t="s">
        <v>8391</v>
      </c>
      <c r="B6">
        <f>COUNTIFS(Kickstarter!D:D,"&gt;="&amp;15000,Kickstarter!F:F,"successful",Kickstarter!Q:Q,"plays",Kickstarter!D:D,"&lt;="&amp;19999)</f>
        <v>12</v>
      </c>
      <c r="C6">
        <f>COUNTIFS(Kickstarter!D:D,"&gt;="&amp;15000,Kickstarter!F:F,"failed",Kickstarter!Q:Q,"plays",Kickstarter!D:D,"&lt;="&amp;19999)</f>
        <v>12</v>
      </c>
      <c r="D6">
        <f>COUNTIFS(Kickstarter!D:D,"&gt;="&amp;15000,Kickstarter!F:F,"canceled",Kickstarter!Q:Q,"plays",Kickstarter!D:D,"&lt;="&amp;19999)</f>
        <v>0</v>
      </c>
      <c r="E6">
        <f t="shared" si="3"/>
        <v>24</v>
      </c>
      <c r="F6" s="15">
        <f t="shared" si="0"/>
        <v>0.5</v>
      </c>
      <c r="G6" s="15">
        <f t="shared" si="1"/>
        <v>0.5</v>
      </c>
      <c r="H6" s="15">
        <f t="shared" si="2"/>
        <v>0</v>
      </c>
    </row>
    <row r="7" spans="1:10" x14ac:dyDescent="0.25">
      <c r="A7" s="19" t="s">
        <v>8392</v>
      </c>
      <c r="B7">
        <f>COUNTIFS(Kickstarter!D:D,"&gt;="&amp;20000,Kickstarter!F:F,"successful",Kickstarter!Q:Q,"plays",Kickstarter!D:D,"&lt;="&amp;24999)</f>
        <v>9</v>
      </c>
      <c r="C7">
        <f>COUNTIFS(Kickstarter!D:D,"&gt;="&amp;20000,Kickstarter!F:F,"failed",Kickstarter!Q:Q,"plays",Kickstarter!D:D,"&lt;="&amp;24999)</f>
        <v>11</v>
      </c>
      <c r="D7">
        <f>COUNTIFS(Kickstarter!D:D,"&gt;="&amp;20000,Kickstarter!F:F,"canceled",Kickstarter!Q:Q,"plays",Kickstarter!D:D,"&lt;="&amp;24999)</f>
        <v>0</v>
      </c>
      <c r="E7">
        <f t="shared" si="3"/>
        <v>20</v>
      </c>
      <c r="F7" s="15">
        <f t="shared" si="0"/>
        <v>0.45</v>
      </c>
      <c r="G7" s="15">
        <f t="shared" si="1"/>
        <v>0.55000000000000004</v>
      </c>
      <c r="H7" s="15">
        <f t="shared" si="2"/>
        <v>0</v>
      </c>
    </row>
    <row r="8" spans="1:10" x14ac:dyDescent="0.25">
      <c r="A8" s="19" t="s">
        <v>8393</v>
      </c>
      <c r="B8">
        <f>COUNTIFS(Kickstarter!D:D,"&gt;="&amp;25000,Kickstarter!F:F,"successful",Kickstarter!Q:Q,"plays",Kickstarter!D:D,"&lt;="&amp;29999)</f>
        <v>1</v>
      </c>
      <c r="C8">
        <f>COUNTIFS(Kickstarter!D:D,"&gt;="&amp;25000,Kickstarter!F:F,"failed",Kickstarter!Q:Q,"plays",Kickstarter!D:D,"&lt;="&amp;29999)</f>
        <v>4</v>
      </c>
      <c r="D8">
        <f>COUNTIFS(Kickstarter!D:D,"&gt;="&amp;25000,Kickstarter!F:F,"canceled",Kickstarter!Q:Q,"plays",Kickstarter!D:D,"&lt;="&amp;29999)</f>
        <v>0</v>
      </c>
      <c r="E8">
        <f t="shared" si="3"/>
        <v>5</v>
      </c>
      <c r="F8" s="15">
        <f t="shared" si="0"/>
        <v>0.2</v>
      </c>
      <c r="G8" s="15">
        <f t="shared" si="1"/>
        <v>0.8</v>
      </c>
      <c r="H8" s="15">
        <f t="shared" si="2"/>
        <v>0</v>
      </c>
    </row>
    <row r="9" spans="1:10" x14ac:dyDescent="0.25">
      <c r="A9" s="19" t="s">
        <v>8394</v>
      </c>
      <c r="B9">
        <f>COUNTIFS(Kickstarter!D:D,"&gt;="&amp;30000,Kickstarter!F:F,"successful",Kickstarter!Q:Q,"plays",Kickstarter!D:D,"&lt;="&amp;34999)</f>
        <v>3</v>
      </c>
      <c r="C9">
        <f>COUNTIFS(Kickstarter!D:D,"&gt;="&amp;30000,Kickstarter!F:F,"failed",Kickstarter!Q:Q,"plays",Kickstarter!D:D,"&lt;="&amp;34999)</f>
        <v>8</v>
      </c>
      <c r="D9">
        <f>COUNTIFS(Kickstarter!D:D,"&gt;="&amp;30000,Kickstarter!F:F,"canceled",Kickstarter!Q:Q,"plays",Kickstarter!D:D,"&lt;="&amp;34999)</f>
        <v>0</v>
      </c>
      <c r="E9">
        <f t="shared" si="3"/>
        <v>11</v>
      </c>
      <c r="F9" s="15">
        <f t="shared" si="0"/>
        <v>0.27272727272727271</v>
      </c>
      <c r="G9" s="15">
        <f t="shared" si="1"/>
        <v>0.72727272727272729</v>
      </c>
      <c r="H9" s="15">
        <f t="shared" si="2"/>
        <v>0</v>
      </c>
    </row>
    <row r="10" spans="1:10" x14ac:dyDescent="0.25">
      <c r="A10" s="19" t="s">
        <v>8395</v>
      </c>
      <c r="B10">
        <f>COUNTIFS(Kickstarter!D:D,"&gt;="&amp;35000,Kickstarter!F:F,"successful",Kickstarter!Q:Q,"plays",Kickstarter!D:D,"&lt;="&amp;39999)</f>
        <v>4</v>
      </c>
      <c r="C10">
        <f>COUNTIFS(Kickstarter!D:D,"&gt;="&amp;35000,Kickstarter!F:F,"failed",Kickstarter!Q:Q,"plays",Kickstarter!D:D,"&lt;="&amp;39999)</f>
        <v>2</v>
      </c>
      <c r="D10">
        <f>COUNTIFS(Kickstarter!D:D,"&gt;="&amp;35000,Kickstarter!F:F,"canceled",Kickstarter!Q:Q,"plays",Kickstarter!D:D,"&lt;="&amp;39999)</f>
        <v>0</v>
      </c>
      <c r="E10">
        <f t="shared" si="3"/>
        <v>6</v>
      </c>
      <c r="F10" s="15">
        <f t="shared" si="0"/>
        <v>0.66666666666666663</v>
      </c>
      <c r="G10" s="15">
        <f t="shared" si="1"/>
        <v>0.33333333333333331</v>
      </c>
      <c r="H10" s="15">
        <f t="shared" si="2"/>
        <v>0</v>
      </c>
    </row>
    <row r="11" spans="1:10" x14ac:dyDescent="0.25">
      <c r="A11" s="19" t="s">
        <v>8396</v>
      </c>
      <c r="B11">
        <f>COUNTIFS(Kickstarter!D:D,"&gt;="&amp;40000,Kickstarter!F:F,"successful",Kickstarter!Q:Q,"plays",Kickstarter!D:D,"&lt;="&amp;44999)</f>
        <v>2</v>
      </c>
      <c r="C11">
        <f>COUNTIFS(Kickstarter!D:D,"&gt;="&amp;40000,Kickstarter!F:F,"failed",Kickstarter!Q:Q,"plays",Kickstarter!D:D,"&lt;="&amp;44999)</f>
        <v>1</v>
      </c>
      <c r="D11">
        <f>COUNTIFS(Kickstarter!D:D,"&gt;="&amp;40000,Kickstarter!F:F,"canceled",Kickstarter!Q:Q,"plays",Kickstarter!D:D,"&lt;="&amp;44999)</f>
        <v>0</v>
      </c>
      <c r="E11">
        <f t="shared" si="3"/>
        <v>3</v>
      </c>
      <c r="F11" s="15">
        <f t="shared" si="0"/>
        <v>0.66666666666666663</v>
      </c>
      <c r="G11" s="15">
        <f t="shared" si="1"/>
        <v>0.33333333333333331</v>
      </c>
      <c r="H11" s="15">
        <f t="shared" si="2"/>
        <v>0</v>
      </c>
    </row>
    <row r="12" spans="1:10" x14ac:dyDescent="0.25">
      <c r="A12" s="19" t="s">
        <v>8397</v>
      </c>
      <c r="B12">
        <f>COUNTIFS(Kickstarter!D:D,"&gt;="&amp;45000,Kickstarter!F:F,"successful",Kickstarter!Q:Q,"plays",Kickstarter!D:D,"&lt;="&amp;49999)</f>
        <v>0</v>
      </c>
      <c r="C12">
        <f>COUNTIFS(Kickstarter!D:D,"&gt;="&amp;45000,Kickstarter!F:F,"failed",Kickstarter!Q:Q,"plays",Kickstarter!D:D,"&lt;="&amp;49999)</f>
        <v>1</v>
      </c>
      <c r="D12">
        <f>COUNTIFS(Kickstarter!D:D,"&gt;="&amp;45000,Kickstarter!F:F,"canceled",Kickstarter!Q:Q,"plays",Kickstarter!D:D,"&lt;="&amp;49999)</f>
        <v>0</v>
      </c>
      <c r="E12">
        <f t="shared" si="3"/>
        <v>1</v>
      </c>
      <c r="F12" s="15">
        <f t="shared" si="0"/>
        <v>0</v>
      </c>
      <c r="G12" s="15">
        <f t="shared" si="1"/>
        <v>1</v>
      </c>
      <c r="H12" s="15">
        <f t="shared" si="2"/>
        <v>0</v>
      </c>
    </row>
    <row r="13" spans="1:10" x14ac:dyDescent="0.25">
      <c r="A13" s="19" t="s">
        <v>8398</v>
      </c>
      <c r="B13">
        <f>COUNTIFS(Kickstarter!D:D,"&gt;=50000",Kickstarter!F:F,"successful",Kickstarter!Q:Q,"plays")</f>
        <v>2</v>
      </c>
      <c r="C13">
        <f>COUNTIFS(Kickstarter!D:D,"&gt;50000",Kickstarter!F:F,"failed",Kickstarter!Q:Q,"plays")</f>
        <v>10</v>
      </c>
      <c r="D13">
        <f>COUNTIFS(Kickstarter!D:D,"&gt;50000",Kickstarter!F:F,"canceled",Kickstarter!Q:Q,"plays")</f>
        <v>0</v>
      </c>
      <c r="E13">
        <f t="shared" si="3"/>
        <v>12</v>
      </c>
      <c r="F13" s="15">
        <f t="shared" si="0"/>
        <v>0.16666666666666666</v>
      </c>
      <c r="G13" s="15">
        <f t="shared" si="1"/>
        <v>0.83333333333333337</v>
      </c>
      <c r="H13" s="15">
        <f t="shared" si="2"/>
        <v>0</v>
      </c>
    </row>
    <row r="14" spans="1:10" x14ac:dyDescent="0.25">
      <c r="E14">
        <f>SUM(E2:E13)</f>
        <v>1043</v>
      </c>
    </row>
    <row r="18" spans="1:2" x14ac:dyDescent="0.25">
      <c r="A18" s="16" t="s">
        <v>8401</v>
      </c>
    </row>
    <row r="19" spans="1:2" x14ac:dyDescent="0.25">
      <c r="A19" s="17" t="s">
        <v>8402</v>
      </c>
      <c r="B19" s="17"/>
    </row>
    <row r="20" spans="1:2" x14ac:dyDescent="0.25">
      <c r="A20" s="17" t="s">
        <v>8403</v>
      </c>
      <c r="B20" s="17"/>
    </row>
    <row r="21" spans="1:2" x14ac:dyDescent="0.25">
      <c r="A21" s="17" t="s">
        <v>8404</v>
      </c>
      <c r="B21" s="17"/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Goal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Darshan Patani</cp:lastModifiedBy>
  <dcterms:created xsi:type="dcterms:W3CDTF">2017-04-20T15:17:24Z</dcterms:created>
  <dcterms:modified xsi:type="dcterms:W3CDTF">2021-10-02T15:58:24Z</dcterms:modified>
</cp:coreProperties>
</file>