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DM-MA-FILE-3\Apps\PYTHON_UTIL\scripts\officials_data\data\xlsx\"/>
    </mc:Choice>
  </mc:AlternateContent>
  <bookViews>
    <workbookView xWindow="0" yWindow="0" windowWidth="20490" windowHeight="7620"/>
  </bookViews>
  <sheets>
    <sheet name="Index" sheetId="1" r:id="rId1"/>
    <sheet name="EA(1)-Assessment" sheetId="2" r:id="rId2"/>
    <sheet name="MR(1)-Residential" sheetId="3" r:id="rId3"/>
    <sheet name="MR(2)-Non-Residential" sheetId="4" r:id="rId4"/>
  </sheets>
  <definedNames>
    <definedName name="_xlnm.Print_Area" localSheetId="0">Index!$A$1:$D$87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3"/>
  <c r="A1" i="2"/>
  <c r="C86" i="1"/>
  <c r="C83" i="1"/>
  <c r="C82" i="1"/>
  <c r="C79" i="1"/>
  <c r="C76" i="1"/>
  <c r="C73" i="1"/>
  <c r="C70" i="1"/>
  <c r="C67" i="1"/>
  <c r="C64" i="1"/>
  <c r="C63" i="1"/>
  <c r="C62" i="1"/>
  <c r="C61" i="1"/>
  <c r="C58" i="1"/>
  <c r="C57" i="1"/>
  <c r="C56" i="1"/>
  <c r="C53" i="1"/>
  <c r="C52" i="1"/>
  <c r="C51" i="1"/>
  <c r="C48" i="1"/>
  <c r="C47" i="1"/>
  <c r="C46" i="1"/>
  <c r="C43" i="1"/>
  <c r="C42" i="1"/>
  <c r="C41" i="1"/>
  <c r="C38" i="1"/>
  <c r="C37" i="1"/>
  <c r="C36" i="1"/>
  <c r="C35" i="1"/>
  <c r="C32" i="1"/>
  <c r="C31" i="1"/>
  <c r="C29" i="1"/>
  <c r="C28" i="1"/>
  <c r="C25" i="1"/>
  <c r="C24" i="1"/>
  <c r="C22" i="1"/>
  <c r="C21" i="1"/>
  <c r="C17" i="1"/>
  <c r="C14" i="1"/>
  <c r="C10" i="1"/>
  <c r="G9" i="1"/>
  <c r="C9" i="1"/>
  <c r="C8" i="1"/>
  <c r="C7" i="1"/>
  <c r="C4" i="1"/>
</calcChain>
</file>

<file path=xl/sharedStrings.xml><?xml version="1.0" encoding="utf-8"?>
<sst xmlns="http://schemas.openxmlformats.org/spreadsheetml/2006/main" count="5416" uniqueCount="774">
  <si>
    <t>Worksheet</t>
  </si>
  <si>
    <t>Description</t>
  </si>
  <si>
    <t>A - Financial Position</t>
  </si>
  <si>
    <t>2022 Financial and Statistical Data</t>
  </si>
  <si>
    <t>B - Change In Accumulated Surplus</t>
  </si>
  <si>
    <t>Financial Information Returns:</t>
  </si>
  <si>
    <t>Statistical Information Returns:</t>
  </si>
  <si>
    <t>Tax Rate Bylaws:</t>
  </si>
  <si>
    <t>C - Financial Activities by Function</t>
  </si>
  <si>
    <t>Revenue/Expense</t>
  </si>
  <si>
    <t>D - Financial Activities by Type/Object</t>
  </si>
  <si>
    <t>E - Revenue And Expense Supplementary Detail</t>
  </si>
  <si>
    <t>Reveue</t>
  </si>
  <si>
    <t>Sales and User Charges</t>
  </si>
  <si>
    <t>Provincial Capital Transfers</t>
  </si>
  <si>
    <t>Expense</t>
  </si>
  <si>
    <t>Annual Amortization Expense</t>
  </si>
  <si>
    <t>Long Term Debt Interest Expense</t>
  </si>
  <si>
    <t>E - Tangible Capital Assets Supplementary Detail</t>
  </si>
  <si>
    <t>Tangible Capital Assets (Purchased)</t>
  </si>
  <si>
    <t>Tangible Capital Assets (Donated or Contributed)</t>
  </si>
  <si>
    <t>Capital Fund Long Term Debt</t>
  </si>
  <si>
    <t>Long Term Debt (Principal Additions)</t>
  </si>
  <si>
    <t>Long Term Debt (Principal Reductions)</t>
  </si>
  <si>
    <t>G -  Change In Tangible Capital Assets</t>
  </si>
  <si>
    <t>Balance at Beginning of Year</t>
  </si>
  <si>
    <t>Balance at End of Year</t>
  </si>
  <si>
    <t>H -  Long Term Deb Support</t>
  </si>
  <si>
    <t>I -  Long Term Deb Sources</t>
  </si>
  <si>
    <t>J -  Future Long Term Debt Sources</t>
  </si>
  <si>
    <t>K - Property Taxes and Grants in Place</t>
  </si>
  <si>
    <t>Property Taxes</t>
  </si>
  <si>
    <t>Grants in Place of Property Taxes</t>
  </si>
  <si>
    <t>L - Grants in Place of Taxes</t>
  </si>
  <si>
    <t>P - Grant and Deferred Revenue</t>
  </si>
  <si>
    <t>Q - Remeasurement Gains and Losses</t>
  </si>
  <si>
    <t>AA - Debt Limit</t>
  </si>
  <si>
    <t>ST - General Statistics</t>
  </si>
  <si>
    <t>EA - Equalized Assessment</t>
  </si>
  <si>
    <t>Equalized Assessment</t>
  </si>
  <si>
    <t>MR - Tax Rate</t>
  </si>
  <si>
    <t>Residential or Farmland</t>
  </si>
  <si>
    <t>Schedule EA</t>
  </si>
  <si>
    <t>Equalized Assessment - Equalized Assessment</t>
  </si>
  <si>
    <t>YEAR</t>
  </si>
  <si>
    <t>STATUS</t>
  </si>
  <si>
    <t>CODE</t>
  </si>
  <si>
    <t>MUNICIPALITY</t>
  </si>
  <si>
    <t>GRAND TOTAL</t>
  </si>
  <si>
    <t>Linear Subtotal</t>
  </si>
  <si>
    <t>Mach &amp; Equip Subtotal</t>
  </si>
  <si>
    <t>Non Residential Subtotal</t>
  </si>
  <si>
    <t>Residential Subtotal</t>
  </si>
  <si>
    <t>Farmland</t>
  </si>
  <si>
    <t>Non Residential Railway</t>
  </si>
  <si>
    <t>NR  Res. Co-generating M&amp;E</t>
  </si>
  <si>
    <t>(* Includes AB &amp; SK)</t>
  </si>
  <si>
    <t>08260</t>
  </si>
  <si>
    <t>08265</t>
  </si>
  <si>
    <t>08270</t>
  </si>
  <si>
    <t>08275</t>
  </si>
  <si>
    <t>08280</t>
  </si>
  <si>
    <t>08285</t>
  </si>
  <si>
    <t>08290</t>
  </si>
  <si>
    <t>08295</t>
  </si>
  <si>
    <t>2022</t>
  </si>
  <si>
    <t>City</t>
  </si>
  <si>
    <t>0003</t>
  </si>
  <si>
    <t>AIRDRIE</t>
  </si>
  <si>
    <t>0019</t>
  </si>
  <si>
    <t>BEAUMONT</t>
  </si>
  <si>
    <t>0043</t>
  </si>
  <si>
    <t>BROOKS</t>
  </si>
  <si>
    <t>0046</t>
  </si>
  <si>
    <t>CALGARY</t>
  </si>
  <si>
    <t>0048</t>
  </si>
  <si>
    <t>CAMROSE</t>
  </si>
  <si>
    <t>0356</t>
  </si>
  <si>
    <t>CHESTERMERE</t>
  </si>
  <si>
    <t>0525</t>
  </si>
  <si>
    <t>COLD LAKE</t>
  </si>
  <si>
    <t>0098</t>
  </si>
  <si>
    <t>EDMONTON</t>
  </si>
  <si>
    <t>0117</t>
  </si>
  <si>
    <t>FORT SASKATCHEWAN</t>
  </si>
  <si>
    <t>0132</t>
  </si>
  <si>
    <t>GRANDE PRAIRIE</t>
  </si>
  <si>
    <t>0194</t>
  </si>
  <si>
    <t>LACOMBE</t>
  </si>
  <si>
    <t>0200</t>
  </si>
  <si>
    <t>LEDUC</t>
  </si>
  <si>
    <t>0203</t>
  </si>
  <si>
    <t>LETHBRIDGE</t>
  </si>
  <si>
    <t>0206</t>
  </si>
  <si>
    <t>LLOYDMINSTER</t>
  </si>
  <si>
    <t>0217</t>
  </si>
  <si>
    <t>MEDICINE HAT</t>
  </si>
  <si>
    <t>0262</t>
  </si>
  <si>
    <t>RED DEER</t>
  </si>
  <si>
    <t>0291</t>
  </si>
  <si>
    <t>SPRUCE GROVE</t>
  </si>
  <si>
    <t>0292</t>
  </si>
  <si>
    <t>ST. ALBERT</t>
  </si>
  <si>
    <t>0347</t>
  </si>
  <si>
    <t>WETASKIWIN</t>
  </si>
  <si>
    <t>Specialized Municipality</t>
  </si>
  <si>
    <t>0361</t>
  </si>
  <si>
    <t>CROWSNEST PASS, MUNICIPALITY OF</t>
  </si>
  <si>
    <t>0418</t>
  </si>
  <si>
    <t>JASPER, MUNICIPALITY OF</t>
  </si>
  <si>
    <t>4353</t>
  </si>
  <si>
    <t>LAC LA BICHE COUNTY</t>
  </si>
  <si>
    <t>0505</t>
  </si>
  <si>
    <t>MACKENZIE COUNTY</t>
  </si>
  <si>
    <t>0302</t>
  </si>
  <si>
    <t>STRATHCONA COUNTY</t>
  </si>
  <si>
    <t>0508</t>
  </si>
  <si>
    <t>WOOD BUFFALO, REGIONAL MUNICIPALITY OF</t>
  </si>
  <si>
    <t>Municipal District</t>
  </si>
  <si>
    <t>0001</t>
  </si>
  <si>
    <t>ACADIA NO. 34, M.D. OF</t>
  </si>
  <si>
    <t>0012</t>
  </si>
  <si>
    <t>ATHABASCA COUNTY</t>
  </si>
  <si>
    <t>0015</t>
  </si>
  <si>
    <t>BARRHEAD NO. 11, COUNTY OF</t>
  </si>
  <si>
    <t>0020</t>
  </si>
  <si>
    <t>BEAVER COUNTY</t>
  </si>
  <si>
    <t>0506</t>
  </si>
  <si>
    <t>BIG LAKES COUNTY</t>
  </si>
  <si>
    <t>0382</t>
  </si>
  <si>
    <t>BIGHORN NO. 8, M.D. OF</t>
  </si>
  <si>
    <t>0502</t>
  </si>
  <si>
    <t>BIRCH HILLS COUNTY</t>
  </si>
  <si>
    <t>0036</t>
  </si>
  <si>
    <t>BONNYVILLE NO. 87, M.D. OF</t>
  </si>
  <si>
    <t>0383</t>
  </si>
  <si>
    <t>BRAZEAU COUNTY</t>
  </si>
  <si>
    <t>0049</t>
  </si>
  <si>
    <t>CAMROSE COUNTY</t>
  </si>
  <si>
    <t>0053</t>
  </si>
  <si>
    <t>CARDSTON COUNTY</t>
  </si>
  <si>
    <t>0504</t>
  </si>
  <si>
    <t>CLEAR HILLS COUNTY</t>
  </si>
  <si>
    <t>0377</t>
  </si>
  <si>
    <t>CLEARWATER COUNTY</t>
  </si>
  <si>
    <t>0376</t>
  </si>
  <si>
    <t>CYPRESS COUNTY</t>
  </si>
  <si>
    <t>0107</t>
  </si>
  <si>
    <t>FAIRVIEW NO. 136, M.D. OF</t>
  </si>
  <si>
    <t>0110</t>
  </si>
  <si>
    <t>FLAGSTAFF COUNTY</t>
  </si>
  <si>
    <t>0111</t>
  </si>
  <si>
    <t>FOOTHILLS COUNTY</t>
  </si>
  <si>
    <t>0118</t>
  </si>
  <si>
    <t>FORTY MILE NO. 8, COUNTY OF</t>
  </si>
  <si>
    <t>0133</t>
  </si>
  <si>
    <t>GRANDE PRAIRIE NO. 1, COUNTY OF</t>
  </si>
  <si>
    <t>0481</t>
  </si>
  <si>
    <t>GREENVIEW NO. 16, M.D. OF</t>
  </si>
  <si>
    <t>0191</t>
  </si>
  <si>
    <t>KNEEHILL COUNTY</t>
  </si>
  <si>
    <t>0193</t>
  </si>
  <si>
    <t>LAC STE. ANNE COUNTY</t>
  </si>
  <si>
    <t>0195</t>
  </si>
  <si>
    <t>LACOMBE COUNTY</t>
  </si>
  <si>
    <t>0198</t>
  </si>
  <si>
    <t>LAMONT COUNTY</t>
  </si>
  <si>
    <t>0201</t>
  </si>
  <si>
    <t>LEDUC COUNTY</t>
  </si>
  <si>
    <t>0507</t>
  </si>
  <si>
    <t>LESSER SLAVE RIVER NO. 124, M.D. OF</t>
  </si>
  <si>
    <t>0204</t>
  </si>
  <si>
    <t>LETHBRIDGE COUNTY</t>
  </si>
  <si>
    <t>0222</t>
  </si>
  <si>
    <t>MINBURN NO. 27, COUNTY OF</t>
  </si>
  <si>
    <t>0226</t>
  </si>
  <si>
    <t>MOUNTAIN VIEW COUNTY</t>
  </si>
  <si>
    <t>0235</t>
  </si>
  <si>
    <t>NEWELL, COUNTY OF</t>
  </si>
  <si>
    <t>0511</t>
  </si>
  <si>
    <t>NORTHERN LIGHTS, COUNTY OF</t>
  </si>
  <si>
    <t>0496</t>
  </si>
  <si>
    <t>NORTHERN SUNRISE COUNTY</t>
  </si>
  <si>
    <t>0512</t>
  </si>
  <si>
    <t>OPPORTUNITY NO. 17, M.D. OF</t>
  </si>
  <si>
    <t>0243</t>
  </si>
  <si>
    <t>PAINTEARTH NO. 18, COUNTY OF</t>
  </si>
  <si>
    <t>0245</t>
  </si>
  <si>
    <t>PARKLAND COUNTY</t>
  </si>
  <si>
    <t>0246</t>
  </si>
  <si>
    <t>PEACE NO. 135, M.D. OF</t>
  </si>
  <si>
    <t>0251</t>
  </si>
  <si>
    <t>PINCHER CREEK NO. 9, M.D. OF</t>
  </si>
  <si>
    <t>0255</t>
  </si>
  <si>
    <t>PONOKA  COUNTY</t>
  </si>
  <si>
    <t>0258</t>
  </si>
  <si>
    <t>PROVOST NO. 52, M.D. OF</t>
  </si>
  <si>
    <t>0501</t>
  </si>
  <si>
    <t>RANCHLAND NO. 66, M.D. OF</t>
  </si>
  <si>
    <t>0263</t>
  </si>
  <si>
    <t>RED DEER COUNTY</t>
  </si>
  <si>
    <t>0269</t>
  </si>
  <si>
    <t>ROCKY VIEW COUNTY</t>
  </si>
  <si>
    <t>0503</t>
  </si>
  <si>
    <t>SADDLE HILLS COUNTY</t>
  </si>
  <si>
    <t>0286</t>
  </si>
  <si>
    <t>SMOKY LAKE COUNTY</t>
  </si>
  <si>
    <t>0287</t>
  </si>
  <si>
    <t>SMOKY RIVER NO. 130, M.D.  OF</t>
  </si>
  <si>
    <t>0290</t>
  </si>
  <si>
    <t>SPIRIT RIVER NO. 133, M.D. OF</t>
  </si>
  <si>
    <t>0294</t>
  </si>
  <si>
    <t>ST. PAUL NO. 19, COUNTY OF</t>
  </si>
  <si>
    <t>0296</t>
  </si>
  <si>
    <t>STARLAND COUNTY</t>
  </si>
  <si>
    <t>0299</t>
  </si>
  <si>
    <t>STETTLER NO. 6, COUNTY OF</t>
  </si>
  <si>
    <t>0305</t>
  </si>
  <si>
    <t>STURGEON COUNTY</t>
  </si>
  <si>
    <t>0312</t>
  </si>
  <si>
    <t>TABER, M.D. OF</t>
  </si>
  <si>
    <t>0314</t>
  </si>
  <si>
    <t>THORHILD COUNTY</t>
  </si>
  <si>
    <t>0323</t>
  </si>
  <si>
    <t>TWO HILLS NO. 21, COUNTY OF</t>
  </si>
  <si>
    <t>0329</t>
  </si>
  <si>
    <t>VERMILION RIVER, COUNTY OF</t>
  </si>
  <si>
    <t>0334</t>
  </si>
  <si>
    <t>VULCAN  COUNTY</t>
  </si>
  <si>
    <t>0336</t>
  </si>
  <si>
    <t>WAINWRIGHT NO. 61, M.D. OF</t>
  </si>
  <si>
    <t>0340</t>
  </si>
  <si>
    <t>WARNER NO. 5, COUNTY OF</t>
  </si>
  <si>
    <t>0346</t>
  </si>
  <si>
    <t>WESTLOCK COUNTY</t>
  </si>
  <si>
    <t>0348</t>
  </si>
  <si>
    <t>WETASKIWIN NO. 10, COUNTY OF</t>
  </si>
  <si>
    <t>0349</t>
  </si>
  <si>
    <t>WHEATLAND COUNTY</t>
  </si>
  <si>
    <t>0353</t>
  </si>
  <si>
    <t>WILLOW CREEK NO. 26, M.D. OF</t>
  </si>
  <si>
    <t>0480</t>
  </si>
  <si>
    <t>WOODLANDS COUNTY</t>
  </si>
  <si>
    <t>0482</t>
  </si>
  <si>
    <t>YELLOWHEAD COUNTY</t>
  </si>
  <si>
    <t>Town</t>
  </si>
  <si>
    <t>0011</t>
  </si>
  <si>
    <t>ATHABASCA</t>
  </si>
  <si>
    <t>0387</t>
  </si>
  <si>
    <t>BANFF</t>
  </si>
  <si>
    <t>0014</t>
  </si>
  <si>
    <t>BARRHEAD</t>
  </si>
  <si>
    <t>0016</t>
  </si>
  <si>
    <t>BASHAW</t>
  </si>
  <si>
    <t>0017</t>
  </si>
  <si>
    <t>BASSANO</t>
  </si>
  <si>
    <t>0021</t>
  </si>
  <si>
    <t>BEAVERLODGE</t>
  </si>
  <si>
    <t>0024</t>
  </si>
  <si>
    <t>BENTLEY</t>
  </si>
  <si>
    <t>0030</t>
  </si>
  <si>
    <t>BLACK DIAMOND</t>
  </si>
  <si>
    <t>0031</t>
  </si>
  <si>
    <t>BLACKFALDS</t>
  </si>
  <si>
    <t>0034</t>
  </si>
  <si>
    <t>BON ACCORD</t>
  </si>
  <si>
    <t>0035</t>
  </si>
  <si>
    <t>BONNYVILLE</t>
  </si>
  <si>
    <t>0039</t>
  </si>
  <si>
    <t>BOW ISLAND</t>
  </si>
  <si>
    <t>0040</t>
  </si>
  <si>
    <t>BOWDEN</t>
  </si>
  <si>
    <t>0044</t>
  </si>
  <si>
    <t>BRUDERHEIM</t>
  </si>
  <si>
    <t>0047</t>
  </si>
  <si>
    <t>CALMAR</t>
  </si>
  <si>
    <t>0050</t>
  </si>
  <si>
    <t>CANMORE</t>
  </si>
  <si>
    <t>0052</t>
  </si>
  <si>
    <t>CARDSTON</t>
  </si>
  <si>
    <t>0056</t>
  </si>
  <si>
    <t>CARSTAIRS</t>
  </si>
  <si>
    <t>0058</t>
  </si>
  <si>
    <t>CASTOR</t>
  </si>
  <si>
    <t>0065</t>
  </si>
  <si>
    <t>CLARESHOLM</t>
  </si>
  <si>
    <t>0069</t>
  </si>
  <si>
    <t>COALDALE</t>
  </si>
  <si>
    <t>0360</t>
  </si>
  <si>
    <t>COALHURST</t>
  </si>
  <si>
    <t>0070</t>
  </si>
  <si>
    <t>COCHRANE</t>
  </si>
  <si>
    <t>0075</t>
  </si>
  <si>
    <t>CORONATION</t>
  </si>
  <si>
    <t>0079</t>
  </si>
  <si>
    <t>CROSSFIELD</t>
  </si>
  <si>
    <t>0082</t>
  </si>
  <si>
    <t>DAYSLAND</t>
  </si>
  <si>
    <t>0086</t>
  </si>
  <si>
    <t>DEVON</t>
  </si>
  <si>
    <t>0088</t>
  </si>
  <si>
    <t>DIDSBURY</t>
  </si>
  <si>
    <t>0091</t>
  </si>
  <si>
    <t>DRAYTON VALLEY</t>
  </si>
  <si>
    <t>0532</t>
  </si>
  <si>
    <t>DRUMHELLER</t>
  </si>
  <si>
    <t>0095</t>
  </si>
  <si>
    <t>ECKVILLE</t>
  </si>
  <si>
    <t>0100</t>
  </si>
  <si>
    <t>EDSON</t>
  </si>
  <si>
    <t>0101</t>
  </si>
  <si>
    <t>ELK POINT</t>
  </si>
  <si>
    <t>0106</t>
  </si>
  <si>
    <t>FAIRVIEW</t>
  </si>
  <si>
    <t>0108</t>
  </si>
  <si>
    <t>FALHER</t>
  </si>
  <si>
    <t>0115</t>
  </si>
  <si>
    <t>FORT MACLEOD</t>
  </si>
  <si>
    <t>0119</t>
  </si>
  <si>
    <t>FOX CREEK</t>
  </si>
  <si>
    <t>0124</t>
  </si>
  <si>
    <t>GIBBONS</t>
  </si>
  <si>
    <t>0137</t>
  </si>
  <si>
    <t>GRIMSHAW</t>
  </si>
  <si>
    <t>0141</t>
  </si>
  <si>
    <t>HANNA</t>
  </si>
  <si>
    <t>0143</t>
  </si>
  <si>
    <t>HARDISTY</t>
  </si>
  <si>
    <t>0146</t>
  </si>
  <si>
    <t>HIGH LEVEL</t>
  </si>
  <si>
    <t>0147</t>
  </si>
  <si>
    <t>HIGH PRAIRIE</t>
  </si>
  <si>
    <t>0148</t>
  </si>
  <si>
    <t>HIGH RIVER</t>
  </si>
  <si>
    <t>0151</t>
  </si>
  <si>
    <t>HINTON</t>
  </si>
  <si>
    <t>0180</t>
  </si>
  <si>
    <t>INNISFAIL</t>
  </si>
  <si>
    <t>0183</t>
  </si>
  <si>
    <t>IRRICANA</t>
  </si>
  <si>
    <t>0188</t>
  </si>
  <si>
    <t>KILLAM</t>
  </si>
  <si>
    <t>0197</t>
  </si>
  <si>
    <t>LAMONT</t>
  </si>
  <si>
    <t>0202</t>
  </si>
  <si>
    <t>LEGAL</t>
  </si>
  <si>
    <t>0211</t>
  </si>
  <si>
    <t>MAGRATH</t>
  </si>
  <si>
    <t>0212</t>
  </si>
  <si>
    <t>MANNING</t>
  </si>
  <si>
    <t>0215</t>
  </si>
  <si>
    <t>MAYERTHORPE</t>
  </si>
  <si>
    <t>0216</t>
  </si>
  <si>
    <t>MCLENNAN</t>
  </si>
  <si>
    <t>0218</t>
  </si>
  <si>
    <t>MILK RIVER</t>
  </si>
  <si>
    <t>0219</t>
  </si>
  <si>
    <t>MILLET</t>
  </si>
  <si>
    <t>0224</t>
  </si>
  <si>
    <t>MORINVILLE</t>
  </si>
  <si>
    <t>0227</t>
  </si>
  <si>
    <t>MUNDARE</t>
  </si>
  <si>
    <t>0232</t>
  </si>
  <si>
    <t>NANTON</t>
  </si>
  <si>
    <t>0236</t>
  </si>
  <si>
    <t>NOBLEFORD</t>
  </si>
  <si>
    <t>0238</t>
  </si>
  <si>
    <t>OKOTOKS</t>
  </si>
  <si>
    <t>0239</t>
  </si>
  <si>
    <t>OLDS</t>
  </si>
  <si>
    <t>0240</t>
  </si>
  <si>
    <t>ONOWAY</t>
  </si>
  <si>
    <t>0241</t>
  </si>
  <si>
    <t>OYEN</t>
  </si>
  <si>
    <t>0247</t>
  </si>
  <si>
    <t>PEACE RIVER</t>
  </si>
  <si>
    <t>0248</t>
  </si>
  <si>
    <t>PENHOLD</t>
  </si>
  <si>
    <t>0249</t>
  </si>
  <si>
    <t>PICTURE BUTTE</t>
  </si>
  <si>
    <t>0250</t>
  </si>
  <si>
    <t>PINCHER CREEK</t>
  </si>
  <si>
    <t>0254</t>
  </si>
  <si>
    <t>PONOKA</t>
  </si>
  <si>
    <t>0257</t>
  </si>
  <si>
    <t>PROVOST</t>
  </si>
  <si>
    <t>0260</t>
  </si>
  <si>
    <t>RAINBOW LAKE</t>
  </si>
  <si>
    <t>0261</t>
  </si>
  <si>
    <t>RAYMOND</t>
  </si>
  <si>
    <t>0264</t>
  </si>
  <si>
    <t>REDCLIFF</t>
  </si>
  <si>
    <t>0265</t>
  </si>
  <si>
    <t>REDWATER</t>
  </si>
  <si>
    <t>0266</t>
  </si>
  <si>
    <t>RIMBEY</t>
  </si>
  <si>
    <t>0268</t>
  </si>
  <si>
    <t>ROCKY MOUNTAIN HOUSE</t>
  </si>
  <si>
    <t>0280</t>
  </si>
  <si>
    <t>SEDGEWICK</t>
  </si>
  <si>
    <t>0281</t>
  </si>
  <si>
    <t>SEXSMITH</t>
  </si>
  <si>
    <t>0284</t>
  </si>
  <si>
    <t>SLAVE LAKE</t>
  </si>
  <si>
    <t>0285</t>
  </si>
  <si>
    <t>SMOKY LAKE</t>
  </si>
  <si>
    <t>0289</t>
  </si>
  <si>
    <t>SPIRIT RIVER</t>
  </si>
  <si>
    <t>0293</t>
  </si>
  <si>
    <t>ST. PAUL</t>
  </si>
  <si>
    <t>0297</t>
  </si>
  <si>
    <t>STAVELY</t>
  </si>
  <si>
    <t>0298</t>
  </si>
  <si>
    <t>STETTLER</t>
  </si>
  <si>
    <t>0301</t>
  </si>
  <si>
    <t>STONY PLAIN</t>
  </si>
  <si>
    <t>0303</t>
  </si>
  <si>
    <t>STRATHMORE</t>
  </si>
  <si>
    <t>0307</t>
  </si>
  <si>
    <t>SUNDRE</t>
  </si>
  <si>
    <t>0309</t>
  </si>
  <si>
    <t>SWAN HILLS</t>
  </si>
  <si>
    <t>0310</t>
  </si>
  <si>
    <t>SYLVAN LAKE</t>
  </si>
  <si>
    <t>0311</t>
  </si>
  <si>
    <t>TABER</t>
  </si>
  <si>
    <t>0315</t>
  </si>
  <si>
    <t>THORSBY</t>
  </si>
  <si>
    <t>0316</t>
  </si>
  <si>
    <t>THREE HILLS</t>
  </si>
  <si>
    <t>0318</t>
  </si>
  <si>
    <t>TOFIELD</t>
  </si>
  <si>
    <t>0320</t>
  </si>
  <si>
    <t>TROCHU</t>
  </si>
  <si>
    <t>0321</t>
  </si>
  <si>
    <t>TURNER VALLEY</t>
  </si>
  <si>
    <t>0322</t>
  </si>
  <si>
    <t>TWO HILLS</t>
  </si>
  <si>
    <t>0325</t>
  </si>
  <si>
    <t>VALLEYVIEW</t>
  </si>
  <si>
    <t>0326</t>
  </si>
  <si>
    <t>VAUXHALL</t>
  </si>
  <si>
    <t>0327</t>
  </si>
  <si>
    <t>VEGREVILLE</t>
  </si>
  <si>
    <t>0328</t>
  </si>
  <si>
    <t>VERMILION</t>
  </si>
  <si>
    <t>0331</t>
  </si>
  <si>
    <t>VIKING</t>
  </si>
  <si>
    <t>0333</t>
  </si>
  <si>
    <t>VULCAN</t>
  </si>
  <si>
    <t>0335</t>
  </si>
  <si>
    <t>WAINWRIGHT</t>
  </si>
  <si>
    <t>0343</t>
  </si>
  <si>
    <t>WEMBLEY</t>
  </si>
  <si>
    <t>0345</t>
  </si>
  <si>
    <t>WESTLOCK</t>
  </si>
  <si>
    <t>0350</t>
  </si>
  <si>
    <t>WHITECOURT</t>
  </si>
  <si>
    <t>Village</t>
  </si>
  <si>
    <t>0002</t>
  </si>
  <si>
    <t>ACME</t>
  </si>
  <si>
    <t>0004</t>
  </si>
  <si>
    <t>ALBERTA BEACH</t>
  </si>
  <si>
    <t>0005</t>
  </si>
  <si>
    <t>ALIX</t>
  </si>
  <si>
    <t>0006</t>
  </si>
  <si>
    <t>ALLIANCE</t>
  </si>
  <si>
    <t>0007</t>
  </si>
  <si>
    <t>AMISK</t>
  </si>
  <si>
    <t>0008</t>
  </si>
  <si>
    <t>ANDREW</t>
  </si>
  <si>
    <t>0010</t>
  </si>
  <si>
    <t>ARROWWOOD</t>
  </si>
  <si>
    <t>0363</t>
  </si>
  <si>
    <t>BARNWELL</t>
  </si>
  <si>
    <t>0013</t>
  </si>
  <si>
    <t>BARONS</t>
  </si>
  <si>
    <t>0018</t>
  </si>
  <si>
    <t>BAWLF</t>
  </si>
  <si>
    <t>0022</t>
  </si>
  <si>
    <t>BEISEKER</t>
  </si>
  <si>
    <t>0025</t>
  </si>
  <si>
    <t>BERWYN</t>
  </si>
  <si>
    <t>0027</t>
  </si>
  <si>
    <t>BIG VALLEY</t>
  </si>
  <si>
    <t>0029</t>
  </si>
  <si>
    <t>BITTERN LAKE</t>
  </si>
  <si>
    <t>0041</t>
  </si>
  <si>
    <t>BOYLE</t>
  </si>
  <si>
    <t>0042</t>
  </si>
  <si>
    <t>BRETON</t>
  </si>
  <si>
    <t>0051</t>
  </si>
  <si>
    <t>CARBON</t>
  </si>
  <si>
    <t>0054</t>
  </si>
  <si>
    <t>CARMANGAY</t>
  </si>
  <si>
    <t>0055</t>
  </si>
  <si>
    <t>CAROLINE</t>
  </si>
  <si>
    <t>0061</t>
  </si>
  <si>
    <t>CHAMPION</t>
  </si>
  <si>
    <t>0062</t>
  </si>
  <si>
    <t>CHAUVIN</t>
  </si>
  <si>
    <t>0064</t>
  </si>
  <si>
    <t>CHIPMAN</t>
  </si>
  <si>
    <t>0066</t>
  </si>
  <si>
    <t>CLIVE</t>
  </si>
  <si>
    <t>0068</t>
  </si>
  <si>
    <t>CLYDE</t>
  </si>
  <si>
    <t>0073</t>
  </si>
  <si>
    <t>CONSORT</t>
  </si>
  <si>
    <t>0076</t>
  </si>
  <si>
    <t>COUTTS</t>
  </si>
  <si>
    <t>0077</t>
  </si>
  <si>
    <t>COWLEY</t>
  </si>
  <si>
    <t>0078</t>
  </si>
  <si>
    <t>CREMONA</t>
  </si>
  <si>
    <t>0081</t>
  </si>
  <si>
    <t>CZAR</t>
  </si>
  <si>
    <t>0083</t>
  </si>
  <si>
    <t>DELBURNE</t>
  </si>
  <si>
    <t>0084</t>
  </si>
  <si>
    <t>DELIA</t>
  </si>
  <si>
    <t>0089</t>
  </si>
  <si>
    <t>DONALDA</t>
  </si>
  <si>
    <t>0090</t>
  </si>
  <si>
    <t>DONNELLY</t>
  </si>
  <si>
    <t>0093</t>
  </si>
  <si>
    <t>DUCHESS</t>
  </si>
  <si>
    <t>0096</t>
  </si>
  <si>
    <t>EDBERG</t>
  </si>
  <si>
    <t>0097</t>
  </si>
  <si>
    <t>EDGERTON</t>
  </si>
  <si>
    <t>0102</t>
  </si>
  <si>
    <t>ELNORA</t>
  </si>
  <si>
    <t>0103</t>
  </si>
  <si>
    <t>EMPRESS</t>
  </si>
  <si>
    <t>0112</t>
  </si>
  <si>
    <t>FOREMOST</t>
  </si>
  <si>
    <t>0113</t>
  </si>
  <si>
    <t>FORESTBURG</t>
  </si>
  <si>
    <t>0125</t>
  </si>
  <si>
    <t>GIROUXVILLE</t>
  </si>
  <si>
    <t>0127</t>
  </si>
  <si>
    <t>GLENDON</t>
  </si>
  <si>
    <t>0128</t>
  </si>
  <si>
    <t>GLENWOOD</t>
  </si>
  <si>
    <t>0140</t>
  </si>
  <si>
    <t>HALKIRK</t>
  </si>
  <si>
    <t>0144</t>
  </si>
  <si>
    <t>HAY LAKES</t>
  </si>
  <si>
    <t>0145</t>
  </si>
  <si>
    <t>HEISLER</t>
  </si>
  <si>
    <t>0149</t>
  </si>
  <si>
    <t>HILL SPRING</t>
  </si>
  <si>
    <t>0150</t>
  </si>
  <si>
    <t>HINES CREEK</t>
  </si>
  <si>
    <t>0152</t>
  </si>
  <si>
    <t>HOLDEN</t>
  </si>
  <si>
    <t>0153</t>
  </si>
  <si>
    <t>HUGHENDEN</t>
  </si>
  <si>
    <t>0154</t>
  </si>
  <si>
    <t>HUSSAR</t>
  </si>
  <si>
    <t>0181</t>
  </si>
  <si>
    <t>INNISFREE</t>
  </si>
  <si>
    <t>0182</t>
  </si>
  <si>
    <t>IRMA</t>
  </si>
  <si>
    <t>0190</t>
  </si>
  <si>
    <t>KITSCOTY</t>
  </si>
  <si>
    <t>0205</t>
  </si>
  <si>
    <t>LINDEN</t>
  </si>
  <si>
    <t>0207</t>
  </si>
  <si>
    <t>LOMOND</t>
  </si>
  <si>
    <t>0208</t>
  </si>
  <si>
    <t>LONGVIEW</t>
  </si>
  <si>
    <t>0209</t>
  </si>
  <si>
    <t>LOUGHEED</t>
  </si>
  <si>
    <t>0213</t>
  </si>
  <si>
    <t>MANNVILLE</t>
  </si>
  <si>
    <t>0214</t>
  </si>
  <si>
    <t>MARWAYNE</t>
  </si>
  <si>
    <t>0220</t>
  </si>
  <si>
    <t>MILO</t>
  </si>
  <si>
    <t>0225</t>
  </si>
  <si>
    <t>MORRIN</t>
  </si>
  <si>
    <t>0228</t>
  </si>
  <si>
    <t>MUNSON</t>
  </si>
  <si>
    <t>0229</t>
  </si>
  <si>
    <t>MYRNAM</t>
  </si>
  <si>
    <t>0231</t>
  </si>
  <si>
    <t>NAMPA</t>
  </si>
  <si>
    <t>0244</t>
  </si>
  <si>
    <t>PARADISE VALLEY</t>
  </si>
  <si>
    <t>0270</t>
  </si>
  <si>
    <t>ROCKYFORD</t>
  </si>
  <si>
    <t>0271</t>
  </si>
  <si>
    <t>ROSALIND</t>
  </si>
  <si>
    <t>0272</t>
  </si>
  <si>
    <t>ROSEMARY</t>
  </si>
  <si>
    <t>0275</t>
  </si>
  <si>
    <t>RYCROFT</t>
  </si>
  <si>
    <t>0276</t>
  </si>
  <si>
    <t>RYLEY</t>
  </si>
  <si>
    <t>0099</t>
  </si>
  <si>
    <t>SPRING LAKE</t>
  </si>
  <si>
    <t>0295</t>
  </si>
  <si>
    <t>STANDARD</t>
  </si>
  <si>
    <t>0300</t>
  </si>
  <si>
    <t>STIRLING</t>
  </si>
  <si>
    <t>0330</t>
  </si>
  <si>
    <t>VETERAN</t>
  </si>
  <si>
    <t>0332</t>
  </si>
  <si>
    <t>VILNA</t>
  </si>
  <si>
    <t>0338</t>
  </si>
  <si>
    <t>WARBURG</t>
  </si>
  <si>
    <t>0339</t>
  </si>
  <si>
    <t>WARNER</t>
  </si>
  <si>
    <t>0342</t>
  </si>
  <si>
    <t>WASKATENAU</t>
  </si>
  <si>
    <t>0355</t>
  </si>
  <si>
    <t>YOUNGSTOWN</t>
  </si>
  <si>
    <t>Summer Village</t>
  </si>
  <si>
    <t>0009</t>
  </si>
  <si>
    <t>ARGENTIA BEACH</t>
  </si>
  <si>
    <t>0026</t>
  </si>
  <si>
    <t>BETULA BEACH</t>
  </si>
  <si>
    <t>0384</t>
  </si>
  <si>
    <t>BIRCH COVE</t>
  </si>
  <si>
    <t>0028</t>
  </si>
  <si>
    <t>BIRCHCLIFF</t>
  </si>
  <si>
    <t>0367</t>
  </si>
  <si>
    <t>BONDISS</t>
  </si>
  <si>
    <t>0037</t>
  </si>
  <si>
    <t>BONNYVILLE BEACH</t>
  </si>
  <si>
    <t>0414</t>
  </si>
  <si>
    <t>BURNSTICK LAKE</t>
  </si>
  <si>
    <t>0057</t>
  </si>
  <si>
    <t>CASTLE ISLAND</t>
  </si>
  <si>
    <t>0080</t>
  </si>
  <si>
    <t>CRYSTAL SPRINGS</t>
  </si>
  <si>
    <t>0123</t>
  </si>
  <si>
    <t>GHOST LAKE</t>
  </si>
  <si>
    <t>0129</t>
  </si>
  <si>
    <t>GOLDEN DAYS</t>
  </si>
  <si>
    <t>0134</t>
  </si>
  <si>
    <t>GRANDVIEW</t>
  </si>
  <si>
    <t>0138</t>
  </si>
  <si>
    <t>GULL LAKE</t>
  </si>
  <si>
    <t>0358</t>
  </si>
  <si>
    <t>HALF MOON BAY</t>
  </si>
  <si>
    <t>0375</t>
  </si>
  <si>
    <t>HORSESHOE BAY</t>
  </si>
  <si>
    <t>0185</t>
  </si>
  <si>
    <t>ISLAND LAKE</t>
  </si>
  <si>
    <t>0368</t>
  </si>
  <si>
    <t>ISLAND LAKE SOUTH</t>
  </si>
  <si>
    <t>0186</t>
  </si>
  <si>
    <t>ITASKA BEACH</t>
  </si>
  <si>
    <t>0379</t>
  </si>
  <si>
    <t>JARVIS BAY</t>
  </si>
  <si>
    <t>0187</t>
  </si>
  <si>
    <t>KAPASIWIN</t>
  </si>
  <si>
    <t>0196</t>
  </si>
  <si>
    <t>LAKEVIEW</t>
  </si>
  <si>
    <t>0378</t>
  </si>
  <si>
    <t>LARKSPUR</t>
  </si>
  <si>
    <t>0210</t>
  </si>
  <si>
    <t>MA-ME-O BEACH</t>
  </si>
  <si>
    <t>0359</t>
  </si>
  <si>
    <t>MEWATHA BEACH</t>
  </si>
  <si>
    <t>0230</t>
  </si>
  <si>
    <t>NAKAMUN PARK</t>
  </si>
  <si>
    <t>0237</t>
  </si>
  <si>
    <t>NORGLENWOLD</t>
  </si>
  <si>
    <t>0385</t>
  </si>
  <si>
    <t>NORRIS BEACH</t>
  </si>
  <si>
    <t>0374</t>
  </si>
  <si>
    <t>PARKLAND BEACH</t>
  </si>
  <si>
    <t>0362</t>
  </si>
  <si>
    <t>PELICAN NARROWS</t>
  </si>
  <si>
    <t>0253</t>
  </si>
  <si>
    <t>POINT ALISON</t>
  </si>
  <si>
    <t>0256</t>
  </si>
  <si>
    <t>POPLAR BAY</t>
  </si>
  <si>
    <t>0267</t>
  </si>
  <si>
    <t>ROCHON SANDS</t>
  </si>
  <si>
    <t>0273</t>
  </si>
  <si>
    <t>ROSS HAVEN</t>
  </si>
  <si>
    <t>0277</t>
  </si>
  <si>
    <t>SANDY BEACH</t>
  </si>
  <si>
    <t>0279</t>
  </si>
  <si>
    <t>SEBA BEACH</t>
  </si>
  <si>
    <t>0282</t>
  </si>
  <si>
    <t>SILVER BEACH</t>
  </si>
  <si>
    <t>0283</t>
  </si>
  <si>
    <t>SILVER SANDS</t>
  </si>
  <si>
    <t>0369</t>
  </si>
  <si>
    <t>SOUTH BAPTISTE</t>
  </si>
  <si>
    <t>0288</t>
  </si>
  <si>
    <t>SOUTH VIEW</t>
  </si>
  <si>
    <t>0388</t>
  </si>
  <si>
    <t>SUNBREAKER COVE</t>
  </si>
  <si>
    <t>0306</t>
  </si>
  <si>
    <t>SUNDANCE BEACH</t>
  </si>
  <si>
    <t>0386</t>
  </si>
  <si>
    <t>SUNRISE BEACH</t>
  </si>
  <si>
    <t>0357</t>
  </si>
  <si>
    <t>SUNSET BEACH</t>
  </si>
  <si>
    <t>0308</t>
  </si>
  <si>
    <t>SUNSET POINT</t>
  </si>
  <si>
    <t>0324</t>
  </si>
  <si>
    <t>VAL QUENTIN</t>
  </si>
  <si>
    <t>0380</t>
  </si>
  <si>
    <t>WAIPAROUS</t>
  </si>
  <si>
    <t>0370</t>
  </si>
  <si>
    <t>WEST BAPTISTE</t>
  </si>
  <si>
    <t>0344</t>
  </si>
  <si>
    <t>WEST COVE</t>
  </si>
  <si>
    <t>0371</t>
  </si>
  <si>
    <t>WHISPERING HILLS</t>
  </si>
  <si>
    <t>0365</t>
  </si>
  <si>
    <t>WHITE SANDS</t>
  </si>
  <si>
    <t>0354</t>
  </si>
  <si>
    <t>YELLOWSTONE</t>
  </si>
  <si>
    <t>Improvement District</t>
  </si>
  <si>
    <t>0159</t>
  </si>
  <si>
    <t>I.D. NO. 04 (WATERTON)</t>
  </si>
  <si>
    <t>0164</t>
  </si>
  <si>
    <t>I.D. NO. 09 (BANFF)</t>
  </si>
  <si>
    <t>0167</t>
  </si>
  <si>
    <t>I.D. NO. 12 (JASPER NATIONAL PARK)</t>
  </si>
  <si>
    <t>0168</t>
  </si>
  <si>
    <t>I.D. NO. 13 (ELK ISLAND)</t>
  </si>
  <si>
    <t>0179</t>
  </si>
  <si>
    <t>I.D. NO. 24 (WOOD BUFFALO)</t>
  </si>
  <si>
    <t>0373</t>
  </si>
  <si>
    <t>KANANASKIS IMPROVEMENT DISTRICT</t>
  </si>
  <si>
    <t>Special Area</t>
  </si>
  <si>
    <t>0142</t>
  </si>
  <si>
    <t>SPECIAL AREAS BOARD</t>
  </si>
  <si>
    <t>Hamlet</t>
  </si>
  <si>
    <t>0155</t>
  </si>
  <si>
    <t>Hythe</t>
  </si>
  <si>
    <t>Schedule MR</t>
  </si>
  <si>
    <t>Tax Rate Data - Residential or Farmland</t>
  </si>
  <si>
    <t>General Municipal Tax Rate</t>
  </si>
  <si>
    <t>General Municipal Tax Rate (Farmland)</t>
  </si>
  <si>
    <t>Education - Alberta School Foundation Fund Tax Rate</t>
  </si>
  <si>
    <t>Allowance for Non-collection of Requisitioned Tax Rate</t>
  </si>
  <si>
    <t>Allowance For Non-Collection of Requisitioned Taxes ($)</t>
  </si>
  <si>
    <t>Seniors Lodge Accommodation Tax Rate</t>
  </si>
  <si>
    <t>Does Your Municipality Levy a Minimum Tax?</t>
  </si>
  <si>
    <t>What is the Amount of the Minimum Tax ($)</t>
  </si>
  <si>
    <t xml:space="preserve">Linked tax ratio (auto populated: non-residential divided by residential/farm land) </t>
  </si>
  <si>
    <t>Does your municipality have more than one residential tax rate?</t>
  </si>
  <si>
    <t>05800</t>
  </si>
  <si>
    <t>05801</t>
  </si>
  <si>
    <t>05810</t>
  </si>
  <si>
    <t>05820</t>
  </si>
  <si>
    <t>05821</t>
  </si>
  <si>
    <t>05830</t>
  </si>
  <si>
    <t>05831</t>
  </si>
  <si>
    <t>05832</t>
  </si>
  <si>
    <t>05840</t>
  </si>
  <si>
    <t>05850</t>
  </si>
  <si>
    <t>No</t>
  </si>
  <si>
    <t>Yes</t>
  </si>
  <si>
    <t>0479</t>
  </si>
  <si>
    <t>I.D. NO. 25 (WILLMORE WILDERNESS)</t>
  </si>
  <si>
    <t>330 out of 333</t>
  </si>
  <si>
    <t>Tax Rate Data - Non-Residential</t>
  </si>
  <si>
    <t>Does your municipality have a Small Business Tax Bylaw?</t>
  </si>
  <si>
    <t xml:space="preserve">If yes, what is the Small Business Tax rate (expressed in mills) ? </t>
  </si>
  <si>
    <t>05822</t>
  </si>
  <si>
    <t>05823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</si>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</sst>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0" applyFont="1"/>
    <xf numFmtId="0" fontId="4" fillId="0" borderId="0" xfId="2"/>
    <xf numFmtId="0" fontId="0" fillId="0" borderId="0" xfId="0" applyAlignment="1">
      <alignment horizontal="left"/>
    </xf>
    <xf numFmtId="0" fontId="0" fillId="2" borderId="2" xfId="0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0" applyFont="1" applyBorder="1" applyAlignment="1">
      <alignment horizontal="left" indent="1"/>
    </xf>
    <xf numFmtId="3" fontId="0" fillId="0" borderId="0" xfId="0" applyNumberFormat="1" applyBorder="1" applyAlignment="1">
      <alignment horizontal="right" inden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9" xfId="0" applyFont="1" applyFill="1" applyBorder="1" applyAlignment="1">
      <alignment horizontal="center" vertical="center" wrapText="1"/>
    </xf>
    <xf numFmtId="3" fontId="10" fillId="0" borderId="0" xfId="0" applyNumberFormat="1" applyFont="1"/>
    <xf numFmtId="164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2" fontId="10" fillId="0" borderId="0" xfId="0" applyNumberFormat="1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7"/>
  <sheetViews>
    <sheetView tabSelected="1" workbookViewId="0"/>
  </sheetViews>
  <sheetFormatPr defaultRowHeight="15" x14ac:dyDescent="0.25"/>
  <cols>
    <col min="1" max="1" width="2.85546875" customWidth="1"/>
    <col min="2" max="2" width="3" customWidth="1"/>
    <col min="3" max="3" width="33.5703125" customWidth="1"/>
    <col min="4" max="4" width="45.28515625" bestFit="1" customWidth="1"/>
    <col min="5" max="5" width="2.28515625" customWidth="1"/>
    <col min="6" max="6" width="31.42578125" customWidth="1"/>
    <col min="7" max="7" width="16.42578125" customWidth="1"/>
    <col min="8" max="8" width="2.28515625" customWidth="1"/>
  </cols>
  <sheetData>
    <row r="1" spans="1:8" ht="15.75" thickBot="1" x14ac:dyDescent="0.3">
      <c r="A1" s="1"/>
      <c r="B1" s="1"/>
      <c r="C1" s="1" t="s">
        <v>0</v>
      </c>
      <c r="D1" s="1" t="s">
        <v>1</v>
      </c>
    </row>
    <row r="2" spans="1:8" x14ac:dyDescent="0.25">
      <c r="A2" s="2"/>
      <c r="B2" s="2"/>
      <c r="C2" s="2"/>
      <c r="D2" s="2"/>
    </row>
    <row r="3" spans="1:8" x14ac:dyDescent="0.25">
      <c r="A3" s="3" t="s">
        <v>2</v>
      </c>
      <c r="B3" s="3"/>
      <c r="E3" s="4"/>
    </row>
    <row r="4" spans="1:8" ht="15.75" thickBot="1" x14ac:dyDescent="0.3">
      <c r="A4" s="5"/>
      <c r="B4" s="5"/>
      <c r="C4" s="4" t="str">
        <f>HYPERLINK("#'A(1)-Total'!A1","A(1)-Total")</f>
        <v>A(1)-Total</v>
      </c>
    </row>
    <row r="5" spans="1:8" ht="15.75" thickBot="1" x14ac:dyDescent="0.3">
      <c r="A5" s="5"/>
      <c r="B5" s="5"/>
      <c r="E5" s="6"/>
      <c r="F5" s="7" t="s">
        <v>3</v>
      </c>
      <c r="G5" s="8"/>
      <c r="H5" s="9"/>
    </row>
    <row r="6" spans="1:8" x14ac:dyDescent="0.25">
      <c r="A6" s="3" t="s">
        <v>4</v>
      </c>
      <c r="B6" s="3"/>
      <c r="E6" s="10"/>
      <c r="F6" s="11"/>
      <c r="G6" s="11"/>
      <c r="H6" s="12"/>
    </row>
    <row r="7" spans="1:8" x14ac:dyDescent="0.25">
      <c r="C7" s="4" t="str">
        <f>HYPERLINK("#'B(1)-Unrestricted'!A1","B(1)-Unrestricted")</f>
        <v>B(1)-Unrestricted</v>
      </c>
      <c r="E7" s="10"/>
      <c r="F7" s="13" t="s">
        <v>5</v>
      </c>
      <c r="G7" s="14" t="s">
        <v>773</v>
      </c>
      <c r="H7" s="12"/>
    </row>
    <row r="8" spans="1:8" x14ac:dyDescent="0.25">
      <c r="C8" s="4" t="str">
        <f>HYPERLINK("#'B(2)-Restricted'!A1","B(2)-Restricted")</f>
        <v>B(2)-Restricted</v>
      </c>
      <c r="E8" s="10"/>
      <c r="F8" s="13" t="s">
        <v>6</v>
      </c>
      <c r="G8" s="14" t="s">
        <v>773</v>
      </c>
      <c r="H8" s="12"/>
    </row>
    <row r="9" spans="1:8" x14ac:dyDescent="0.25">
      <c r="C9" s="4" t="str">
        <f>HYPERLINK("#'B(3)-Equity'!A1","B(3)-Equity")</f>
        <v>B(3)-Equity</v>
      </c>
      <c r="E9" s="10"/>
      <c r="F9" s="13" t="s">
        <v>7</v>
      </c>
      <c r="G9" s="14" t="str">
        <f>IFERROR(INDEX('MR(1)-Residential'!A:D,COUNTA('MR(1)-Residential'!D:D),4),"")</f>
        <v>330 out of 333</v>
      </c>
      <c r="H9" s="12"/>
    </row>
    <row r="10" spans="1:8" ht="15.75" thickBot="1" x14ac:dyDescent="0.3">
      <c r="C10" s="4" t="str">
        <f>HYPERLINK("#'B(4)-Total'!A1","B(4)-Total")</f>
        <v>B(4)-Total</v>
      </c>
      <c r="E10" s="15"/>
      <c r="F10" s="16"/>
      <c r="G10" s="16"/>
      <c r="H10" s="17"/>
    </row>
    <row r="12" spans="1:8" x14ac:dyDescent="0.25">
      <c r="A12" s="18" t="s">
        <v>8</v>
      </c>
      <c r="B12" s="18"/>
    </row>
    <row r="13" spans="1:8" x14ac:dyDescent="0.25">
      <c r="A13" s="18"/>
      <c r="B13" s="19" t="s">
        <v>9</v>
      </c>
    </row>
    <row r="14" spans="1:8" x14ac:dyDescent="0.25">
      <c r="C14" s="4" t="str">
        <f>HYPERLINK("#'C(1)-Revenue'!A1","C(1)-Revenue")</f>
        <v>C(1)-Revenue</v>
      </c>
    </row>
    <row r="16" spans="1:8" x14ac:dyDescent="0.25">
      <c r="A16" s="18" t="s">
        <v>10</v>
      </c>
      <c r="B16" s="18"/>
    </row>
    <row r="17" spans="1:4" x14ac:dyDescent="0.25">
      <c r="C17" s="4" t="str">
        <f>HYPERLINK("#'D(1)-Total'!A1","D(1)-Total")</f>
        <v>D(1)-Total</v>
      </c>
    </row>
    <row r="19" spans="1:4" x14ac:dyDescent="0.25">
      <c r="A19" s="18" t="s">
        <v>11</v>
      </c>
      <c r="B19" s="18"/>
    </row>
    <row r="20" spans="1:4" x14ac:dyDescent="0.25">
      <c r="A20" s="18"/>
      <c r="B20" s="19" t="s">
        <v>12</v>
      </c>
    </row>
    <row r="21" spans="1:4" x14ac:dyDescent="0.25">
      <c r="C21" s="4" t="str">
        <f>HYPERLINK("#'E(1)-Sales'!A1","E(1)-Sales")</f>
        <v>E(1)-Sales</v>
      </c>
      <c r="D21" t="s">
        <v>13</v>
      </c>
    </row>
    <row r="22" spans="1:4" x14ac:dyDescent="0.25">
      <c r="C22" s="4" t="str">
        <f>HYPERLINK("#'E(2)-Transfers'!A1","E(2)-Transfers")</f>
        <v>E(2)-Transfers</v>
      </c>
      <c r="D22" t="s">
        <v>14</v>
      </c>
    </row>
    <row r="23" spans="1:4" x14ac:dyDescent="0.25">
      <c r="B23" s="19" t="s">
        <v>15</v>
      </c>
    </row>
    <row r="24" spans="1:4" x14ac:dyDescent="0.25">
      <c r="C24" s="4" t="str">
        <f>HYPERLINK("#'E(3)-Amortization'!A1","E(3)-Amortization")</f>
        <v>E(3)-Amortization</v>
      </c>
      <c r="D24" t="s">
        <v>16</v>
      </c>
    </row>
    <row r="25" spans="1:4" x14ac:dyDescent="0.25">
      <c r="C25" s="4" t="str">
        <f>HYPERLINK("#'E(4)-Capital Long Term Interest'!A1","E(4)-Capital Long Term Interest")</f>
        <v>E(4)-Capital Long Term Interest</v>
      </c>
      <c r="D25" t="s">
        <v>17</v>
      </c>
    </row>
    <row r="27" spans="1:4" x14ac:dyDescent="0.25">
      <c r="A27" s="18" t="s">
        <v>18</v>
      </c>
    </row>
    <row r="28" spans="1:4" x14ac:dyDescent="0.25">
      <c r="C28" s="4" t="str">
        <f>HYPERLINK("#'F(1)-Purchased'!A1","F(1)-Purchased")</f>
        <v>F(1)-Purchased</v>
      </c>
      <c r="D28" s="20" t="s">
        <v>19</v>
      </c>
    </row>
    <row r="29" spans="1:4" x14ac:dyDescent="0.25">
      <c r="C29" s="4" t="str">
        <f>HYPERLINK("#'F(2)-Donated'!A1","F(2)-Donated")</f>
        <v>F(2)-Donated</v>
      </c>
      <c r="D29" t="s">
        <v>20</v>
      </c>
    </row>
    <row r="30" spans="1:4" x14ac:dyDescent="0.25">
      <c r="B30" s="19" t="s">
        <v>21</v>
      </c>
    </row>
    <row r="31" spans="1:4" x14ac:dyDescent="0.25">
      <c r="C31" s="4" t="str">
        <f>HYPERLINK("#'F(3)-Additions'!A1","F(3)-Additions")</f>
        <v>F(3)-Additions</v>
      </c>
      <c r="D31" t="s">
        <v>22</v>
      </c>
    </row>
    <row r="32" spans="1:4" x14ac:dyDescent="0.25">
      <c r="C32" s="4" t="str">
        <f>HYPERLINK("#'F(4)-Reductions'!A1","F(4)-Reductions")</f>
        <v>F(4)-Reductions</v>
      </c>
      <c r="D32" t="s">
        <v>23</v>
      </c>
    </row>
    <row r="34" spans="1:4" x14ac:dyDescent="0.25">
      <c r="A34" s="18" t="s">
        <v>24</v>
      </c>
    </row>
    <row r="35" spans="1:4" x14ac:dyDescent="0.25">
      <c r="C35" s="4" t="str">
        <f>HYPERLINK("#'G(1)-StartBalance'!A1","G(1)-StartBalance")</f>
        <v>G(1)-StartBalance</v>
      </c>
      <c r="D35" t="s">
        <v>25</v>
      </c>
    </row>
    <row r="36" spans="1:4" x14ac:dyDescent="0.25">
      <c r="C36" s="4" t="str">
        <f>HYPERLINK("#'G(2)-Additions'!A1","G(2)-Additions")</f>
        <v>G(2)-Additions</v>
      </c>
    </row>
    <row r="37" spans="1:4" x14ac:dyDescent="0.25">
      <c r="C37" s="4" t="str">
        <f>HYPERLINK("#'G(3)-Reductions'!A1","G(3)-Reductions")</f>
        <v>G(3)-Reductions</v>
      </c>
    </row>
    <row r="38" spans="1:4" x14ac:dyDescent="0.25">
      <c r="C38" s="4" t="str">
        <f>HYPERLINK("#'G(4)-EndBalance'!A1","G(4)-EndBalance")</f>
        <v>G(4)-EndBalance</v>
      </c>
      <c r="D38" t="s">
        <v>26</v>
      </c>
    </row>
    <row r="40" spans="1:4" x14ac:dyDescent="0.25">
      <c r="A40" s="18" t="s">
        <v>27</v>
      </c>
    </row>
    <row r="41" spans="1:4" x14ac:dyDescent="0.25">
      <c r="C41" s="4" t="str">
        <f>HYPERLINK("#'H(1)-Operating'!A1","H(1)-Operating")</f>
        <v>H(1)-Operating</v>
      </c>
    </row>
    <row r="42" spans="1:4" x14ac:dyDescent="0.25">
      <c r="C42" s="4" t="str">
        <f>HYPERLINK("#'H(2)-Capital'!A1","H(2)-Capital")</f>
        <v>H(2)-Capital</v>
      </c>
    </row>
    <row r="43" spans="1:4" x14ac:dyDescent="0.25">
      <c r="C43" s="4" t="str">
        <f>HYPERLINK("#'H(3)-Total'!A1","H(3)-Total")</f>
        <v>H(3)-Total</v>
      </c>
    </row>
    <row r="45" spans="1:4" x14ac:dyDescent="0.25">
      <c r="A45" s="18" t="s">
        <v>28</v>
      </c>
    </row>
    <row r="46" spans="1:4" x14ac:dyDescent="0.25">
      <c r="C46" s="4" t="str">
        <f>HYPERLINK("#'I(1)-Operating'!A1","I(1)-Operating")</f>
        <v>I(1)-Operating</v>
      </c>
    </row>
    <row r="47" spans="1:4" x14ac:dyDescent="0.25">
      <c r="C47" s="4" t="str">
        <f>HYPERLINK("#'I(2)-Capital'!A1","I(2)-Capital")</f>
        <v>I(2)-Capital</v>
      </c>
    </row>
    <row r="48" spans="1:4" x14ac:dyDescent="0.25">
      <c r="C48" s="4" t="str">
        <f>HYPERLINK("#'I(3)-Total'!A1","I(3)-Total")</f>
        <v>I(3)-Total</v>
      </c>
    </row>
    <row r="50" spans="1:4" x14ac:dyDescent="0.25">
      <c r="A50" s="18" t="s">
        <v>29</v>
      </c>
    </row>
    <row r="51" spans="1:4" x14ac:dyDescent="0.25">
      <c r="C51" s="4" t="str">
        <f>HYPERLINK("#'J(1)-Operating'!A1","J(1)-Operating")</f>
        <v>J(1)-Operating</v>
      </c>
    </row>
    <row r="52" spans="1:4" x14ac:dyDescent="0.25">
      <c r="C52" s="4" t="str">
        <f>HYPERLINK("#'J(2)-Capital'!A1","J(2)-Capital")</f>
        <v>J(2)-Capital</v>
      </c>
    </row>
    <row r="53" spans="1:4" x14ac:dyDescent="0.25">
      <c r="C53" s="4" t="str">
        <f>HYPERLINK("#'J(3)-Total'!A1","J(3)-Total")</f>
        <v>J(3)-Total</v>
      </c>
    </row>
    <row r="55" spans="1:4" x14ac:dyDescent="0.25">
      <c r="A55" s="18" t="s">
        <v>30</v>
      </c>
    </row>
    <row r="56" spans="1:4" x14ac:dyDescent="0.25">
      <c r="C56" s="4" t="str">
        <f>HYPERLINK("#'K(1)-Taxes'!A1","K(1)-Taxes")</f>
        <v>K(1)-Taxes</v>
      </c>
      <c r="D56" t="s">
        <v>31</v>
      </c>
    </row>
    <row r="57" spans="1:4" x14ac:dyDescent="0.25">
      <c r="C57" s="4" t="str">
        <f>HYPERLINK("#'K(2)-Grants'!A1","K(2)-Grants")</f>
        <v>K(2)-Grants</v>
      </c>
      <c r="D57" t="s">
        <v>32</v>
      </c>
    </row>
    <row r="58" spans="1:4" x14ac:dyDescent="0.25">
      <c r="C58" s="4" t="str">
        <f>HYPERLINK("#'K(3)-Total'!A1","K(3)-Total")</f>
        <v>K(3)-Total</v>
      </c>
    </row>
    <row r="60" spans="1:4" x14ac:dyDescent="0.25">
      <c r="A60" s="18" t="s">
        <v>33</v>
      </c>
    </row>
    <row r="61" spans="1:4" x14ac:dyDescent="0.25">
      <c r="C61" s="4" t="str">
        <f>HYPERLINK("#'L(1)-Property'!A1","L(1)-Property")</f>
        <v>L(1)-Property</v>
      </c>
    </row>
    <row r="62" spans="1:4" x14ac:dyDescent="0.25">
      <c r="C62" s="4" t="str">
        <f>HYPERLINK("#'L(2)-Business'!A1","L(2)-Business")</f>
        <v>L(2)-Business</v>
      </c>
    </row>
    <row r="63" spans="1:4" x14ac:dyDescent="0.25">
      <c r="C63" s="4" t="str">
        <f>HYPERLINK("#'L(3)-Other'!A1","L(3)-Other")</f>
        <v>L(3)-Other</v>
      </c>
    </row>
    <row r="64" spans="1:4" x14ac:dyDescent="0.25">
      <c r="C64" s="4" t="str">
        <f>HYPERLINK("#'L(4)-Total'!A1","L(4)-Total")</f>
        <v>L(4)-Total</v>
      </c>
    </row>
    <row r="66" spans="1:4" x14ac:dyDescent="0.25">
      <c r="A66" s="3" t="s">
        <v>34</v>
      </c>
    </row>
    <row r="67" spans="1:4" x14ac:dyDescent="0.25">
      <c r="C67" s="4" t="str">
        <f>HYPERLINK("#'P(1)-Total'!A1","P(1)-Total")</f>
        <v>P(1)-Total</v>
      </c>
    </row>
    <row r="68" spans="1:4" x14ac:dyDescent="0.25">
      <c r="C68" s="4"/>
    </row>
    <row r="69" spans="1:4" x14ac:dyDescent="0.25">
      <c r="A69" s="3" t="s">
        <v>35</v>
      </c>
    </row>
    <row r="70" spans="1:4" x14ac:dyDescent="0.25">
      <c r="C70" s="4" t="str">
        <f>HYPERLINK("#'Q(1)-Total'!A1","Q(1)-Total")</f>
        <v>Q(1)-Total</v>
      </c>
    </row>
    <row r="72" spans="1:4" x14ac:dyDescent="0.25">
      <c r="A72" s="18" t="s">
        <v>36</v>
      </c>
    </row>
    <row r="73" spans="1:4" x14ac:dyDescent="0.25">
      <c r="C73" s="4" t="str">
        <f>HYPERLINK("#'AA(1)-Debt'!A1","AA(1)-Debt")</f>
        <v>AA(1)-Debt</v>
      </c>
    </row>
    <row r="75" spans="1:4" x14ac:dyDescent="0.25">
      <c r="A75" s="18" t="s">
        <v>37</v>
      </c>
    </row>
    <row r="76" spans="1:4" x14ac:dyDescent="0.25">
      <c r="C76" s="4" t="str">
        <f>HYPERLINK("#'ST(1)-Stat'!A1","ST(1)-Stat")</f>
        <v>ST(1)-Stat</v>
      </c>
    </row>
    <row r="78" spans="1:4" x14ac:dyDescent="0.25">
      <c r="A78" s="18" t="s">
        <v>38</v>
      </c>
    </row>
    <row r="79" spans="1:4" x14ac:dyDescent="0.25">
      <c r="C79" s="4" t="str">
        <f>HYPERLINK("#'EA(1)-Assessment'!A1","EA(1)-Assessment")</f>
        <v>EA(1)-Assessment</v>
      </c>
      <c r="D79" t="s">
        <v>39</v>
      </c>
    </row>
    <row r="81" spans="1:4" x14ac:dyDescent="0.25">
      <c r="A81" s="18" t="s">
        <v>40</v>
      </c>
    </row>
    <row r="82" spans="1:4" x14ac:dyDescent="0.25">
      <c r="C82" s="4" t="str">
        <f>HYPERLINK("#'MR(1)-Residential'!A1","MR(1)-Residential")</f>
        <v>MR(1)-Residential</v>
      </c>
      <c r="D82" t="s">
        <v>41</v>
      </c>
    </row>
    <row r="83" spans="1:4" x14ac:dyDescent="0.25">
      <c r="C83" s="4" t="str">
        <f>HYPERLINK("#'MR(2)-Non-Residential'!A1","MR(2)-Non-Residential")</f>
        <v>MR(2)-Non-Residential</v>
      </c>
    </row>
    <row r="85" spans="1:4" hidden="1" x14ac:dyDescent="0.25">
      <c r="A85" s="18" t="s">
        <v>37</v>
      </c>
    </row>
    <row r="86" spans="1:4" hidden="1" x14ac:dyDescent="0.25">
      <c r="C86" s="4" t="str">
        <f>HYPERLINK("#'POPL(1)-Population'!A1","POPL(1)-Population")</f>
        <v>POPL(1)-Population</v>
      </c>
    </row>
    <row r="87" spans="1:4" hidden="1" x14ac:dyDescent="0.25"/>
  </sheetData>
  <dataConsolidate/>
  <pageMargins left="0.7" right="0.7" top="0.75" bottom="0.75" header="0.3" footer="0.3"/>
  <pageSetup scale="60"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zoomScale="90" zoomScaleNormal="90" workbookViewId="0"/>
  </sheetViews>
  <sheetFormatPr defaultRowHeight="15" x14ac:dyDescent="0.25"/>
  <cols>
    <col min="2" max="2" width="23.7109375" customWidth="1"/>
    <col min="4" max="4" width="37.7109375" customWidth="1"/>
    <col min="5" max="12" width="15.7109375" customWidth="1"/>
  </cols>
  <sheetData>
    <row r="1" spans="1:12" ht="24" customHeight="1" x14ac:dyDescent="0.3">
      <c r="A1" s="4" t="str">
        <f>HYPERLINK("#'Index'!A1", "&lt;&lt; Index")</f>
        <v>&lt;&lt; Index</v>
      </c>
      <c r="B1" s="21" t="s">
        <v>42</v>
      </c>
      <c r="D1" s="21" t="s">
        <v>43</v>
      </c>
    </row>
    <row r="2" spans="1:12" ht="63.95" customHeight="1" x14ac:dyDescent="0.25">
      <c r="A2" s="22" t="s">
        <v>44</v>
      </c>
      <c r="B2" s="22" t="s">
        <v>45</v>
      </c>
      <c r="C2" s="22" t="s">
        <v>46</v>
      </c>
      <c r="D2" s="22" t="s">
        <v>47</v>
      </c>
      <c r="E2" s="22" t="s">
        <v>48</v>
      </c>
      <c r="F2" s="22" t="s">
        <v>49</v>
      </c>
      <c r="G2" s="22" t="s">
        <v>50</v>
      </c>
      <c r="H2" s="22" t="s">
        <v>51</v>
      </c>
      <c r="I2" s="22" t="s">
        <v>52</v>
      </c>
      <c r="J2" s="22" t="s">
        <v>53</v>
      </c>
      <c r="K2" s="22" t="s">
        <v>54</v>
      </c>
      <c r="L2" s="22" t="s">
        <v>55</v>
      </c>
    </row>
    <row r="3" spans="1:12" x14ac:dyDescent="0.25">
      <c r="A3" s="22"/>
      <c r="B3" s="22"/>
      <c r="C3" s="22"/>
      <c r="D3" s="22" t="s">
        <v>56</v>
      </c>
      <c r="E3" s="22" t="s">
        <v>57</v>
      </c>
      <c r="F3" s="22" t="s">
        <v>58</v>
      </c>
      <c r="G3" s="22" t="s">
        <v>59</v>
      </c>
      <c r="H3" s="22" t="s">
        <v>60</v>
      </c>
      <c r="I3" s="22" t="s">
        <v>61</v>
      </c>
      <c r="J3" s="22" t="s">
        <v>62</v>
      </c>
      <c r="K3" s="22" t="s">
        <v>63</v>
      </c>
      <c r="L3" s="22" t="s">
        <v>64</v>
      </c>
    </row>
    <row r="4" spans="1:12" x14ac:dyDescent="0.25">
      <c r="A4" s="23" t="s">
        <v>65</v>
      </c>
      <c r="B4" s="23" t="s">
        <v>66</v>
      </c>
      <c r="C4" s="23" t="s">
        <v>67</v>
      </c>
      <c r="D4" s="23" t="s">
        <v>68</v>
      </c>
      <c r="E4" s="23">
        <v>11531771100</v>
      </c>
      <c r="F4" s="23">
        <v>81825180</v>
      </c>
      <c r="G4" s="23">
        <v>7808070</v>
      </c>
      <c r="H4" s="23">
        <v>1729930716</v>
      </c>
      <c r="I4" s="23">
        <v>9709476804</v>
      </c>
      <c r="J4" s="23">
        <v>2730330</v>
      </c>
      <c r="K4" s="23"/>
      <c r="L4" s="23"/>
    </row>
    <row r="5" spans="1:12" x14ac:dyDescent="0.25">
      <c r="A5" s="23" t="s">
        <v>65</v>
      </c>
      <c r="B5" s="23" t="s">
        <v>66</v>
      </c>
      <c r="C5" s="23" t="s">
        <v>69</v>
      </c>
      <c r="D5" s="23" t="s">
        <v>70</v>
      </c>
      <c r="E5" s="23">
        <v>2998332192</v>
      </c>
      <c r="F5" s="23">
        <v>18913140</v>
      </c>
      <c r="G5" s="23">
        <v>125790</v>
      </c>
      <c r="H5" s="23">
        <v>207896227</v>
      </c>
      <c r="I5" s="23">
        <v>2770593895</v>
      </c>
      <c r="J5" s="23">
        <v>803140</v>
      </c>
      <c r="K5" s="23"/>
      <c r="L5" s="23"/>
    </row>
    <row r="6" spans="1:12" x14ac:dyDescent="0.25">
      <c r="A6" s="23" t="s">
        <v>65</v>
      </c>
      <c r="B6" s="23" t="s">
        <v>66</v>
      </c>
      <c r="C6" s="23" t="s">
        <v>71</v>
      </c>
      <c r="D6" s="23" t="s">
        <v>72</v>
      </c>
      <c r="E6" s="23">
        <v>1336542985</v>
      </c>
      <c r="F6" s="23">
        <v>24733010</v>
      </c>
      <c r="G6" s="23">
        <v>1011350</v>
      </c>
      <c r="H6" s="23">
        <v>284712608</v>
      </c>
      <c r="I6" s="23">
        <v>1025893017</v>
      </c>
      <c r="J6" s="23">
        <v>193000</v>
      </c>
      <c r="K6" s="23"/>
      <c r="L6" s="23"/>
    </row>
    <row r="7" spans="1:12" x14ac:dyDescent="0.25">
      <c r="A7" s="23" t="s">
        <v>65</v>
      </c>
      <c r="B7" s="23" t="s">
        <v>66</v>
      </c>
      <c r="C7" s="23" t="s">
        <v>73</v>
      </c>
      <c r="D7" s="23" t="s">
        <v>74</v>
      </c>
      <c r="E7" s="23">
        <v>268762016297</v>
      </c>
      <c r="F7" s="23">
        <v>2952117450</v>
      </c>
      <c r="G7" s="23">
        <v>365564920</v>
      </c>
      <c r="H7" s="23">
        <v>56386048122</v>
      </c>
      <c r="I7" s="23">
        <v>208980800583</v>
      </c>
      <c r="J7" s="23">
        <v>77485222</v>
      </c>
      <c r="K7" s="23"/>
      <c r="L7" s="23"/>
    </row>
    <row r="8" spans="1:12" x14ac:dyDescent="0.25">
      <c r="A8" s="23" t="s">
        <v>65</v>
      </c>
      <c r="B8" s="23" t="s">
        <v>66</v>
      </c>
      <c r="C8" s="23" t="s">
        <v>75</v>
      </c>
      <c r="D8" s="23" t="s">
        <v>76</v>
      </c>
      <c r="E8" s="23">
        <v>2771128349</v>
      </c>
      <c r="F8" s="23">
        <v>28030270</v>
      </c>
      <c r="G8" s="23">
        <v>72581070</v>
      </c>
      <c r="H8" s="23">
        <v>594548930</v>
      </c>
      <c r="I8" s="23">
        <v>2074959669</v>
      </c>
      <c r="J8" s="23">
        <v>1008410</v>
      </c>
      <c r="K8" s="23"/>
      <c r="L8" s="23"/>
    </row>
    <row r="9" spans="1:12" x14ac:dyDescent="0.25">
      <c r="A9" s="23" t="s">
        <v>65</v>
      </c>
      <c r="B9" s="23" t="s">
        <v>66</v>
      </c>
      <c r="C9" s="23" t="s">
        <v>77</v>
      </c>
      <c r="D9" s="23" t="s">
        <v>78</v>
      </c>
      <c r="E9" s="23">
        <v>3862696606</v>
      </c>
      <c r="F9" s="23">
        <v>35140670</v>
      </c>
      <c r="G9" s="23">
        <v>288850</v>
      </c>
      <c r="H9" s="23">
        <v>150269970</v>
      </c>
      <c r="I9" s="23">
        <v>3675921506</v>
      </c>
      <c r="J9" s="23">
        <v>1075610</v>
      </c>
      <c r="K9" s="23"/>
      <c r="L9" s="23"/>
    </row>
    <row r="10" spans="1:12" x14ac:dyDescent="0.25">
      <c r="A10" s="23" t="s">
        <v>65</v>
      </c>
      <c r="B10" s="23" t="s">
        <v>66</v>
      </c>
      <c r="C10" s="23" t="s">
        <v>79</v>
      </c>
      <c r="D10" s="23" t="s">
        <v>80</v>
      </c>
      <c r="E10" s="23">
        <v>2091798641</v>
      </c>
      <c r="F10" s="23">
        <v>24657470</v>
      </c>
      <c r="G10" s="23">
        <v>550150</v>
      </c>
      <c r="H10" s="23">
        <v>560784885</v>
      </c>
      <c r="I10" s="23">
        <v>1505508496</v>
      </c>
      <c r="J10" s="23">
        <v>297640</v>
      </c>
      <c r="K10" s="23"/>
      <c r="L10" s="23"/>
    </row>
    <row r="11" spans="1:12" x14ac:dyDescent="0.25">
      <c r="A11" s="23" t="s">
        <v>65</v>
      </c>
      <c r="B11" s="23" t="s">
        <v>66</v>
      </c>
      <c r="C11" s="23" t="s">
        <v>81</v>
      </c>
      <c r="D11" s="23" t="s">
        <v>82</v>
      </c>
      <c r="E11" s="23">
        <v>170204439308</v>
      </c>
      <c r="F11" s="23">
        <v>1960569070</v>
      </c>
      <c r="G11" s="23">
        <v>863239788</v>
      </c>
      <c r="H11" s="23">
        <v>37115044439</v>
      </c>
      <c r="I11" s="23">
        <v>130191826924</v>
      </c>
      <c r="J11" s="23">
        <v>73759087</v>
      </c>
      <c r="K11" s="23"/>
      <c r="L11" s="23"/>
    </row>
    <row r="12" spans="1:12" x14ac:dyDescent="0.25">
      <c r="A12" s="23" t="s">
        <v>65</v>
      </c>
      <c r="B12" s="23" t="s">
        <v>66</v>
      </c>
      <c r="C12" s="23" t="s">
        <v>83</v>
      </c>
      <c r="D12" s="23" t="s">
        <v>84</v>
      </c>
      <c r="E12" s="23">
        <v>6412810095</v>
      </c>
      <c r="F12" s="23">
        <v>134740620</v>
      </c>
      <c r="G12" s="23">
        <v>1582044700</v>
      </c>
      <c r="H12" s="23">
        <v>1102055050</v>
      </c>
      <c r="I12" s="23">
        <v>3588699885</v>
      </c>
      <c r="J12" s="23">
        <v>5269840</v>
      </c>
      <c r="K12" s="23"/>
      <c r="L12" s="23"/>
    </row>
    <row r="13" spans="1:12" x14ac:dyDescent="0.25">
      <c r="A13" s="23" t="s">
        <v>65</v>
      </c>
      <c r="B13" s="23" t="s">
        <v>66</v>
      </c>
      <c r="C13" s="23" t="s">
        <v>85</v>
      </c>
      <c r="D13" s="23" t="s">
        <v>86</v>
      </c>
      <c r="E13" s="23">
        <v>10321776476</v>
      </c>
      <c r="F13" s="23">
        <v>129871930</v>
      </c>
      <c r="G13" s="23">
        <v>41630230</v>
      </c>
      <c r="H13" s="23">
        <v>3022962138</v>
      </c>
      <c r="I13" s="23">
        <v>7122115378</v>
      </c>
      <c r="J13" s="23">
        <v>5196800</v>
      </c>
      <c r="K13" s="23"/>
      <c r="L13" s="23"/>
    </row>
    <row r="14" spans="1:12" x14ac:dyDescent="0.25">
      <c r="A14" s="23" t="s">
        <v>65</v>
      </c>
      <c r="B14" s="23" t="s">
        <v>66</v>
      </c>
      <c r="C14" s="23" t="s">
        <v>87</v>
      </c>
      <c r="D14" s="23" t="s">
        <v>88</v>
      </c>
      <c r="E14" s="23">
        <v>1853491161</v>
      </c>
      <c r="F14" s="23">
        <v>17021400</v>
      </c>
      <c r="G14" s="23">
        <v>2371410</v>
      </c>
      <c r="H14" s="23">
        <v>305895863</v>
      </c>
      <c r="I14" s="23">
        <v>1527566358</v>
      </c>
      <c r="J14" s="23">
        <v>636130</v>
      </c>
      <c r="K14" s="23"/>
      <c r="L14" s="23"/>
    </row>
    <row r="15" spans="1:12" x14ac:dyDescent="0.25">
      <c r="A15" s="23" t="s">
        <v>65</v>
      </c>
      <c r="B15" s="23" t="s">
        <v>66</v>
      </c>
      <c r="C15" s="23" t="s">
        <v>89</v>
      </c>
      <c r="D15" s="23" t="s">
        <v>90</v>
      </c>
      <c r="E15" s="23">
        <v>6060270834</v>
      </c>
      <c r="F15" s="23">
        <v>61661750</v>
      </c>
      <c r="G15" s="23"/>
      <c r="H15" s="23">
        <v>1949270818</v>
      </c>
      <c r="I15" s="23">
        <v>4048475636</v>
      </c>
      <c r="J15" s="23">
        <v>862630</v>
      </c>
      <c r="K15" s="23"/>
      <c r="L15" s="23"/>
    </row>
    <row r="16" spans="1:12" x14ac:dyDescent="0.25">
      <c r="A16" s="23" t="s">
        <v>65</v>
      </c>
      <c r="B16" s="23" t="s">
        <v>66</v>
      </c>
      <c r="C16" s="23" t="s">
        <v>91</v>
      </c>
      <c r="D16" s="23" t="s">
        <v>92</v>
      </c>
      <c r="E16" s="23">
        <v>14113294854</v>
      </c>
      <c r="F16" s="23">
        <v>264321190</v>
      </c>
      <c r="G16" s="23">
        <v>330176700</v>
      </c>
      <c r="H16" s="23">
        <v>2578880153</v>
      </c>
      <c r="I16" s="23">
        <v>10937527991</v>
      </c>
      <c r="J16" s="23">
        <v>2388820</v>
      </c>
      <c r="K16" s="23"/>
      <c r="L16" s="23"/>
    </row>
    <row r="17" spans="1:12" x14ac:dyDescent="0.25">
      <c r="A17" s="23" t="s">
        <v>65</v>
      </c>
      <c r="B17" s="23" t="s">
        <v>66</v>
      </c>
      <c r="C17" s="23" t="s">
        <v>93</v>
      </c>
      <c r="D17" s="23" t="s">
        <v>94</v>
      </c>
      <c r="E17" s="23">
        <v>3227391455</v>
      </c>
      <c r="F17" s="23">
        <v>47447030</v>
      </c>
      <c r="G17" s="23">
        <v>155708800</v>
      </c>
      <c r="H17" s="23">
        <v>926371808</v>
      </c>
      <c r="I17" s="23">
        <v>2097779877</v>
      </c>
      <c r="J17" s="23">
        <v>83940</v>
      </c>
      <c r="K17" s="23"/>
      <c r="L17" s="23"/>
    </row>
    <row r="18" spans="1:12" x14ac:dyDescent="0.25">
      <c r="A18" s="23" t="s">
        <v>65</v>
      </c>
      <c r="B18" s="23" t="s">
        <v>66</v>
      </c>
      <c r="C18" s="23" t="s">
        <v>95</v>
      </c>
      <c r="D18" s="23" t="s">
        <v>96</v>
      </c>
      <c r="E18" s="23">
        <v>9485817206</v>
      </c>
      <c r="F18" s="23">
        <v>285875930</v>
      </c>
      <c r="G18" s="23">
        <v>465066860</v>
      </c>
      <c r="H18" s="23">
        <v>1584315165</v>
      </c>
      <c r="I18" s="23">
        <v>7148975051</v>
      </c>
      <c r="J18" s="23">
        <v>1584200</v>
      </c>
      <c r="K18" s="23"/>
      <c r="L18" s="23"/>
    </row>
    <row r="19" spans="1:12" x14ac:dyDescent="0.25">
      <c r="A19" s="23" t="s">
        <v>65</v>
      </c>
      <c r="B19" s="23" t="s">
        <v>66</v>
      </c>
      <c r="C19" s="23" t="s">
        <v>97</v>
      </c>
      <c r="D19" s="23" t="s">
        <v>98</v>
      </c>
      <c r="E19" s="23">
        <v>15068304924</v>
      </c>
      <c r="F19" s="23">
        <v>156273910</v>
      </c>
      <c r="G19" s="23">
        <v>36856820</v>
      </c>
      <c r="H19" s="23">
        <v>3525240592</v>
      </c>
      <c r="I19" s="23">
        <v>11348259202</v>
      </c>
      <c r="J19" s="23">
        <v>1674400</v>
      </c>
      <c r="K19" s="23"/>
      <c r="L19" s="23"/>
    </row>
    <row r="20" spans="1:12" x14ac:dyDescent="0.25">
      <c r="A20" s="23" t="s">
        <v>65</v>
      </c>
      <c r="B20" s="23" t="s">
        <v>66</v>
      </c>
      <c r="C20" s="23" t="s">
        <v>99</v>
      </c>
      <c r="D20" s="23" t="s">
        <v>100</v>
      </c>
      <c r="E20" s="23">
        <v>5881183759</v>
      </c>
      <c r="F20" s="23">
        <v>42908800</v>
      </c>
      <c r="G20" s="23">
        <v>15588690</v>
      </c>
      <c r="H20" s="23">
        <v>1025352055</v>
      </c>
      <c r="I20" s="23">
        <v>4796697904</v>
      </c>
      <c r="J20" s="23">
        <v>636310</v>
      </c>
      <c r="K20" s="23"/>
      <c r="L20" s="23"/>
    </row>
    <row r="21" spans="1:12" x14ac:dyDescent="0.25">
      <c r="A21" s="23" t="s">
        <v>65</v>
      </c>
      <c r="B21" s="23" t="s">
        <v>66</v>
      </c>
      <c r="C21" s="23" t="s">
        <v>101</v>
      </c>
      <c r="D21" s="23" t="s">
        <v>102</v>
      </c>
      <c r="E21" s="23">
        <v>12674817219</v>
      </c>
      <c r="F21" s="23">
        <v>81792810</v>
      </c>
      <c r="G21" s="23">
        <v>23457140</v>
      </c>
      <c r="H21" s="23">
        <v>1932339358</v>
      </c>
      <c r="I21" s="23">
        <v>10636719211</v>
      </c>
      <c r="J21" s="23">
        <v>508700</v>
      </c>
      <c r="K21" s="23"/>
      <c r="L21" s="23"/>
    </row>
    <row r="22" spans="1:12" x14ac:dyDescent="0.25">
      <c r="A22" s="23" t="s">
        <v>65</v>
      </c>
      <c r="B22" s="23" t="s">
        <v>66</v>
      </c>
      <c r="C22" s="23" t="s">
        <v>103</v>
      </c>
      <c r="D22" s="23" t="s">
        <v>104</v>
      </c>
      <c r="E22" s="23">
        <v>1352152121</v>
      </c>
      <c r="F22" s="23">
        <v>21148710</v>
      </c>
      <c r="G22" s="23">
        <v>24905130</v>
      </c>
      <c r="H22" s="23">
        <v>320475112</v>
      </c>
      <c r="I22" s="23">
        <v>984807289</v>
      </c>
      <c r="J22" s="23">
        <v>815880</v>
      </c>
      <c r="K22" s="23"/>
      <c r="L22" s="23"/>
    </row>
    <row r="23" spans="1:12" x14ac:dyDescent="0.25">
      <c r="A23" s="23" t="s">
        <v>65</v>
      </c>
      <c r="B23" s="23" t="s">
        <v>105</v>
      </c>
      <c r="C23" s="23" t="s">
        <v>106</v>
      </c>
      <c r="D23" s="23" t="s">
        <v>107</v>
      </c>
      <c r="E23" s="23">
        <v>1003463926</v>
      </c>
      <c r="F23" s="23">
        <v>55620760</v>
      </c>
      <c r="G23" s="23">
        <v>3633640</v>
      </c>
      <c r="H23" s="23">
        <v>93505019</v>
      </c>
      <c r="I23" s="23">
        <v>850186417</v>
      </c>
      <c r="J23" s="23">
        <v>518090</v>
      </c>
      <c r="K23" s="23"/>
      <c r="L23" s="23"/>
    </row>
    <row r="24" spans="1:12" x14ac:dyDescent="0.25">
      <c r="A24" s="23" t="s">
        <v>65</v>
      </c>
      <c r="B24" s="23" t="s">
        <v>105</v>
      </c>
      <c r="C24" s="23" t="s">
        <v>108</v>
      </c>
      <c r="D24" s="23" t="s">
        <v>109</v>
      </c>
      <c r="E24" s="23">
        <v>1645670768</v>
      </c>
      <c r="F24" s="23">
        <v>58500600</v>
      </c>
      <c r="G24" s="23">
        <v>2541990</v>
      </c>
      <c r="H24" s="23">
        <v>616113019</v>
      </c>
      <c r="I24" s="23">
        <v>968515159</v>
      </c>
      <c r="J24" s="23"/>
      <c r="K24" s="23"/>
      <c r="L24" s="23"/>
    </row>
    <row r="25" spans="1:12" x14ac:dyDescent="0.25">
      <c r="A25" s="23" t="s">
        <v>65</v>
      </c>
      <c r="B25" s="23" t="s">
        <v>105</v>
      </c>
      <c r="C25" s="23" t="s">
        <v>110</v>
      </c>
      <c r="D25" s="23" t="s">
        <v>111</v>
      </c>
      <c r="E25" s="23">
        <v>4793013509</v>
      </c>
      <c r="F25" s="23">
        <v>1295748310</v>
      </c>
      <c r="G25" s="23">
        <v>1759542050</v>
      </c>
      <c r="H25" s="23">
        <v>473968100</v>
      </c>
      <c r="I25" s="23">
        <v>1241777459</v>
      </c>
      <c r="J25" s="23">
        <v>21977590</v>
      </c>
      <c r="K25" s="23"/>
      <c r="L25" s="23"/>
    </row>
    <row r="26" spans="1:12" x14ac:dyDescent="0.25">
      <c r="A26" s="23" t="s">
        <v>65</v>
      </c>
      <c r="B26" s="23" t="s">
        <v>105</v>
      </c>
      <c r="C26" s="23" t="s">
        <v>112</v>
      </c>
      <c r="D26" s="23" t="s">
        <v>113</v>
      </c>
      <c r="E26" s="23">
        <v>2299359046</v>
      </c>
      <c r="F26" s="23">
        <v>634410160</v>
      </c>
      <c r="G26" s="23">
        <v>276149350</v>
      </c>
      <c r="H26" s="23">
        <v>294246443</v>
      </c>
      <c r="I26" s="23">
        <v>1044663933</v>
      </c>
      <c r="J26" s="23">
        <v>49889160</v>
      </c>
      <c r="K26" s="23"/>
      <c r="L26" s="23"/>
    </row>
    <row r="27" spans="1:12" x14ac:dyDescent="0.25">
      <c r="A27" s="23" t="s">
        <v>65</v>
      </c>
      <c r="B27" s="23" t="s">
        <v>105</v>
      </c>
      <c r="C27" s="23" t="s">
        <v>114</v>
      </c>
      <c r="D27" s="23" t="s">
        <v>115</v>
      </c>
      <c r="E27" s="23">
        <v>33153199139</v>
      </c>
      <c r="F27" s="23">
        <v>821626420</v>
      </c>
      <c r="G27" s="23">
        <v>9788084200</v>
      </c>
      <c r="H27" s="23">
        <v>5330354538</v>
      </c>
      <c r="I27" s="23">
        <v>17175928251</v>
      </c>
      <c r="J27" s="23">
        <v>37205730</v>
      </c>
      <c r="K27" s="23"/>
      <c r="L27" s="23"/>
    </row>
    <row r="28" spans="1:12" x14ac:dyDescent="0.25">
      <c r="A28" s="23" t="s">
        <v>65</v>
      </c>
      <c r="B28" s="23" t="s">
        <v>105</v>
      </c>
      <c r="C28" s="23" t="s">
        <v>116</v>
      </c>
      <c r="D28" s="23" t="s">
        <v>117</v>
      </c>
      <c r="E28" s="23">
        <v>58172631654</v>
      </c>
      <c r="F28" s="23">
        <v>3609379570</v>
      </c>
      <c r="G28" s="23">
        <v>36898539147</v>
      </c>
      <c r="H28" s="23">
        <v>8369710461</v>
      </c>
      <c r="I28" s="23">
        <v>9295002476</v>
      </c>
      <c r="J28" s="23"/>
      <c r="K28" s="23"/>
      <c r="L28" s="23"/>
    </row>
    <row r="29" spans="1:12" x14ac:dyDescent="0.25">
      <c r="A29" s="23" t="s">
        <v>65</v>
      </c>
      <c r="B29" s="23" t="s">
        <v>118</v>
      </c>
      <c r="C29" s="23" t="s">
        <v>119</v>
      </c>
      <c r="D29" s="23" t="s">
        <v>120</v>
      </c>
      <c r="E29" s="23">
        <v>78264219</v>
      </c>
      <c r="F29" s="23">
        <v>5470460</v>
      </c>
      <c r="G29" s="23">
        <v>478210</v>
      </c>
      <c r="H29" s="23">
        <v>4719230</v>
      </c>
      <c r="I29" s="23">
        <v>32696299</v>
      </c>
      <c r="J29" s="23">
        <v>34900020</v>
      </c>
      <c r="K29" s="23"/>
      <c r="L29" s="23"/>
    </row>
    <row r="30" spans="1:12" x14ac:dyDescent="0.25">
      <c r="A30" s="23" t="s">
        <v>65</v>
      </c>
      <c r="B30" s="23" t="s">
        <v>118</v>
      </c>
      <c r="C30" s="23" t="s">
        <v>121</v>
      </c>
      <c r="D30" s="23" t="s">
        <v>122</v>
      </c>
      <c r="E30" s="23">
        <v>2169451285</v>
      </c>
      <c r="F30" s="23">
        <v>603579920</v>
      </c>
      <c r="G30" s="23">
        <v>370269190</v>
      </c>
      <c r="H30" s="23">
        <v>154554011</v>
      </c>
      <c r="I30" s="23">
        <v>974429414</v>
      </c>
      <c r="J30" s="23">
        <v>66618750</v>
      </c>
      <c r="K30" s="23"/>
      <c r="L30" s="23"/>
    </row>
    <row r="31" spans="1:12" x14ac:dyDescent="0.25">
      <c r="A31" s="23" t="s">
        <v>65</v>
      </c>
      <c r="B31" s="23" t="s">
        <v>118</v>
      </c>
      <c r="C31" s="23" t="s">
        <v>123</v>
      </c>
      <c r="D31" s="23" t="s">
        <v>124</v>
      </c>
      <c r="E31" s="23">
        <v>978039518</v>
      </c>
      <c r="F31" s="23">
        <v>123999150</v>
      </c>
      <c r="G31" s="23">
        <v>36237750</v>
      </c>
      <c r="H31" s="23">
        <v>41515770</v>
      </c>
      <c r="I31" s="23">
        <v>716620978</v>
      </c>
      <c r="J31" s="23">
        <v>59665870</v>
      </c>
      <c r="K31" s="23"/>
      <c r="L31" s="23"/>
    </row>
    <row r="32" spans="1:12" x14ac:dyDescent="0.25">
      <c r="A32" s="23" t="s">
        <v>65</v>
      </c>
      <c r="B32" s="23" t="s">
        <v>118</v>
      </c>
      <c r="C32" s="23" t="s">
        <v>125</v>
      </c>
      <c r="D32" s="23" t="s">
        <v>126</v>
      </c>
      <c r="E32" s="23">
        <v>1274168504</v>
      </c>
      <c r="F32" s="23">
        <v>297922310</v>
      </c>
      <c r="G32" s="23">
        <v>76642200</v>
      </c>
      <c r="H32" s="23">
        <v>134308896</v>
      </c>
      <c r="I32" s="23">
        <v>650784408</v>
      </c>
      <c r="J32" s="23">
        <v>114510690</v>
      </c>
      <c r="K32" s="23"/>
      <c r="L32" s="23"/>
    </row>
    <row r="33" spans="1:12" x14ac:dyDescent="0.25">
      <c r="A33" s="23" t="s">
        <v>65</v>
      </c>
      <c r="B33" s="23" t="s">
        <v>118</v>
      </c>
      <c r="C33" s="23" t="s">
        <v>127</v>
      </c>
      <c r="D33" s="23" t="s">
        <v>128</v>
      </c>
      <c r="E33" s="23">
        <v>1789914487</v>
      </c>
      <c r="F33" s="23">
        <v>715729620</v>
      </c>
      <c r="G33" s="23">
        <v>341397090</v>
      </c>
      <c r="H33" s="23">
        <v>145281590</v>
      </c>
      <c r="I33" s="23">
        <v>552125097</v>
      </c>
      <c r="J33" s="23">
        <v>35381090</v>
      </c>
      <c r="K33" s="23"/>
      <c r="L33" s="23"/>
    </row>
    <row r="34" spans="1:12" x14ac:dyDescent="0.25">
      <c r="A34" s="23" t="s">
        <v>65</v>
      </c>
      <c r="B34" s="23" t="s">
        <v>118</v>
      </c>
      <c r="C34" s="23" t="s">
        <v>129</v>
      </c>
      <c r="D34" s="23" t="s">
        <v>130</v>
      </c>
      <c r="E34" s="23">
        <v>1345886342</v>
      </c>
      <c r="F34" s="23">
        <v>123826260</v>
      </c>
      <c r="G34" s="23">
        <v>395520090</v>
      </c>
      <c r="H34" s="23">
        <v>232746109</v>
      </c>
      <c r="I34" s="23">
        <v>587625103</v>
      </c>
      <c r="J34" s="23">
        <v>6168780</v>
      </c>
      <c r="K34" s="23"/>
      <c r="L34" s="23"/>
    </row>
    <row r="35" spans="1:12" x14ac:dyDescent="0.25">
      <c r="A35" s="23" t="s">
        <v>65</v>
      </c>
      <c r="B35" s="23" t="s">
        <v>118</v>
      </c>
      <c r="C35" s="23" t="s">
        <v>131</v>
      </c>
      <c r="D35" s="23" t="s">
        <v>132</v>
      </c>
      <c r="E35" s="23">
        <v>280570683</v>
      </c>
      <c r="F35" s="23">
        <v>108878250</v>
      </c>
      <c r="G35" s="23">
        <v>38498580</v>
      </c>
      <c r="H35" s="23">
        <v>15414776</v>
      </c>
      <c r="I35" s="23">
        <v>69069907</v>
      </c>
      <c r="J35" s="23">
        <v>48709170</v>
      </c>
      <c r="K35" s="23"/>
      <c r="L35" s="23"/>
    </row>
    <row r="36" spans="1:12" x14ac:dyDescent="0.25">
      <c r="A36" s="23" t="s">
        <v>65</v>
      </c>
      <c r="B36" s="23" t="s">
        <v>118</v>
      </c>
      <c r="C36" s="23" t="s">
        <v>133</v>
      </c>
      <c r="D36" s="23" t="s">
        <v>134</v>
      </c>
      <c r="E36" s="23">
        <v>5457970203</v>
      </c>
      <c r="F36" s="23">
        <v>1695393230</v>
      </c>
      <c r="G36" s="23">
        <v>1572969770</v>
      </c>
      <c r="H36" s="23">
        <v>442119942</v>
      </c>
      <c r="I36" s="23">
        <v>1685865931</v>
      </c>
      <c r="J36" s="23">
        <v>61621330</v>
      </c>
      <c r="K36" s="23"/>
      <c r="L36" s="23"/>
    </row>
    <row r="37" spans="1:12" x14ac:dyDescent="0.25">
      <c r="A37" s="23" t="s">
        <v>65</v>
      </c>
      <c r="B37" s="23" t="s">
        <v>118</v>
      </c>
      <c r="C37" s="23" t="s">
        <v>135</v>
      </c>
      <c r="D37" s="23" t="s">
        <v>136</v>
      </c>
      <c r="E37" s="23">
        <v>3379414115</v>
      </c>
      <c r="F37" s="23">
        <v>1550334870</v>
      </c>
      <c r="G37" s="23">
        <v>650586260</v>
      </c>
      <c r="H37" s="23">
        <v>238133030</v>
      </c>
      <c r="I37" s="23">
        <v>915836325</v>
      </c>
      <c r="J37" s="23">
        <v>24523630</v>
      </c>
      <c r="K37" s="23"/>
      <c r="L37" s="23"/>
    </row>
    <row r="38" spans="1:12" x14ac:dyDescent="0.25">
      <c r="A38" s="23" t="s">
        <v>65</v>
      </c>
      <c r="B38" s="23" t="s">
        <v>118</v>
      </c>
      <c r="C38" s="23" t="s">
        <v>137</v>
      </c>
      <c r="D38" s="23" t="s">
        <v>138</v>
      </c>
      <c r="E38" s="23">
        <v>2080977351</v>
      </c>
      <c r="F38" s="23">
        <v>327038640</v>
      </c>
      <c r="G38" s="23">
        <v>171912940</v>
      </c>
      <c r="H38" s="23">
        <v>209953715</v>
      </c>
      <c r="I38" s="23">
        <v>1231225686</v>
      </c>
      <c r="J38" s="23">
        <v>140846370</v>
      </c>
      <c r="K38" s="23"/>
      <c r="L38" s="23"/>
    </row>
    <row r="39" spans="1:12" x14ac:dyDescent="0.25">
      <c r="A39" s="23" t="s">
        <v>65</v>
      </c>
      <c r="B39" s="23" t="s">
        <v>118</v>
      </c>
      <c r="C39" s="23" t="s">
        <v>139</v>
      </c>
      <c r="D39" s="23" t="s">
        <v>140</v>
      </c>
      <c r="E39" s="23">
        <v>683134602</v>
      </c>
      <c r="F39" s="23">
        <v>74447000</v>
      </c>
      <c r="G39" s="23">
        <v>13645010</v>
      </c>
      <c r="H39" s="23">
        <v>35905446</v>
      </c>
      <c r="I39" s="23">
        <v>459754776</v>
      </c>
      <c r="J39" s="23">
        <v>99382370</v>
      </c>
      <c r="K39" s="23"/>
      <c r="L39" s="23"/>
    </row>
    <row r="40" spans="1:12" x14ac:dyDescent="0.25">
      <c r="A40" s="23" t="s">
        <v>65</v>
      </c>
      <c r="B40" s="23" t="s">
        <v>118</v>
      </c>
      <c r="C40" s="23" t="s">
        <v>141</v>
      </c>
      <c r="D40" s="23" t="s">
        <v>142</v>
      </c>
      <c r="E40" s="23">
        <v>1091449624</v>
      </c>
      <c r="F40" s="23">
        <v>611828940</v>
      </c>
      <c r="G40" s="23">
        <v>221311600</v>
      </c>
      <c r="H40" s="23">
        <v>61251910</v>
      </c>
      <c r="I40" s="23">
        <v>157097974</v>
      </c>
      <c r="J40" s="23">
        <v>39959200</v>
      </c>
      <c r="K40" s="23"/>
      <c r="L40" s="23"/>
    </row>
    <row r="41" spans="1:12" x14ac:dyDescent="0.25">
      <c r="A41" s="23" t="s">
        <v>65</v>
      </c>
      <c r="B41" s="23" t="s">
        <v>118</v>
      </c>
      <c r="C41" s="23" t="s">
        <v>143</v>
      </c>
      <c r="D41" s="23" t="s">
        <v>144</v>
      </c>
      <c r="E41" s="23">
        <v>7016161215</v>
      </c>
      <c r="F41" s="23">
        <v>2972613390</v>
      </c>
      <c r="G41" s="23">
        <v>1810628000</v>
      </c>
      <c r="H41" s="23">
        <v>460493912</v>
      </c>
      <c r="I41" s="23">
        <v>1715590463</v>
      </c>
      <c r="J41" s="23">
        <v>56835450</v>
      </c>
      <c r="K41" s="23"/>
      <c r="L41" s="23"/>
    </row>
    <row r="42" spans="1:12" x14ac:dyDescent="0.25">
      <c r="A42" s="23" t="s">
        <v>65</v>
      </c>
      <c r="B42" s="23" t="s">
        <v>118</v>
      </c>
      <c r="C42" s="23" t="s">
        <v>145</v>
      </c>
      <c r="D42" s="23" t="s">
        <v>146</v>
      </c>
      <c r="E42" s="23">
        <v>4694050274</v>
      </c>
      <c r="F42" s="23">
        <v>1754952390</v>
      </c>
      <c r="G42" s="23">
        <v>855050900</v>
      </c>
      <c r="H42" s="23">
        <v>614114891</v>
      </c>
      <c r="I42" s="23">
        <v>1323506683</v>
      </c>
      <c r="J42" s="23">
        <v>146425410</v>
      </c>
      <c r="K42" s="23"/>
      <c r="L42" s="23"/>
    </row>
    <row r="43" spans="1:12" x14ac:dyDescent="0.25">
      <c r="A43" s="23" t="s">
        <v>65</v>
      </c>
      <c r="B43" s="23" t="s">
        <v>118</v>
      </c>
      <c r="C43" s="23" t="s">
        <v>147</v>
      </c>
      <c r="D43" s="23" t="s">
        <v>148</v>
      </c>
      <c r="E43" s="23">
        <v>334036205</v>
      </c>
      <c r="F43" s="23">
        <v>90668130</v>
      </c>
      <c r="G43" s="23">
        <v>38520480</v>
      </c>
      <c r="H43" s="23">
        <v>23709622</v>
      </c>
      <c r="I43" s="23">
        <v>146559173</v>
      </c>
      <c r="J43" s="23">
        <v>34578800</v>
      </c>
      <c r="K43" s="23"/>
      <c r="L43" s="23"/>
    </row>
    <row r="44" spans="1:12" x14ac:dyDescent="0.25">
      <c r="A44" s="23" t="s">
        <v>65</v>
      </c>
      <c r="B44" s="23" t="s">
        <v>118</v>
      </c>
      <c r="C44" s="23" t="s">
        <v>149</v>
      </c>
      <c r="D44" s="23" t="s">
        <v>150</v>
      </c>
      <c r="E44" s="23">
        <v>1451274807</v>
      </c>
      <c r="F44" s="23">
        <v>512467890</v>
      </c>
      <c r="G44" s="23">
        <v>331628050</v>
      </c>
      <c r="H44" s="23">
        <v>104445293</v>
      </c>
      <c r="I44" s="23">
        <v>337773234</v>
      </c>
      <c r="J44" s="23">
        <v>164960340</v>
      </c>
      <c r="K44" s="23"/>
      <c r="L44" s="23"/>
    </row>
    <row r="45" spans="1:12" x14ac:dyDescent="0.25">
      <c r="A45" s="23" t="s">
        <v>65</v>
      </c>
      <c r="B45" s="23" t="s">
        <v>118</v>
      </c>
      <c r="C45" s="23" t="s">
        <v>151</v>
      </c>
      <c r="D45" s="23" t="s">
        <v>152</v>
      </c>
      <c r="E45" s="23">
        <v>7920648053</v>
      </c>
      <c r="F45" s="23">
        <v>381012570</v>
      </c>
      <c r="G45" s="23">
        <v>191617470</v>
      </c>
      <c r="H45" s="23">
        <v>546393456</v>
      </c>
      <c r="I45" s="23">
        <v>6664029597</v>
      </c>
      <c r="J45" s="23">
        <v>137594960</v>
      </c>
      <c r="K45" s="23"/>
      <c r="L45" s="23"/>
    </row>
    <row r="46" spans="1:12" x14ac:dyDescent="0.25">
      <c r="A46" s="23" t="s">
        <v>65</v>
      </c>
      <c r="B46" s="23" t="s">
        <v>118</v>
      </c>
      <c r="C46" s="23" t="s">
        <v>153</v>
      </c>
      <c r="D46" s="23" t="s">
        <v>154</v>
      </c>
      <c r="E46" s="23">
        <v>919264320</v>
      </c>
      <c r="F46" s="23">
        <v>389159030</v>
      </c>
      <c r="G46" s="23">
        <v>28209880</v>
      </c>
      <c r="H46" s="23">
        <v>38783040</v>
      </c>
      <c r="I46" s="23">
        <v>268811840</v>
      </c>
      <c r="J46" s="23">
        <v>194300530</v>
      </c>
      <c r="K46" s="23"/>
      <c r="L46" s="23"/>
    </row>
    <row r="47" spans="1:12" x14ac:dyDescent="0.25">
      <c r="A47" s="23" t="s">
        <v>65</v>
      </c>
      <c r="B47" s="23" t="s">
        <v>118</v>
      </c>
      <c r="C47" s="23" t="s">
        <v>155</v>
      </c>
      <c r="D47" s="23" t="s">
        <v>156</v>
      </c>
      <c r="E47" s="23">
        <v>9588900553</v>
      </c>
      <c r="F47" s="23">
        <v>1510521170</v>
      </c>
      <c r="G47" s="23">
        <v>1639003850</v>
      </c>
      <c r="H47" s="23">
        <v>2261534775</v>
      </c>
      <c r="I47" s="23">
        <v>4061772968</v>
      </c>
      <c r="J47" s="23">
        <v>116067790</v>
      </c>
      <c r="K47" s="23"/>
      <c r="L47" s="23"/>
    </row>
    <row r="48" spans="1:12" x14ac:dyDescent="0.25">
      <c r="A48" s="23" t="s">
        <v>65</v>
      </c>
      <c r="B48" s="23" t="s">
        <v>118</v>
      </c>
      <c r="C48" s="23" t="s">
        <v>157</v>
      </c>
      <c r="D48" s="23" t="s">
        <v>158</v>
      </c>
      <c r="E48" s="23">
        <v>14336903793</v>
      </c>
      <c r="F48" s="23">
        <v>6078493260</v>
      </c>
      <c r="G48" s="23">
        <v>6081107120</v>
      </c>
      <c r="H48" s="23">
        <v>1105859664</v>
      </c>
      <c r="I48" s="23">
        <v>1015392509</v>
      </c>
      <c r="J48" s="23">
        <v>56051240</v>
      </c>
      <c r="K48" s="23"/>
      <c r="L48" s="23"/>
    </row>
    <row r="49" spans="1:12" x14ac:dyDescent="0.25">
      <c r="A49" s="23" t="s">
        <v>65</v>
      </c>
      <c r="B49" s="23" t="s">
        <v>118</v>
      </c>
      <c r="C49" s="23" t="s">
        <v>159</v>
      </c>
      <c r="D49" s="23" t="s">
        <v>160</v>
      </c>
      <c r="E49" s="23">
        <v>1949970480</v>
      </c>
      <c r="F49" s="23">
        <v>852255420</v>
      </c>
      <c r="G49" s="23">
        <v>267565730</v>
      </c>
      <c r="H49" s="23">
        <v>156160675</v>
      </c>
      <c r="I49" s="23">
        <v>522248915</v>
      </c>
      <c r="J49" s="23">
        <v>151739740</v>
      </c>
      <c r="K49" s="23"/>
      <c r="L49" s="23"/>
    </row>
    <row r="50" spans="1:12" x14ac:dyDescent="0.25">
      <c r="A50" s="23" t="s">
        <v>65</v>
      </c>
      <c r="B50" s="23" t="s">
        <v>118</v>
      </c>
      <c r="C50" s="23" t="s">
        <v>161</v>
      </c>
      <c r="D50" s="23" t="s">
        <v>162</v>
      </c>
      <c r="E50" s="23">
        <v>2023802425</v>
      </c>
      <c r="F50" s="23">
        <v>261092810</v>
      </c>
      <c r="G50" s="23">
        <v>71597470</v>
      </c>
      <c r="H50" s="23">
        <v>61762713</v>
      </c>
      <c r="I50" s="23">
        <v>1571571852</v>
      </c>
      <c r="J50" s="23">
        <v>57777580</v>
      </c>
      <c r="K50" s="23"/>
      <c r="L50" s="23"/>
    </row>
    <row r="51" spans="1:12" x14ac:dyDescent="0.25">
      <c r="A51" s="23" t="s">
        <v>65</v>
      </c>
      <c r="B51" s="23" t="s">
        <v>118</v>
      </c>
      <c r="C51" s="23" t="s">
        <v>163</v>
      </c>
      <c r="D51" s="23" t="s">
        <v>164</v>
      </c>
      <c r="E51" s="23">
        <v>6604962673</v>
      </c>
      <c r="F51" s="23">
        <v>792438590</v>
      </c>
      <c r="G51" s="23">
        <v>2861523770</v>
      </c>
      <c r="H51" s="23">
        <v>1057320519</v>
      </c>
      <c r="I51" s="23">
        <v>1767836024</v>
      </c>
      <c r="J51" s="23">
        <v>125843770</v>
      </c>
      <c r="K51" s="23"/>
      <c r="L51" s="23"/>
    </row>
    <row r="52" spans="1:12" x14ac:dyDescent="0.25">
      <c r="A52" s="23" t="s">
        <v>65</v>
      </c>
      <c r="B52" s="23" t="s">
        <v>118</v>
      </c>
      <c r="C52" s="23" t="s">
        <v>165</v>
      </c>
      <c r="D52" s="23" t="s">
        <v>166</v>
      </c>
      <c r="E52" s="23">
        <v>1211364065</v>
      </c>
      <c r="F52" s="23">
        <v>332973740</v>
      </c>
      <c r="G52" s="23">
        <v>79784240</v>
      </c>
      <c r="H52" s="23">
        <v>236310013</v>
      </c>
      <c r="I52" s="23">
        <v>466940582</v>
      </c>
      <c r="J52" s="23">
        <v>95355490</v>
      </c>
      <c r="K52" s="23"/>
      <c r="L52" s="23"/>
    </row>
    <row r="53" spans="1:12" x14ac:dyDescent="0.25">
      <c r="A53" s="23" t="s">
        <v>65</v>
      </c>
      <c r="B53" s="23" t="s">
        <v>118</v>
      </c>
      <c r="C53" s="23" t="s">
        <v>167</v>
      </c>
      <c r="D53" s="23" t="s">
        <v>168</v>
      </c>
      <c r="E53" s="23">
        <v>8660115860</v>
      </c>
      <c r="F53" s="23">
        <v>1329179740</v>
      </c>
      <c r="G53" s="23">
        <v>184811400</v>
      </c>
      <c r="H53" s="23">
        <v>4313891936</v>
      </c>
      <c r="I53" s="23">
        <v>2746783334</v>
      </c>
      <c r="J53" s="23">
        <v>85449450</v>
      </c>
      <c r="K53" s="23"/>
      <c r="L53" s="23"/>
    </row>
    <row r="54" spans="1:12" x14ac:dyDescent="0.25">
      <c r="A54" s="23" t="s">
        <v>65</v>
      </c>
      <c r="B54" s="23" t="s">
        <v>118</v>
      </c>
      <c r="C54" s="23" t="s">
        <v>169</v>
      </c>
      <c r="D54" s="23" t="s">
        <v>170</v>
      </c>
      <c r="E54" s="23">
        <v>1582089789</v>
      </c>
      <c r="F54" s="23">
        <v>498312190</v>
      </c>
      <c r="G54" s="23">
        <v>405624460</v>
      </c>
      <c r="H54" s="23">
        <v>179050696</v>
      </c>
      <c r="I54" s="23">
        <v>491701163</v>
      </c>
      <c r="J54" s="23">
        <v>7401280</v>
      </c>
      <c r="K54" s="23"/>
      <c r="L54" s="23"/>
    </row>
    <row r="55" spans="1:12" x14ac:dyDescent="0.25">
      <c r="A55" s="23" t="s">
        <v>65</v>
      </c>
      <c r="B55" s="23" t="s">
        <v>118</v>
      </c>
      <c r="C55" s="23" t="s">
        <v>171</v>
      </c>
      <c r="D55" s="23" t="s">
        <v>172</v>
      </c>
      <c r="E55" s="23">
        <v>2041853530</v>
      </c>
      <c r="F55" s="23">
        <v>204709060</v>
      </c>
      <c r="G55" s="23">
        <v>112667890</v>
      </c>
      <c r="H55" s="23">
        <v>433616348</v>
      </c>
      <c r="I55" s="23">
        <v>1133421872</v>
      </c>
      <c r="J55" s="23">
        <v>157438360</v>
      </c>
      <c r="K55" s="23"/>
      <c r="L55" s="23"/>
    </row>
    <row r="56" spans="1:12" x14ac:dyDescent="0.25">
      <c r="A56" s="23" t="s">
        <v>65</v>
      </c>
      <c r="B56" s="23" t="s">
        <v>118</v>
      </c>
      <c r="C56" s="23" t="s">
        <v>173</v>
      </c>
      <c r="D56" s="23" t="s">
        <v>174</v>
      </c>
      <c r="E56" s="23">
        <v>860840785</v>
      </c>
      <c r="F56" s="23">
        <v>288993630</v>
      </c>
      <c r="G56" s="23">
        <v>101080960</v>
      </c>
      <c r="H56" s="23">
        <v>74390766</v>
      </c>
      <c r="I56" s="23">
        <v>289197959</v>
      </c>
      <c r="J56" s="23">
        <v>107177470</v>
      </c>
      <c r="K56" s="23"/>
      <c r="L56" s="23"/>
    </row>
    <row r="57" spans="1:12" x14ac:dyDescent="0.25">
      <c r="A57" s="23" t="s">
        <v>65</v>
      </c>
      <c r="B57" s="23" t="s">
        <v>118</v>
      </c>
      <c r="C57" s="23" t="s">
        <v>175</v>
      </c>
      <c r="D57" s="23" t="s">
        <v>176</v>
      </c>
      <c r="E57" s="23">
        <v>4631255204</v>
      </c>
      <c r="F57" s="23">
        <v>1230796540</v>
      </c>
      <c r="G57" s="23">
        <v>478898870</v>
      </c>
      <c r="H57" s="23">
        <v>336217723</v>
      </c>
      <c r="I57" s="23">
        <v>2426949751</v>
      </c>
      <c r="J57" s="23">
        <v>158392320</v>
      </c>
      <c r="K57" s="23"/>
      <c r="L57" s="23"/>
    </row>
    <row r="58" spans="1:12" x14ac:dyDescent="0.25">
      <c r="A58" s="23" t="s">
        <v>65</v>
      </c>
      <c r="B58" s="23" t="s">
        <v>118</v>
      </c>
      <c r="C58" s="23" t="s">
        <v>177</v>
      </c>
      <c r="D58" s="23" t="s">
        <v>178</v>
      </c>
      <c r="E58" s="23">
        <v>3879930632</v>
      </c>
      <c r="F58" s="23">
        <v>1994125590</v>
      </c>
      <c r="G58" s="23">
        <v>562260210</v>
      </c>
      <c r="H58" s="23">
        <v>372592955</v>
      </c>
      <c r="I58" s="23">
        <v>806873227</v>
      </c>
      <c r="J58" s="23">
        <v>144078650</v>
      </c>
      <c r="K58" s="23"/>
      <c r="L58" s="23"/>
    </row>
    <row r="59" spans="1:12" x14ac:dyDescent="0.25">
      <c r="A59" s="23" t="s">
        <v>65</v>
      </c>
      <c r="B59" s="23" t="s">
        <v>118</v>
      </c>
      <c r="C59" s="23" t="s">
        <v>179</v>
      </c>
      <c r="D59" s="23" t="s">
        <v>180</v>
      </c>
      <c r="E59" s="23">
        <v>1289231530</v>
      </c>
      <c r="F59" s="23">
        <v>492803400</v>
      </c>
      <c r="G59" s="23">
        <v>268988890</v>
      </c>
      <c r="H59" s="23">
        <v>124170639</v>
      </c>
      <c r="I59" s="23">
        <v>353063361</v>
      </c>
      <c r="J59" s="23">
        <v>50205240</v>
      </c>
      <c r="K59" s="23"/>
      <c r="L59" s="23"/>
    </row>
    <row r="60" spans="1:12" x14ac:dyDescent="0.25">
      <c r="A60" s="23" t="s">
        <v>65</v>
      </c>
      <c r="B60" s="23" t="s">
        <v>118</v>
      </c>
      <c r="C60" s="23" t="s">
        <v>181</v>
      </c>
      <c r="D60" s="23" t="s">
        <v>182</v>
      </c>
      <c r="E60" s="23">
        <v>2096579291</v>
      </c>
      <c r="F60" s="23">
        <v>1021066170</v>
      </c>
      <c r="G60" s="23">
        <v>645904440</v>
      </c>
      <c r="H60" s="23">
        <v>192001300</v>
      </c>
      <c r="I60" s="23">
        <v>208683591</v>
      </c>
      <c r="J60" s="23">
        <v>28923790</v>
      </c>
      <c r="K60" s="23"/>
      <c r="L60" s="23"/>
    </row>
    <row r="61" spans="1:12" x14ac:dyDescent="0.25">
      <c r="A61" s="23" t="s">
        <v>65</v>
      </c>
      <c r="B61" s="23" t="s">
        <v>118</v>
      </c>
      <c r="C61" s="23" t="s">
        <v>183</v>
      </c>
      <c r="D61" s="23" t="s">
        <v>184</v>
      </c>
      <c r="E61" s="23">
        <v>2701282391</v>
      </c>
      <c r="F61" s="23">
        <v>1835587210</v>
      </c>
      <c r="G61" s="23">
        <v>393257980</v>
      </c>
      <c r="H61" s="23">
        <v>220670949</v>
      </c>
      <c r="I61" s="23">
        <v>251417922</v>
      </c>
      <c r="J61" s="23">
        <v>348330</v>
      </c>
      <c r="K61" s="23"/>
      <c r="L61" s="23"/>
    </row>
    <row r="62" spans="1:12" x14ac:dyDescent="0.25">
      <c r="A62" s="23" t="s">
        <v>65</v>
      </c>
      <c r="B62" s="23" t="s">
        <v>118</v>
      </c>
      <c r="C62" s="23" t="s">
        <v>185</v>
      </c>
      <c r="D62" s="23" t="s">
        <v>186</v>
      </c>
      <c r="E62" s="23">
        <v>1065891237</v>
      </c>
      <c r="F62" s="23">
        <v>615154490</v>
      </c>
      <c r="G62" s="23">
        <v>142088570</v>
      </c>
      <c r="H62" s="23">
        <v>88776260</v>
      </c>
      <c r="I62" s="23">
        <v>128683597</v>
      </c>
      <c r="J62" s="23">
        <v>91188320</v>
      </c>
      <c r="K62" s="23"/>
      <c r="L62" s="23"/>
    </row>
    <row r="63" spans="1:12" x14ac:dyDescent="0.25">
      <c r="A63" s="23" t="s">
        <v>65</v>
      </c>
      <c r="B63" s="23" t="s">
        <v>118</v>
      </c>
      <c r="C63" s="23" t="s">
        <v>187</v>
      </c>
      <c r="D63" s="23" t="s">
        <v>188</v>
      </c>
      <c r="E63" s="23">
        <v>10958054935</v>
      </c>
      <c r="F63" s="23">
        <v>1782428210</v>
      </c>
      <c r="G63" s="23">
        <v>331867710</v>
      </c>
      <c r="H63" s="23">
        <v>2447638429</v>
      </c>
      <c r="I63" s="23">
        <v>6355212566</v>
      </c>
      <c r="J63" s="23">
        <v>40908020</v>
      </c>
      <c r="K63" s="23"/>
      <c r="L63" s="23"/>
    </row>
    <row r="64" spans="1:12" x14ac:dyDescent="0.25">
      <c r="A64" s="23" t="s">
        <v>65</v>
      </c>
      <c r="B64" s="23" t="s">
        <v>118</v>
      </c>
      <c r="C64" s="23" t="s">
        <v>189</v>
      </c>
      <c r="D64" s="23" t="s">
        <v>190</v>
      </c>
      <c r="E64" s="23">
        <v>296217323</v>
      </c>
      <c r="F64" s="23">
        <v>61491880</v>
      </c>
      <c r="G64" s="23">
        <v>9620360</v>
      </c>
      <c r="H64" s="23">
        <v>47145154</v>
      </c>
      <c r="I64" s="23">
        <v>157777529</v>
      </c>
      <c r="J64" s="23">
        <v>20182400</v>
      </c>
      <c r="K64" s="23"/>
      <c r="L64" s="23"/>
    </row>
    <row r="65" spans="1:12" x14ac:dyDescent="0.25">
      <c r="A65" s="23" t="s">
        <v>65</v>
      </c>
      <c r="B65" s="23" t="s">
        <v>118</v>
      </c>
      <c r="C65" s="23" t="s">
        <v>191</v>
      </c>
      <c r="D65" s="23" t="s">
        <v>192</v>
      </c>
      <c r="E65" s="23">
        <v>1608843201</v>
      </c>
      <c r="F65" s="23">
        <v>738548020</v>
      </c>
      <c r="G65" s="23">
        <v>176929370</v>
      </c>
      <c r="H65" s="23">
        <v>56309552</v>
      </c>
      <c r="I65" s="23">
        <v>578244759</v>
      </c>
      <c r="J65" s="23">
        <v>58811500</v>
      </c>
      <c r="K65" s="23"/>
      <c r="L65" s="23"/>
    </row>
    <row r="66" spans="1:12" x14ac:dyDescent="0.25">
      <c r="A66" s="23" t="s">
        <v>65</v>
      </c>
      <c r="B66" s="23" t="s">
        <v>118</v>
      </c>
      <c r="C66" s="23" t="s">
        <v>193</v>
      </c>
      <c r="D66" s="23" t="s">
        <v>194</v>
      </c>
      <c r="E66" s="23">
        <v>2993498609</v>
      </c>
      <c r="F66" s="23">
        <v>765856970</v>
      </c>
      <c r="G66" s="23">
        <v>448347400</v>
      </c>
      <c r="H66" s="23">
        <v>143539273</v>
      </c>
      <c r="I66" s="23">
        <v>1550427796</v>
      </c>
      <c r="J66" s="23">
        <v>85327170</v>
      </c>
      <c r="K66" s="23"/>
      <c r="L66" s="23"/>
    </row>
    <row r="67" spans="1:12" x14ac:dyDescent="0.25">
      <c r="A67" s="23" t="s">
        <v>65</v>
      </c>
      <c r="B67" s="23" t="s">
        <v>118</v>
      </c>
      <c r="C67" s="23" t="s">
        <v>195</v>
      </c>
      <c r="D67" s="23" t="s">
        <v>196</v>
      </c>
      <c r="E67" s="23">
        <v>2690192892</v>
      </c>
      <c r="F67" s="23">
        <v>965800660</v>
      </c>
      <c r="G67" s="23">
        <v>1239588740</v>
      </c>
      <c r="H67" s="23">
        <v>198206774</v>
      </c>
      <c r="I67" s="23">
        <v>199223218</v>
      </c>
      <c r="J67" s="23">
        <v>87373500</v>
      </c>
      <c r="K67" s="23"/>
      <c r="L67" s="23"/>
    </row>
    <row r="68" spans="1:12" x14ac:dyDescent="0.25">
      <c r="A68" s="23" t="s">
        <v>65</v>
      </c>
      <c r="B68" s="23" t="s">
        <v>118</v>
      </c>
      <c r="C68" s="23" t="s">
        <v>197</v>
      </c>
      <c r="D68" s="23" t="s">
        <v>198</v>
      </c>
      <c r="E68" s="23">
        <v>233742800</v>
      </c>
      <c r="F68" s="23">
        <v>131079710</v>
      </c>
      <c r="G68" s="23">
        <v>64741800</v>
      </c>
      <c r="H68" s="23">
        <v>13460520</v>
      </c>
      <c r="I68" s="23">
        <v>15369970</v>
      </c>
      <c r="J68" s="23">
        <v>9090800</v>
      </c>
      <c r="K68" s="23"/>
      <c r="L68" s="23"/>
    </row>
    <row r="69" spans="1:12" x14ac:dyDescent="0.25">
      <c r="A69" s="23" t="s">
        <v>65</v>
      </c>
      <c r="B69" s="23" t="s">
        <v>118</v>
      </c>
      <c r="C69" s="23" t="s">
        <v>199</v>
      </c>
      <c r="D69" s="23" t="s">
        <v>200</v>
      </c>
      <c r="E69" s="23">
        <v>6241176867</v>
      </c>
      <c r="F69" s="23">
        <v>806203240</v>
      </c>
      <c r="G69" s="23">
        <v>238151230</v>
      </c>
      <c r="H69" s="23">
        <v>1424650735</v>
      </c>
      <c r="I69" s="23">
        <v>3609941962</v>
      </c>
      <c r="J69" s="23">
        <v>162229700</v>
      </c>
      <c r="K69" s="23"/>
      <c r="L69" s="23"/>
    </row>
    <row r="70" spans="1:12" x14ac:dyDescent="0.25">
      <c r="A70" s="23" t="s">
        <v>65</v>
      </c>
      <c r="B70" s="23" t="s">
        <v>118</v>
      </c>
      <c r="C70" s="23" t="s">
        <v>201</v>
      </c>
      <c r="D70" s="23" t="s">
        <v>202</v>
      </c>
      <c r="E70" s="23">
        <v>18415437107</v>
      </c>
      <c r="F70" s="23">
        <v>1190905020</v>
      </c>
      <c r="G70" s="23">
        <v>558420910</v>
      </c>
      <c r="H70" s="23">
        <v>3576589554</v>
      </c>
      <c r="I70" s="23">
        <v>12937887443</v>
      </c>
      <c r="J70" s="23">
        <v>151634180</v>
      </c>
      <c r="K70" s="23"/>
      <c r="L70" s="23"/>
    </row>
    <row r="71" spans="1:12" x14ac:dyDescent="0.25">
      <c r="A71" s="23" t="s">
        <v>65</v>
      </c>
      <c r="B71" s="23" t="s">
        <v>118</v>
      </c>
      <c r="C71" s="23" t="s">
        <v>203</v>
      </c>
      <c r="D71" s="23" t="s">
        <v>204</v>
      </c>
      <c r="E71" s="23">
        <v>2883617531</v>
      </c>
      <c r="F71" s="23">
        <v>1504268160</v>
      </c>
      <c r="G71" s="23">
        <v>1049761790</v>
      </c>
      <c r="H71" s="23">
        <v>147773527</v>
      </c>
      <c r="I71" s="23">
        <v>131894924</v>
      </c>
      <c r="J71" s="23">
        <v>49919130</v>
      </c>
      <c r="K71" s="23"/>
      <c r="L71" s="23"/>
    </row>
    <row r="72" spans="1:12" x14ac:dyDescent="0.25">
      <c r="A72" s="23" t="s">
        <v>65</v>
      </c>
      <c r="B72" s="23" t="s">
        <v>118</v>
      </c>
      <c r="C72" s="23" t="s">
        <v>205</v>
      </c>
      <c r="D72" s="23" t="s">
        <v>206</v>
      </c>
      <c r="E72" s="23">
        <v>704802543</v>
      </c>
      <c r="F72" s="23">
        <v>240380340</v>
      </c>
      <c r="G72" s="23">
        <v>48536550</v>
      </c>
      <c r="H72" s="23">
        <v>36871468</v>
      </c>
      <c r="I72" s="23">
        <v>322287005</v>
      </c>
      <c r="J72" s="23">
        <v>56727180</v>
      </c>
      <c r="K72" s="23"/>
      <c r="L72" s="23"/>
    </row>
    <row r="73" spans="1:12" x14ac:dyDescent="0.25">
      <c r="A73" s="23" t="s">
        <v>65</v>
      </c>
      <c r="B73" s="23" t="s">
        <v>118</v>
      </c>
      <c r="C73" s="23" t="s">
        <v>207</v>
      </c>
      <c r="D73" s="23" t="s">
        <v>208</v>
      </c>
      <c r="E73" s="23">
        <v>507912170</v>
      </c>
      <c r="F73" s="23">
        <v>127224060</v>
      </c>
      <c r="G73" s="23">
        <v>69482760</v>
      </c>
      <c r="H73" s="23">
        <v>70851010</v>
      </c>
      <c r="I73" s="23">
        <v>175915420</v>
      </c>
      <c r="J73" s="23">
        <v>64438920</v>
      </c>
      <c r="K73" s="23"/>
      <c r="L73" s="23"/>
    </row>
    <row r="74" spans="1:12" x14ac:dyDescent="0.25">
      <c r="A74" s="23" t="s">
        <v>65</v>
      </c>
      <c r="B74" s="23" t="s">
        <v>118</v>
      </c>
      <c r="C74" s="23" t="s">
        <v>209</v>
      </c>
      <c r="D74" s="23" t="s">
        <v>210</v>
      </c>
      <c r="E74" s="23">
        <v>240420285</v>
      </c>
      <c r="F74" s="23">
        <v>45931800</v>
      </c>
      <c r="G74" s="23">
        <v>43287630</v>
      </c>
      <c r="H74" s="23">
        <v>65855130</v>
      </c>
      <c r="I74" s="23">
        <v>65171555</v>
      </c>
      <c r="J74" s="23">
        <v>20174170</v>
      </c>
      <c r="K74" s="23"/>
      <c r="L74" s="23"/>
    </row>
    <row r="75" spans="1:12" x14ac:dyDescent="0.25">
      <c r="A75" s="23" t="s">
        <v>65</v>
      </c>
      <c r="B75" s="23" t="s">
        <v>118</v>
      </c>
      <c r="C75" s="23" t="s">
        <v>211</v>
      </c>
      <c r="D75" s="23" t="s">
        <v>212</v>
      </c>
      <c r="E75" s="23">
        <v>1751649850</v>
      </c>
      <c r="F75" s="23">
        <v>363252450</v>
      </c>
      <c r="G75" s="23">
        <v>343872930</v>
      </c>
      <c r="H75" s="23">
        <v>95278612</v>
      </c>
      <c r="I75" s="23">
        <v>875009548</v>
      </c>
      <c r="J75" s="23">
        <v>73012520</v>
      </c>
      <c r="K75" s="23"/>
      <c r="L75" s="23">
        <v>1223790</v>
      </c>
    </row>
    <row r="76" spans="1:12" x14ac:dyDescent="0.25">
      <c r="A76" s="23" t="s">
        <v>65</v>
      </c>
      <c r="B76" s="23" t="s">
        <v>118</v>
      </c>
      <c r="C76" s="23" t="s">
        <v>213</v>
      </c>
      <c r="D76" s="23" t="s">
        <v>214</v>
      </c>
      <c r="E76" s="23">
        <v>651419657</v>
      </c>
      <c r="F76" s="23">
        <v>284332050</v>
      </c>
      <c r="G76" s="23">
        <v>102323070</v>
      </c>
      <c r="H76" s="23">
        <v>43108970</v>
      </c>
      <c r="I76" s="23">
        <v>119809857</v>
      </c>
      <c r="J76" s="23">
        <v>101845710</v>
      </c>
      <c r="K76" s="23"/>
      <c r="L76" s="23"/>
    </row>
    <row r="77" spans="1:12" x14ac:dyDescent="0.25">
      <c r="A77" s="23" t="s">
        <v>65</v>
      </c>
      <c r="B77" s="23" t="s">
        <v>118</v>
      </c>
      <c r="C77" s="23" t="s">
        <v>215</v>
      </c>
      <c r="D77" s="23" t="s">
        <v>216</v>
      </c>
      <c r="E77" s="23">
        <v>1376248999</v>
      </c>
      <c r="F77" s="23">
        <v>368022860</v>
      </c>
      <c r="G77" s="23">
        <v>126352800</v>
      </c>
      <c r="H77" s="23">
        <v>116380192</v>
      </c>
      <c r="I77" s="23">
        <v>640044117</v>
      </c>
      <c r="J77" s="23">
        <v>125449030</v>
      </c>
      <c r="K77" s="23"/>
      <c r="L77" s="23"/>
    </row>
    <row r="78" spans="1:12" x14ac:dyDescent="0.25">
      <c r="A78" s="23" t="s">
        <v>65</v>
      </c>
      <c r="B78" s="23" t="s">
        <v>118</v>
      </c>
      <c r="C78" s="23" t="s">
        <v>217</v>
      </c>
      <c r="D78" s="23" t="s">
        <v>218</v>
      </c>
      <c r="E78" s="23">
        <v>10596265010</v>
      </c>
      <c r="F78" s="23">
        <v>745489120</v>
      </c>
      <c r="G78" s="23">
        <v>4481469470</v>
      </c>
      <c r="H78" s="23">
        <v>1449165362</v>
      </c>
      <c r="I78" s="23">
        <v>3841898128</v>
      </c>
      <c r="J78" s="23">
        <v>78242930</v>
      </c>
      <c r="K78" s="23"/>
      <c r="L78" s="23"/>
    </row>
    <row r="79" spans="1:12" x14ac:dyDescent="0.25">
      <c r="A79" s="23" t="s">
        <v>65</v>
      </c>
      <c r="B79" s="23" t="s">
        <v>118</v>
      </c>
      <c r="C79" s="23" t="s">
        <v>219</v>
      </c>
      <c r="D79" s="23" t="s">
        <v>220</v>
      </c>
      <c r="E79" s="23">
        <v>2002421090</v>
      </c>
      <c r="F79" s="23">
        <v>662511340</v>
      </c>
      <c r="G79" s="23">
        <v>281305420</v>
      </c>
      <c r="H79" s="23">
        <v>229270545</v>
      </c>
      <c r="I79" s="23">
        <v>650274321</v>
      </c>
      <c r="J79" s="23">
        <v>179059464</v>
      </c>
      <c r="K79" s="23"/>
      <c r="L79" s="23"/>
    </row>
    <row r="80" spans="1:12" x14ac:dyDescent="0.25">
      <c r="A80" s="23" t="s">
        <v>65</v>
      </c>
      <c r="B80" s="23" t="s">
        <v>118</v>
      </c>
      <c r="C80" s="23" t="s">
        <v>221</v>
      </c>
      <c r="D80" s="23" t="s">
        <v>222</v>
      </c>
      <c r="E80" s="23">
        <v>778749123</v>
      </c>
      <c r="F80" s="23">
        <v>295478030</v>
      </c>
      <c r="G80" s="23">
        <v>24568580</v>
      </c>
      <c r="H80" s="23">
        <v>38915800</v>
      </c>
      <c r="I80" s="23">
        <v>372780653</v>
      </c>
      <c r="J80" s="23">
        <v>47006060</v>
      </c>
      <c r="K80" s="23"/>
      <c r="L80" s="23"/>
    </row>
    <row r="81" spans="1:12" x14ac:dyDescent="0.25">
      <c r="A81" s="23" t="s">
        <v>65</v>
      </c>
      <c r="B81" s="23" t="s">
        <v>118</v>
      </c>
      <c r="C81" s="23" t="s">
        <v>223</v>
      </c>
      <c r="D81" s="23" t="s">
        <v>224</v>
      </c>
      <c r="E81" s="23">
        <v>617664613</v>
      </c>
      <c r="F81" s="23">
        <v>143429370</v>
      </c>
      <c r="G81" s="23">
        <v>26015260</v>
      </c>
      <c r="H81" s="23">
        <v>21196020</v>
      </c>
      <c r="I81" s="23">
        <v>339233663</v>
      </c>
      <c r="J81" s="23">
        <v>87790300</v>
      </c>
      <c r="K81" s="23"/>
      <c r="L81" s="23"/>
    </row>
    <row r="82" spans="1:12" x14ac:dyDescent="0.25">
      <c r="A82" s="23" t="s">
        <v>65</v>
      </c>
      <c r="B82" s="23" t="s">
        <v>118</v>
      </c>
      <c r="C82" s="23" t="s">
        <v>225</v>
      </c>
      <c r="D82" s="23" t="s">
        <v>226</v>
      </c>
      <c r="E82" s="23">
        <v>2344689874</v>
      </c>
      <c r="F82" s="23">
        <v>657573420</v>
      </c>
      <c r="G82" s="23">
        <v>260608670</v>
      </c>
      <c r="H82" s="23">
        <v>269890010</v>
      </c>
      <c r="I82" s="23">
        <v>972018194</v>
      </c>
      <c r="J82" s="23">
        <v>184599580</v>
      </c>
      <c r="K82" s="23"/>
      <c r="L82" s="23"/>
    </row>
    <row r="83" spans="1:12" x14ac:dyDescent="0.25">
      <c r="A83" s="23" t="s">
        <v>65</v>
      </c>
      <c r="B83" s="23" t="s">
        <v>118</v>
      </c>
      <c r="C83" s="23" t="s">
        <v>227</v>
      </c>
      <c r="D83" s="23" t="s">
        <v>228</v>
      </c>
      <c r="E83" s="23">
        <v>1486396573</v>
      </c>
      <c r="F83" s="23">
        <v>626612680</v>
      </c>
      <c r="G83" s="23">
        <v>83158670</v>
      </c>
      <c r="H83" s="23">
        <v>93056192</v>
      </c>
      <c r="I83" s="23">
        <v>479208401</v>
      </c>
      <c r="J83" s="23">
        <v>204360630</v>
      </c>
      <c r="K83" s="23"/>
      <c r="L83" s="23"/>
    </row>
    <row r="84" spans="1:12" x14ac:dyDescent="0.25">
      <c r="A84" s="23" t="s">
        <v>65</v>
      </c>
      <c r="B84" s="23" t="s">
        <v>118</v>
      </c>
      <c r="C84" s="23" t="s">
        <v>229</v>
      </c>
      <c r="D84" s="23" t="s">
        <v>230</v>
      </c>
      <c r="E84" s="23">
        <v>1993769262</v>
      </c>
      <c r="F84" s="23">
        <v>833196430</v>
      </c>
      <c r="G84" s="23">
        <v>203310060</v>
      </c>
      <c r="H84" s="23">
        <v>302275850</v>
      </c>
      <c r="I84" s="23">
        <v>563705602</v>
      </c>
      <c r="J84" s="23">
        <v>91281320</v>
      </c>
      <c r="K84" s="23"/>
      <c r="L84" s="23"/>
    </row>
    <row r="85" spans="1:12" x14ac:dyDescent="0.25">
      <c r="A85" s="23" t="s">
        <v>65</v>
      </c>
      <c r="B85" s="23" t="s">
        <v>118</v>
      </c>
      <c r="C85" s="23" t="s">
        <v>231</v>
      </c>
      <c r="D85" s="23" t="s">
        <v>232</v>
      </c>
      <c r="E85" s="23">
        <v>716766029</v>
      </c>
      <c r="F85" s="23">
        <v>181902130</v>
      </c>
      <c r="G85" s="23">
        <v>26626470</v>
      </c>
      <c r="H85" s="23">
        <v>31484768</v>
      </c>
      <c r="I85" s="23">
        <v>321846161</v>
      </c>
      <c r="J85" s="23">
        <v>154906500</v>
      </c>
      <c r="K85" s="23"/>
      <c r="L85" s="23"/>
    </row>
    <row r="86" spans="1:12" x14ac:dyDescent="0.25">
      <c r="A86" s="23" t="s">
        <v>65</v>
      </c>
      <c r="B86" s="23" t="s">
        <v>118</v>
      </c>
      <c r="C86" s="23" t="s">
        <v>233</v>
      </c>
      <c r="D86" s="23" t="s">
        <v>234</v>
      </c>
      <c r="E86" s="23">
        <v>1006651179</v>
      </c>
      <c r="F86" s="23">
        <v>112095820</v>
      </c>
      <c r="G86" s="23">
        <v>9199180</v>
      </c>
      <c r="H86" s="23">
        <v>41901829</v>
      </c>
      <c r="I86" s="23">
        <v>743993890</v>
      </c>
      <c r="J86" s="23">
        <v>99460460</v>
      </c>
      <c r="K86" s="23"/>
      <c r="L86" s="23"/>
    </row>
    <row r="87" spans="1:12" x14ac:dyDescent="0.25">
      <c r="A87" s="23" t="s">
        <v>65</v>
      </c>
      <c r="B87" s="23" t="s">
        <v>118</v>
      </c>
      <c r="C87" s="23" t="s">
        <v>235</v>
      </c>
      <c r="D87" s="23" t="s">
        <v>236</v>
      </c>
      <c r="E87" s="23">
        <v>2752619759</v>
      </c>
      <c r="F87" s="23">
        <v>501056520</v>
      </c>
      <c r="G87" s="23">
        <v>144752210</v>
      </c>
      <c r="H87" s="23">
        <v>130602904</v>
      </c>
      <c r="I87" s="23">
        <v>1884337445</v>
      </c>
      <c r="J87" s="23">
        <v>91870680</v>
      </c>
      <c r="K87" s="23"/>
      <c r="L87" s="23"/>
    </row>
    <row r="88" spans="1:12" x14ac:dyDescent="0.25">
      <c r="A88" s="23" t="s">
        <v>65</v>
      </c>
      <c r="B88" s="23" t="s">
        <v>118</v>
      </c>
      <c r="C88" s="23" t="s">
        <v>237</v>
      </c>
      <c r="D88" s="23" t="s">
        <v>238</v>
      </c>
      <c r="E88" s="23">
        <v>3943062759</v>
      </c>
      <c r="F88" s="23">
        <v>1270530740</v>
      </c>
      <c r="G88" s="23">
        <v>703884180</v>
      </c>
      <c r="H88" s="23">
        <v>571516056</v>
      </c>
      <c r="I88" s="23">
        <v>1197237483</v>
      </c>
      <c r="J88" s="23">
        <v>199894300</v>
      </c>
      <c r="K88" s="23"/>
      <c r="L88" s="23"/>
    </row>
    <row r="89" spans="1:12" x14ac:dyDescent="0.25">
      <c r="A89" s="23" t="s">
        <v>65</v>
      </c>
      <c r="B89" s="23" t="s">
        <v>118</v>
      </c>
      <c r="C89" s="23" t="s">
        <v>239</v>
      </c>
      <c r="D89" s="23" t="s">
        <v>240</v>
      </c>
      <c r="E89" s="23">
        <v>1540685142</v>
      </c>
      <c r="F89" s="23">
        <v>578862780</v>
      </c>
      <c r="G89" s="23">
        <v>59534030</v>
      </c>
      <c r="H89" s="23">
        <v>72874515</v>
      </c>
      <c r="I89" s="23">
        <v>685882747</v>
      </c>
      <c r="J89" s="23">
        <v>143531070</v>
      </c>
      <c r="K89" s="23"/>
      <c r="L89" s="23"/>
    </row>
    <row r="90" spans="1:12" x14ac:dyDescent="0.25">
      <c r="A90" s="23" t="s">
        <v>65</v>
      </c>
      <c r="B90" s="23" t="s">
        <v>118</v>
      </c>
      <c r="C90" s="23" t="s">
        <v>241</v>
      </c>
      <c r="D90" s="23" t="s">
        <v>242</v>
      </c>
      <c r="E90" s="23">
        <v>2185711732</v>
      </c>
      <c r="F90" s="23">
        <v>673429250</v>
      </c>
      <c r="G90" s="23">
        <v>601986780</v>
      </c>
      <c r="H90" s="23">
        <v>214621102</v>
      </c>
      <c r="I90" s="23">
        <v>680317840</v>
      </c>
      <c r="J90" s="23">
        <v>15356760</v>
      </c>
      <c r="K90" s="23"/>
      <c r="L90" s="23"/>
    </row>
    <row r="91" spans="1:12" x14ac:dyDescent="0.25">
      <c r="A91" s="23" t="s">
        <v>65</v>
      </c>
      <c r="B91" s="23" t="s">
        <v>118</v>
      </c>
      <c r="C91" s="23" t="s">
        <v>243</v>
      </c>
      <c r="D91" s="23" t="s">
        <v>244</v>
      </c>
      <c r="E91" s="23">
        <v>9775979572</v>
      </c>
      <c r="F91" s="23">
        <v>4689307360</v>
      </c>
      <c r="G91" s="23">
        <v>2815551520</v>
      </c>
      <c r="H91" s="23">
        <v>755703928</v>
      </c>
      <c r="I91" s="23">
        <v>1476186954</v>
      </c>
      <c r="J91" s="23">
        <v>39229810</v>
      </c>
      <c r="K91" s="23"/>
      <c r="L91" s="23"/>
    </row>
    <row r="92" spans="1:12" x14ac:dyDescent="0.25">
      <c r="A92" s="23" t="s">
        <v>65</v>
      </c>
      <c r="B92" s="23" t="s">
        <v>245</v>
      </c>
      <c r="C92" s="23" t="s">
        <v>246</v>
      </c>
      <c r="D92" s="23" t="s">
        <v>247</v>
      </c>
      <c r="E92" s="23">
        <v>355531984</v>
      </c>
      <c r="F92" s="23">
        <v>5366870</v>
      </c>
      <c r="G92" s="23">
        <v>396150</v>
      </c>
      <c r="H92" s="23">
        <v>89892037</v>
      </c>
      <c r="I92" s="23">
        <v>259856067</v>
      </c>
      <c r="J92" s="23">
        <v>20860</v>
      </c>
      <c r="K92" s="23"/>
      <c r="L92" s="23"/>
    </row>
    <row r="93" spans="1:12" x14ac:dyDescent="0.25">
      <c r="A93" s="23" t="s">
        <v>65</v>
      </c>
      <c r="B93" s="23" t="s">
        <v>245</v>
      </c>
      <c r="C93" s="23" t="s">
        <v>248</v>
      </c>
      <c r="D93" s="23" t="s">
        <v>249</v>
      </c>
      <c r="E93" s="23">
        <v>3070457518</v>
      </c>
      <c r="F93" s="23">
        <v>10521990</v>
      </c>
      <c r="G93" s="23"/>
      <c r="H93" s="23">
        <v>1145351771</v>
      </c>
      <c r="I93" s="23">
        <v>1914583757</v>
      </c>
      <c r="J93" s="23"/>
      <c r="K93" s="23"/>
      <c r="L93" s="23"/>
    </row>
    <row r="94" spans="1:12" x14ac:dyDescent="0.25">
      <c r="A94" s="23" t="s">
        <v>65</v>
      </c>
      <c r="B94" s="23" t="s">
        <v>245</v>
      </c>
      <c r="C94" s="23" t="s">
        <v>250</v>
      </c>
      <c r="D94" s="23" t="s">
        <v>251</v>
      </c>
      <c r="E94" s="23">
        <v>494975701</v>
      </c>
      <c r="F94" s="23">
        <v>6382930</v>
      </c>
      <c r="G94" s="23">
        <v>1284540</v>
      </c>
      <c r="H94" s="23">
        <v>113182903</v>
      </c>
      <c r="I94" s="23">
        <v>373999928</v>
      </c>
      <c r="J94" s="23">
        <v>125400</v>
      </c>
      <c r="K94" s="23"/>
      <c r="L94" s="23"/>
    </row>
    <row r="95" spans="1:12" x14ac:dyDescent="0.25">
      <c r="A95" s="23" t="s">
        <v>65</v>
      </c>
      <c r="B95" s="23" t="s">
        <v>245</v>
      </c>
      <c r="C95" s="23" t="s">
        <v>252</v>
      </c>
      <c r="D95" s="23" t="s">
        <v>253</v>
      </c>
      <c r="E95" s="23">
        <v>81949836</v>
      </c>
      <c r="F95" s="23">
        <v>1871330</v>
      </c>
      <c r="G95" s="23">
        <v>1705200</v>
      </c>
      <c r="H95" s="23">
        <v>15523155</v>
      </c>
      <c r="I95" s="23">
        <v>62835801</v>
      </c>
      <c r="J95" s="23">
        <v>14350</v>
      </c>
      <c r="K95" s="23"/>
      <c r="L95" s="23"/>
    </row>
    <row r="96" spans="1:12" x14ac:dyDescent="0.25">
      <c r="A96" s="23" t="s">
        <v>65</v>
      </c>
      <c r="B96" s="23" t="s">
        <v>245</v>
      </c>
      <c r="C96" s="23" t="s">
        <v>254</v>
      </c>
      <c r="D96" s="23" t="s">
        <v>255</v>
      </c>
      <c r="E96" s="23">
        <v>112924565</v>
      </c>
      <c r="F96" s="23">
        <v>2617580</v>
      </c>
      <c r="G96" s="23">
        <v>2937070</v>
      </c>
      <c r="H96" s="23">
        <v>25107462</v>
      </c>
      <c r="I96" s="23">
        <v>82164363</v>
      </c>
      <c r="J96" s="23">
        <v>98090</v>
      </c>
      <c r="K96" s="23"/>
      <c r="L96" s="23"/>
    </row>
    <row r="97" spans="1:12" x14ac:dyDescent="0.25">
      <c r="A97" s="23" t="s">
        <v>65</v>
      </c>
      <c r="B97" s="23" t="s">
        <v>245</v>
      </c>
      <c r="C97" s="23" t="s">
        <v>256</v>
      </c>
      <c r="D97" s="23" t="s">
        <v>257</v>
      </c>
      <c r="E97" s="23">
        <v>288206781</v>
      </c>
      <c r="F97" s="23">
        <v>3963600</v>
      </c>
      <c r="G97" s="23">
        <v>718390</v>
      </c>
      <c r="H97" s="23">
        <v>61252737</v>
      </c>
      <c r="I97" s="23">
        <v>222213854</v>
      </c>
      <c r="J97" s="23">
        <v>58200</v>
      </c>
      <c r="K97" s="23"/>
      <c r="L97" s="23"/>
    </row>
    <row r="98" spans="1:12" x14ac:dyDescent="0.25">
      <c r="A98" s="23" t="s">
        <v>65</v>
      </c>
      <c r="B98" s="23" t="s">
        <v>245</v>
      </c>
      <c r="C98" s="23" t="s">
        <v>258</v>
      </c>
      <c r="D98" s="23" t="s">
        <v>259</v>
      </c>
      <c r="E98" s="23">
        <v>106736871</v>
      </c>
      <c r="F98" s="23">
        <v>1386970</v>
      </c>
      <c r="G98" s="23">
        <v>383780</v>
      </c>
      <c r="H98" s="23">
        <v>12608191</v>
      </c>
      <c r="I98" s="23">
        <v>92304500</v>
      </c>
      <c r="J98" s="23">
        <v>53430</v>
      </c>
      <c r="K98" s="23"/>
      <c r="L98" s="23"/>
    </row>
    <row r="99" spans="1:12" x14ac:dyDescent="0.25">
      <c r="A99" s="23" t="s">
        <v>65</v>
      </c>
      <c r="B99" s="23" t="s">
        <v>245</v>
      </c>
      <c r="C99" s="23" t="s">
        <v>260</v>
      </c>
      <c r="D99" s="23" t="s">
        <v>261</v>
      </c>
      <c r="E99" s="23">
        <v>388073873</v>
      </c>
      <c r="F99" s="23">
        <v>3375760</v>
      </c>
      <c r="G99" s="23"/>
      <c r="H99" s="23">
        <v>39946897</v>
      </c>
      <c r="I99" s="23">
        <v>344621516</v>
      </c>
      <c r="J99" s="23">
        <v>129700</v>
      </c>
      <c r="K99" s="23"/>
      <c r="L99" s="23"/>
    </row>
    <row r="100" spans="1:12" x14ac:dyDescent="0.25">
      <c r="A100" s="23" t="s">
        <v>65</v>
      </c>
      <c r="B100" s="23" t="s">
        <v>245</v>
      </c>
      <c r="C100" s="23" t="s">
        <v>262</v>
      </c>
      <c r="D100" s="23" t="s">
        <v>263</v>
      </c>
      <c r="E100" s="23">
        <v>1299389705</v>
      </c>
      <c r="F100" s="23">
        <v>14360650</v>
      </c>
      <c r="G100" s="23">
        <v>6923900</v>
      </c>
      <c r="H100" s="23">
        <v>138352569</v>
      </c>
      <c r="I100" s="23">
        <v>1139669576</v>
      </c>
      <c r="J100" s="23">
        <v>83010</v>
      </c>
      <c r="K100" s="23"/>
      <c r="L100" s="23"/>
    </row>
    <row r="101" spans="1:12" x14ac:dyDescent="0.25">
      <c r="A101" s="23" t="s">
        <v>65</v>
      </c>
      <c r="B101" s="23" t="s">
        <v>245</v>
      </c>
      <c r="C101" s="23" t="s">
        <v>264</v>
      </c>
      <c r="D101" s="23" t="s">
        <v>265</v>
      </c>
      <c r="E101" s="23">
        <v>144243023</v>
      </c>
      <c r="F101" s="23">
        <v>1704780</v>
      </c>
      <c r="G101" s="23">
        <v>44810</v>
      </c>
      <c r="H101" s="23">
        <v>4867158</v>
      </c>
      <c r="I101" s="23">
        <v>137463975</v>
      </c>
      <c r="J101" s="23">
        <v>162300</v>
      </c>
      <c r="K101" s="23"/>
      <c r="L101" s="23"/>
    </row>
    <row r="102" spans="1:12" x14ac:dyDescent="0.25">
      <c r="A102" s="23" t="s">
        <v>65</v>
      </c>
      <c r="B102" s="23" t="s">
        <v>245</v>
      </c>
      <c r="C102" s="23" t="s">
        <v>266</v>
      </c>
      <c r="D102" s="23" t="s">
        <v>267</v>
      </c>
      <c r="E102" s="23">
        <v>938226839</v>
      </c>
      <c r="F102" s="23">
        <v>12969560</v>
      </c>
      <c r="G102" s="23">
        <v>191710</v>
      </c>
      <c r="H102" s="23">
        <v>342260265</v>
      </c>
      <c r="I102" s="23">
        <v>582653984</v>
      </c>
      <c r="J102" s="23">
        <v>151320</v>
      </c>
      <c r="K102" s="23"/>
      <c r="L102" s="23"/>
    </row>
    <row r="103" spans="1:12" x14ac:dyDescent="0.25">
      <c r="A103" s="23" t="s">
        <v>65</v>
      </c>
      <c r="B103" s="23" t="s">
        <v>245</v>
      </c>
      <c r="C103" s="23" t="s">
        <v>268</v>
      </c>
      <c r="D103" s="23" t="s">
        <v>269</v>
      </c>
      <c r="E103" s="23">
        <v>179231747</v>
      </c>
      <c r="F103" s="23">
        <v>3011150</v>
      </c>
      <c r="G103" s="23">
        <v>2249410</v>
      </c>
      <c r="H103" s="23">
        <v>39323486</v>
      </c>
      <c r="I103" s="23">
        <v>134583481</v>
      </c>
      <c r="J103" s="23">
        <v>64220</v>
      </c>
      <c r="K103" s="23"/>
      <c r="L103" s="23"/>
    </row>
    <row r="104" spans="1:12" x14ac:dyDescent="0.25">
      <c r="A104" s="23" t="s">
        <v>65</v>
      </c>
      <c r="B104" s="23" t="s">
        <v>245</v>
      </c>
      <c r="C104" s="23" t="s">
        <v>270</v>
      </c>
      <c r="D104" s="23" t="s">
        <v>271</v>
      </c>
      <c r="E104" s="23">
        <v>109670681</v>
      </c>
      <c r="F104" s="23">
        <v>2446160</v>
      </c>
      <c r="G104" s="23">
        <v>2047340</v>
      </c>
      <c r="H104" s="23">
        <v>11010102</v>
      </c>
      <c r="I104" s="23">
        <v>94090269</v>
      </c>
      <c r="J104" s="23">
        <v>76810</v>
      </c>
      <c r="K104" s="23"/>
      <c r="L104" s="23"/>
    </row>
    <row r="105" spans="1:12" x14ac:dyDescent="0.25">
      <c r="A105" s="23" t="s">
        <v>65</v>
      </c>
      <c r="B105" s="23" t="s">
        <v>245</v>
      </c>
      <c r="C105" s="23" t="s">
        <v>272</v>
      </c>
      <c r="D105" s="23" t="s">
        <v>273</v>
      </c>
      <c r="E105" s="23">
        <v>141841754</v>
      </c>
      <c r="F105" s="23">
        <v>4167970</v>
      </c>
      <c r="G105" s="23">
        <v>394790</v>
      </c>
      <c r="H105" s="23">
        <v>12844830</v>
      </c>
      <c r="I105" s="23">
        <v>124037664</v>
      </c>
      <c r="J105" s="23">
        <v>396500</v>
      </c>
      <c r="K105" s="23"/>
      <c r="L105" s="23"/>
    </row>
    <row r="106" spans="1:12" x14ac:dyDescent="0.25">
      <c r="A106" s="23" t="s">
        <v>65</v>
      </c>
      <c r="B106" s="23" t="s">
        <v>245</v>
      </c>
      <c r="C106" s="23" t="s">
        <v>274</v>
      </c>
      <c r="D106" s="23" t="s">
        <v>275</v>
      </c>
      <c r="E106" s="23">
        <v>269302913</v>
      </c>
      <c r="F106" s="23">
        <v>2835890</v>
      </c>
      <c r="G106" s="23">
        <v>55000</v>
      </c>
      <c r="H106" s="23">
        <v>43032510</v>
      </c>
      <c r="I106" s="23">
        <v>223224513</v>
      </c>
      <c r="J106" s="23">
        <v>155000</v>
      </c>
      <c r="K106" s="23"/>
      <c r="L106" s="23"/>
    </row>
    <row r="107" spans="1:12" x14ac:dyDescent="0.25">
      <c r="A107" s="23" t="s">
        <v>65</v>
      </c>
      <c r="B107" s="23" t="s">
        <v>245</v>
      </c>
      <c r="C107" s="23" t="s">
        <v>276</v>
      </c>
      <c r="D107" s="23" t="s">
        <v>277</v>
      </c>
      <c r="E107" s="23">
        <v>8441741824</v>
      </c>
      <c r="F107" s="23">
        <v>49801440</v>
      </c>
      <c r="G107" s="23">
        <v>389240</v>
      </c>
      <c r="H107" s="23">
        <v>1230386666</v>
      </c>
      <c r="I107" s="23">
        <v>7161164478</v>
      </c>
      <c r="J107" s="23"/>
      <c r="K107" s="23"/>
      <c r="L107" s="23"/>
    </row>
    <row r="108" spans="1:12" x14ac:dyDescent="0.25">
      <c r="A108" s="23" t="s">
        <v>65</v>
      </c>
      <c r="B108" s="23" t="s">
        <v>245</v>
      </c>
      <c r="C108" s="23" t="s">
        <v>278</v>
      </c>
      <c r="D108" s="23" t="s">
        <v>279</v>
      </c>
      <c r="E108" s="23">
        <v>340934989</v>
      </c>
      <c r="F108" s="23">
        <v>4504090</v>
      </c>
      <c r="G108" s="23">
        <v>230330</v>
      </c>
      <c r="H108" s="23">
        <v>39376054</v>
      </c>
      <c r="I108" s="23">
        <v>296751515</v>
      </c>
      <c r="J108" s="23">
        <v>73000</v>
      </c>
      <c r="K108" s="23"/>
      <c r="L108" s="23"/>
    </row>
    <row r="109" spans="1:12" x14ac:dyDescent="0.25">
      <c r="A109" s="23" t="s">
        <v>65</v>
      </c>
      <c r="B109" s="23" t="s">
        <v>245</v>
      </c>
      <c r="C109" s="23" t="s">
        <v>280</v>
      </c>
      <c r="D109" s="23" t="s">
        <v>281</v>
      </c>
      <c r="E109" s="23">
        <v>635468250</v>
      </c>
      <c r="F109" s="23">
        <v>10320000</v>
      </c>
      <c r="G109" s="23">
        <v>124990</v>
      </c>
      <c r="H109" s="23">
        <v>53779258</v>
      </c>
      <c r="I109" s="23">
        <v>570910082</v>
      </c>
      <c r="J109" s="23">
        <v>333920</v>
      </c>
      <c r="K109" s="23"/>
      <c r="L109" s="23"/>
    </row>
    <row r="110" spans="1:12" x14ac:dyDescent="0.25">
      <c r="A110" s="23" t="s">
        <v>65</v>
      </c>
      <c r="B110" s="23" t="s">
        <v>245</v>
      </c>
      <c r="C110" s="23" t="s">
        <v>282</v>
      </c>
      <c r="D110" s="23" t="s">
        <v>283</v>
      </c>
      <c r="E110" s="23">
        <v>77391252</v>
      </c>
      <c r="F110" s="23">
        <v>1432440</v>
      </c>
      <c r="G110" s="23">
        <v>80090</v>
      </c>
      <c r="H110" s="23">
        <v>12635145</v>
      </c>
      <c r="I110" s="23">
        <v>63217117</v>
      </c>
      <c r="J110" s="23">
        <v>26460</v>
      </c>
      <c r="K110" s="23"/>
      <c r="L110" s="23"/>
    </row>
    <row r="111" spans="1:12" x14ac:dyDescent="0.25">
      <c r="A111" s="23" t="s">
        <v>65</v>
      </c>
      <c r="B111" s="23" t="s">
        <v>245</v>
      </c>
      <c r="C111" s="23" t="s">
        <v>284</v>
      </c>
      <c r="D111" s="23" t="s">
        <v>285</v>
      </c>
      <c r="E111" s="23">
        <v>458376145</v>
      </c>
      <c r="F111" s="23">
        <v>7707700</v>
      </c>
      <c r="G111" s="23">
        <v>1178860</v>
      </c>
      <c r="H111" s="23">
        <v>93542940</v>
      </c>
      <c r="I111" s="23">
        <v>355791745</v>
      </c>
      <c r="J111" s="23">
        <v>154900</v>
      </c>
      <c r="K111" s="23"/>
      <c r="L111" s="23"/>
    </row>
    <row r="112" spans="1:12" x14ac:dyDescent="0.25">
      <c r="A112" s="23" t="s">
        <v>65</v>
      </c>
      <c r="B112" s="23" t="s">
        <v>245</v>
      </c>
      <c r="C112" s="23" t="s">
        <v>286</v>
      </c>
      <c r="D112" s="23" t="s">
        <v>287</v>
      </c>
      <c r="E112" s="23">
        <v>1088359435</v>
      </c>
      <c r="F112" s="23">
        <v>9373530</v>
      </c>
      <c r="G112" s="23">
        <v>2469050</v>
      </c>
      <c r="H112" s="23">
        <v>128612004</v>
      </c>
      <c r="I112" s="23">
        <v>947496711</v>
      </c>
      <c r="J112" s="23">
        <v>408140</v>
      </c>
      <c r="K112" s="23"/>
      <c r="L112" s="23"/>
    </row>
    <row r="113" spans="1:12" x14ac:dyDescent="0.25">
      <c r="A113" s="23" t="s">
        <v>65</v>
      </c>
      <c r="B113" s="23" t="s">
        <v>245</v>
      </c>
      <c r="C113" s="23" t="s">
        <v>288</v>
      </c>
      <c r="D113" s="23" t="s">
        <v>289</v>
      </c>
      <c r="E113" s="23">
        <v>282059165</v>
      </c>
      <c r="F113" s="23">
        <v>2751570</v>
      </c>
      <c r="G113" s="23">
        <v>17930</v>
      </c>
      <c r="H113" s="23">
        <v>11336140</v>
      </c>
      <c r="I113" s="23">
        <v>267912765</v>
      </c>
      <c r="J113" s="23">
        <v>40760</v>
      </c>
      <c r="K113" s="23"/>
      <c r="L113" s="23"/>
    </row>
    <row r="114" spans="1:12" x14ac:dyDescent="0.25">
      <c r="A114" s="23" t="s">
        <v>65</v>
      </c>
      <c r="B114" s="23" t="s">
        <v>245</v>
      </c>
      <c r="C114" s="23" t="s">
        <v>290</v>
      </c>
      <c r="D114" s="23" t="s">
        <v>291</v>
      </c>
      <c r="E114" s="23">
        <v>5775022104</v>
      </c>
      <c r="F114" s="23">
        <v>50793810</v>
      </c>
      <c r="G114" s="23">
        <v>13445310</v>
      </c>
      <c r="H114" s="23">
        <v>599276884</v>
      </c>
      <c r="I114" s="23">
        <v>5111340500</v>
      </c>
      <c r="J114" s="23">
        <v>165600</v>
      </c>
      <c r="K114" s="23"/>
      <c r="L114" s="23"/>
    </row>
    <row r="115" spans="1:12" x14ac:dyDescent="0.25">
      <c r="A115" s="23" t="s">
        <v>65</v>
      </c>
      <c r="B115" s="23" t="s">
        <v>245</v>
      </c>
      <c r="C115" s="23" t="s">
        <v>292</v>
      </c>
      <c r="D115" s="23" t="s">
        <v>293</v>
      </c>
      <c r="E115" s="23">
        <v>76900493</v>
      </c>
      <c r="F115" s="23">
        <v>1924650</v>
      </c>
      <c r="G115" s="23">
        <v>101980</v>
      </c>
      <c r="H115" s="23">
        <v>19668751</v>
      </c>
      <c r="I115" s="23">
        <v>55192792</v>
      </c>
      <c r="J115" s="23">
        <v>12320</v>
      </c>
      <c r="K115" s="23"/>
      <c r="L115" s="23"/>
    </row>
    <row r="116" spans="1:12" x14ac:dyDescent="0.25">
      <c r="A116" s="23" t="s">
        <v>65</v>
      </c>
      <c r="B116" s="23" t="s">
        <v>245</v>
      </c>
      <c r="C116" s="23" t="s">
        <v>294</v>
      </c>
      <c r="D116" s="23" t="s">
        <v>295</v>
      </c>
      <c r="E116" s="23">
        <v>619118572</v>
      </c>
      <c r="F116" s="23">
        <v>7277740</v>
      </c>
      <c r="G116" s="23">
        <v>5366940</v>
      </c>
      <c r="H116" s="23">
        <v>174647997</v>
      </c>
      <c r="I116" s="23">
        <v>431458525</v>
      </c>
      <c r="J116" s="23">
        <v>367370</v>
      </c>
      <c r="K116" s="23"/>
      <c r="L116" s="23"/>
    </row>
    <row r="117" spans="1:12" x14ac:dyDescent="0.25">
      <c r="A117" s="23" t="s">
        <v>65</v>
      </c>
      <c r="B117" s="23" t="s">
        <v>245</v>
      </c>
      <c r="C117" s="23" t="s">
        <v>296</v>
      </c>
      <c r="D117" s="23" t="s">
        <v>297</v>
      </c>
      <c r="E117" s="23">
        <v>71072970</v>
      </c>
      <c r="F117" s="23">
        <v>1135530</v>
      </c>
      <c r="G117" s="23"/>
      <c r="H117" s="23">
        <v>5181465</v>
      </c>
      <c r="I117" s="23">
        <v>64754495</v>
      </c>
      <c r="J117" s="23">
        <v>1480</v>
      </c>
      <c r="K117" s="23"/>
      <c r="L117" s="23"/>
    </row>
    <row r="118" spans="1:12" x14ac:dyDescent="0.25">
      <c r="A118" s="23" t="s">
        <v>65</v>
      </c>
      <c r="B118" s="23" t="s">
        <v>245</v>
      </c>
      <c r="C118" s="23" t="s">
        <v>298</v>
      </c>
      <c r="D118" s="23" t="s">
        <v>299</v>
      </c>
      <c r="E118" s="23">
        <v>879922984</v>
      </c>
      <c r="F118" s="23">
        <v>12973000</v>
      </c>
      <c r="G118" s="23">
        <v>297160</v>
      </c>
      <c r="H118" s="23">
        <v>109134519</v>
      </c>
      <c r="I118" s="23">
        <v>757152625</v>
      </c>
      <c r="J118" s="23">
        <v>365680</v>
      </c>
      <c r="K118" s="23"/>
      <c r="L118" s="23"/>
    </row>
    <row r="119" spans="1:12" x14ac:dyDescent="0.25">
      <c r="A119" s="23" t="s">
        <v>65</v>
      </c>
      <c r="B119" s="23" t="s">
        <v>245</v>
      </c>
      <c r="C119" s="23" t="s">
        <v>300</v>
      </c>
      <c r="D119" s="23" t="s">
        <v>301</v>
      </c>
      <c r="E119" s="23">
        <v>549943965</v>
      </c>
      <c r="F119" s="23">
        <v>7809880</v>
      </c>
      <c r="G119" s="23">
        <v>213550</v>
      </c>
      <c r="H119" s="23">
        <v>61157408</v>
      </c>
      <c r="I119" s="23">
        <v>480229607</v>
      </c>
      <c r="J119" s="23">
        <v>533520</v>
      </c>
      <c r="K119" s="23"/>
      <c r="L119" s="23"/>
    </row>
    <row r="120" spans="1:12" x14ac:dyDescent="0.25">
      <c r="A120" s="23" t="s">
        <v>65</v>
      </c>
      <c r="B120" s="23" t="s">
        <v>245</v>
      </c>
      <c r="C120" s="23" t="s">
        <v>302</v>
      </c>
      <c r="D120" s="23" t="s">
        <v>303</v>
      </c>
      <c r="E120" s="23">
        <v>1185006363</v>
      </c>
      <c r="F120" s="23">
        <v>38405230</v>
      </c>
      <c r="G120" s="23">
        <v>34968100</v>
      </c>
      <c r="H120" s="23">
        <v>424407041</v>
      </c>
      <c r="I120" s="23">
        <v>686840442</v>
      </c>
      <c r="J120" s="23">
        <v>385550</v>
      </c>
      <c r="K120" s="23"/>
      <c r="L120" s="23"/>
    </row>
    <row r="121" spans="1:12" x14ac:dyDescent="0.25">
      <c r="A121" s="23" t="s">
        <v>65</v>
      </c>
      <c r="B121" s="23" t="s">
        <v>245</v>
      </c>
      <c r="C121" s="23" t="s">
        <v>304</v>
      </c>
      <c r="D121" s="23" t="s">
        <v>305</v>
      </c>
      <c r="E121" s="23">
        <v>898126250</v>
      </c>
      <c r="F121" s="23">
        <v>30851250</v>
      </c>
      <c r="G121" s="23">
        <v>2815280</v>
      </c>
      <c r="H121" s="23">
        <v>200316759</v>
      </c>
      <c r="I121" s="23">
        <v>662741421</v>
      </c>
      <c r="J121" s="23">
        <v>1401540</v>
      </c>
      <c r="K121" s="23"/>
      <c r="L121" s="23"/>
    </row>
    <row r="122" spans="1:12" x14ac:dyDescent="0.25">
      <c r="A122" s="23" t="s">
        <v>65</v>
      </c>
      <c r="B122" s="23" t="s">
        <v>245</v>
      </c>
      <c r="C122" s="23" t="s">
        <v>306</v>
      </c>
      <c r="D122" s="23" t="s">
        <v>307</v>
      </c>
      <c r="E122" s="23">
        <v>111386648</v>
      </c>
      <c r="F122" s="23">
        <v>2081870</v>
      </c>
      <c r="G122" s="23"/>
      <c r="H122" s="23">
        <v>18079849</v>
      </c>
      <c r="I122" s="23">
        <v>91224929</v>
      </c>
      <c r="J122" s="23"/>
      <c r="K122" s="23"/>
      <c r="L122" s="23"/>
    </row>
    <row r="123" spans="1:12" x14ac:dyDescent="0.25">
      <c r="A123" s="23" t="s">
        <v>65</v>
      </c>
      <c r="B123" s="23" t="s">
        <v>245</v>
      </c>
      <c r="C123" s="23" t="s">
        <v>308</v>
      </c>
      <c r="D123" s="23" t="s">
        <v>309</v>
      </c>
      <c r="E123" s="23">
        <v>1276455358</v>
      </c>
      <c r="F123" s="23">
        <v>25223320</v>
      </c>
      <c r="G123" s="23">
        <v>31467750</v>
      </c>
      <c r="H123" s="23">
        <v>354437800</v>
      </c>
      <c r="I123" s="23">
        <v>865298908</v>
      </c>
      <c r="J123" s="23">
        <v>27580</v>
      </c>
      <c r="K123" s="23"/>
      <c r="L123" s="23"/>
    </row>
    <row r="124" spans="1:12" x14ac:dyDescent="0.25">
      <c r="A124" s="23" t="s">
        <v>65</v>
      </c>
      <c r="B124" s="23" t="s">
        <v>245</v>
      </c>
      <c r="C124" s="23" t="s">
        <v>310</v>
      </c>
      <c r="D124" s="23" t="s">
        <v>311</v>
      </c>
      <c r="E124" s="23">
        <v>142277167</v>
      </c>
      <c r="F124" s="23">
        <v>3176820</v>
      </c>
      <c r="G124" s="23">
        <v>89930</v>
      </c>
      <c r="H124" s="23">
        <v>39653516</v>
      </c>
      <c r="I124" s="23">
        <v>99267421</v>
      </c>
      <c r="J124" s="23">
        <v>89480</v>
      </c>
      <c r="K124" s="23"/>
      <c r="L124" s="23"/>
    </row>
    <row r="125" spans="1:12" x14ac:dyDescent="0.25">
      <c r="A125" s="23" t="s">
        <v>65</v>
      </c>
      <c r="B125" s="23" t="s">
        <v>245</v>
      </c>
      <c r="C125" s="23" t="s">
        <v>312</v>
      </c>
      <c r="D125" s="23" t="s">
        <v>313</v>
      </c>
      <c r="E125" s="23">
        <v>286098144</v>
      </c>
      <c r="F125" s="23">
        <v>6458630</v>
      </c>
      <c r="G125" s="23"/>
      <c r="H125" s="23">
        <v>54161599</v>
      </c>
      <c r="I125" s="23">
        <v>225339255</v>
      </c>
      <c r="J125" s="23">
        <v>138660</v>
      </c>
      <c r="K125" s="23"/>
      <c r="L125" s="23"/>
    </row>
    <row r="126" spans="1:12" x14ac:dyDescent="0.25">
      <c r="A126" s="23" t="s">
        <v>65</v>
      </c>
      <c r="B126" s="23" t="s">
        <v>245</v>
      </c>
      <c r="C126" s="23" t="s">
        <v>314</v>
      </c>
      <c r="D126" s="23" t="s">
        <v>315</v>
      </c>
      <c r="E126" s="23">
        <v>87692075</v>
      </c>
      <c r="F126" s="23">
        <v>2281030</v>
      </c>
      <c r="G126" s="23">
        <v>487210</v>
      </c>
      <c r="H126" s="23">
        <v>27305156</v>
      </c>
      <c r="I126" s="23">
        <v>57603009</v>
      </c>
      <c r="J126" s="23">
        <v>15670</v>
      </c>
      <c r="K126" s="23"/>
      <c r="L126" s="23"/>
    </row>
    <row r="127" spans="1:12" x14ac:dyDescent="0.25">
      <c r="A127" s="23" t="s">
        <v>65</v>
      </c>
      <c r="B127" s="23" t="s">
        <v>245</v>
      </c>
      <c r="C127" s="23" t="s">
        <v>316</v>
      </c>
      <c r="D127" s="23" t="s">
        <v>317</v>
      </c>
      <c r="E127" s="23">
        <v>379972189</v>
      </c>
      <c r="F127" s="23">
        <v>13476040</v>
      </c>
      <c r="G127" s="23">
        <v>1890510</v>
      </c>
      <c r="H127" s="23">
        <v>94026298</v>
      </c>
      <c r="I127" s="23">
        <v>270399151</v>
      </c>
      <c r="J127" s="23">
        <v>180190</v>
      </c>
      <c r="K127" s="23"/>
      <c r="L127" s="23"/>
    </row>
    <row r="128" spans="1:12" x14ac:dyDescent="0.25">
      <c r="A128" s="23" t="s">
        <v>65</v>
      </c>
      <c r="B128" s="23" t="s">
        <v>245</v>
      </c>
      <c r="C128" s="23" t="s">
        <v>318</v>
      </c>
      <c r="D128" s="23" t="s">
        <v>319</v>
      </c>
      <c r="E128" s="23">
        <v>350951491</v>
      </c>
      <c r="F128" s="23">
        <v>7106710</v>
      </c>
      <c r="G128" s="23">
        <v>64200</v>
      </c>
      <c r="H128" s="23">
        <v>142646631</v>
      </c>
      <c r="I128" s="23">
        <v>201133950</v>
      </c>
      <c r="J128" s="23"/>
      <c r="K128" s="23"/>
      <c r="L128" s="23"/>
    </row>
    <row r="129" spans="1:12" x14ac:dyDescent="0.25">
      <c r="A129" s="23" t="s">
        <v>65</v>
      </c>
      <c r="B129" s="23" t="s">
        <v>245</v>
      </c>
      <c r="C129" s="23" t="s">
        <v>320</v>
      </c>
      <c r="D129" s="23" t="s">
        <v>321</v>
      </c>
      <c r="E129" s="23">
        <v>372571292</v>
      </c>
      <c r="F129" s="23">
        <v>4030200</v>
      </c>
      <c r="G129" s="23">
        <v>653880</v>
      </c>
      <c r="H129" s="23">
        <v>26268042</v>
      </c>
      <c r="I129" s="23">
        <v>341321920</v>
      </c>
      <c r="J129" s="23">
        <v>297250</v>
      </c>
      <c r="K129" s="23"/>
      <c r="L129" s="23"/>
    </row>
    <row r="130" spans="1:12" x14ac:dyDescent="0.25">
      <c r="A130" s="23" t="s">
        <v>65</v>
      </c>
      <c r="B130" s="23" t="s">
        <v>245</v>
      </c>
      <c r="C130" s="23" t="s">
        <v>322</v>
      </c>
      <c r="D130" s="23" t="s">
        <v>323</v>
      </c>
      <c r="E130" s="23">
        <v>244862367</v>
      </c>
      <c r="F130" s="23">
        <v>5085770</v>
      </c>
      <c r="G130" s="23">
        <v>186180</v>
      </c>
      <c r="H130" s="23">
        <v>40953659</v>
      </c>
      <c r="I130" s="23">
        <v>198538878</v>
      </c>
      <c r="J130" s="23">
        <v>97880</v>
      </c>
      <c r="K130" s="23"/>
      <c r="L130" s="23"/>
    </row>
    <row r="131" spans="1:12" x14ac:dyDescent="0.25">
      <c r="A131" s="23" t="s">
        <v>65</v>
      </c>
      <c r="B131" s="23" t="s">
        <v>245</v>
      </c>
      <c r="C131" s="23" t="s">
        <v>324</v>
      </c>
      <c r="D131" s="23" t="s">
        <v>325</v>
      </c>
      <c r="E131" s="23">
        <v>227140128</v>
      </c>
      <c r="F131" s="23">
        <v>7790690</v>
      </c>
      <c r="G131" s="23">
        <v>1505650</v>
      </c>
      <c r="H131" s="23">
        <v>51205931</v>
      </c>
      <c r="I131" s="23">
        <v>166543227</v>
      </c>
      <c r="J131" s="23">
        <v>94630</v>
      </c>
      <c r="K131" s="23"/>
      <c r="L131" s="23"/>
    </row>
    <row r="132" spans="1:12" x14ac:dyDescent="0.25">
      <c r="A132" s="23" t="s">
        <v>65</v>
      </c>
      <c r="B132" s="23" t="s">
        <v>245</v>
      </c>
      <c r="C132" s="23" t="s">
        <v>326</v>
      </c>
      <c r="D132" s="23" t="s">
        <v>327</v>
      </c>
      <c r="E132" s="23">
        <v>98485254</v>
      </c>
      <c r="F132" s="23">
        <v>1675690</v>
      </c>
      <c r="G132" s="23">
        <v>12090</v>
      </c>
      <c r="H132" s="23">
        <v>27460354</v>
      </c>
      <c r="I132" s="23">
        <v>69314640</v>
      </c>
      <c r="J132" s="23">
        <v>22480</v>
      </c>
      <c r="K132" s="23"/>
      <c r="L132" s="23"/>
    </row>
    <row r="133" spans="1:12" x14ac:dyDescent="0.25">
      <c r="A133" s="23" t="s">
        <v>65</v>
      </c>
      <c r="B133" s="23" t="s">
        <v>245</v>
      </c>
      <c r="C133" s="23" t="s">
        <v>328</v>
      </c>
      <c r="D133" s="23" t="s">
        <v>329</v>
      </c>
      <c r="E133" s="23">
        <v>462541243</v>
      </c>
      <c r="F133" s="23">
        <v>20374720</v>
      </c>
      <c r="G133" s="23">
        <v>57555550</v>
      </c>
      <c r="H133" s="23">
        <v>141570986</v>
      </c>
      <c r="I133" s="23">
        <v>243031367</v>
      </c>
      <c r="J133" s="23">
        <v>8620</v>
      </c>
      <c r="K133" s="23"/>
      <c r="L133" s="23"/>
    </row>
    <row r="134" spans="1:12" x14ac:dyDescent="0.25">
      <c r="A134" s="23" t="s">
        <v>65</v>
      </c>
      <c r="B134" s="23" t="s">
        <v>245</v>
      </c>
      <c r="C134" s="23" t="s">
        <v>330</v>
      </c>
      <c r="D134" s="23" t="s">
        <v>331</v>
      </c>
      <c r="E134" s="23">
        <v>305983520</v>
      </c>
      <c r="F134" s="23">
        <v>5043680</v>
      </c>
      <c r="G134" s="23">
        <v>23727160</v>
      </c>
      <c r="H134" s="23">
        <v>101882802</v>
      </c>
      <c r="I134" s="23">
        <v>175233938</v>
      </c>
      <c r="J134" s="23">
        <v>95940</v>
      </c>
      <c r="K134" s="23"/>
      <c r="L134" s="23"/>
    </row>
    <row r="135" spans="1:12" x14ac:dyDescent="0.25">
      <c r="A135" s="23" t="s">
        <v>65</v>
      </c>
      <c r="B135" s="23" t="s">
        <v>245</v>
      </c>
      <c r="C135" s="23" t="s">
        <v>332</v>
      </c>
      <c r="D135" s="23" t="s">
        <v>333</v>
      </c>
      <c r="E135" s="23">
        <v>2034400505</v>
      </c>
      <c r="F135" s="23">
        <v>16678150</v>
      </c>
      <c r="G135" s="23">
        <v>114480</v>
      </c>
      <c r="H135" s="23">
        <v>311746501</v>
      </c>
      <c r="I135" s="23">
        <v>1705373774</v>
      </c>
      <c r="J135" s="23">
        <v>487600</v>
      </c>
      <c r="K135" s="23"/>
      <c r="L135" s="23"/>
    </row>
    <row r="136" spans="1:12" x14ac:dyDescent="0.25">
      <c r="A136" s="23" t="s">
        <v>65</v>
      </c>
      <c r="B136" s="23" t="s">
        <v>245</v>
      </c>
      <c r="C136" s="23" t="s">
        <v>334</v>
      </c>
      <c r="D136" s="23" t="s">
        <v>335</v>
      </c>
      <c r="E136" s="23">
        <v>1837740609</v>
      </c>
      <c r="F136" s="23">
        <v>35403090</v>
      </c>
      <c r="G136" s="23">
        <v>276031150</v>
      </c>
      <c r="H136" s="23">
        <v>396222799</v>
      </c>
      <c r="I136" s="23">
        <v>1130077980</v>
      </c>
      <c r="J136" s="23">
        <v>5590</v>
      </c>
      <c r="K136" s="23"/>
      <c r="L136" s="23"/>
    </row>
    <row r="137" spans="1:12" x14ac:dyDescent="0.25">
      <c r="A137" s="23" t="s">
        <v>65</v>
      </c>
      <c r="B137" s="23" t="s">
        <v>245</v>
      </c>
      <c r="C137" s="23" t="s">
        <v>336</v>
      </c>
      <c r="D137" s="23" t="s">
        <v>337</v>
      </c>
      <c r="E137" s="23">
        <v>1122715603</v>
      </c>
      <c r="F137" s="23">
        <v>34842540</v>
      </c>
      <c r="G137" s="23">
        <v>57551640</v>
      </c>
      <c r="H137" s="23">
        <v>219868335</v>
      </c>
      <c r="I137" s="23">
        <v>810024418</v>
      </c>
      <c r="J137" s="23">
        <v>428670</v>
      </c>
      <c r="K137" s="23"/>
      <c r="L137" s="23"/>
    </row>
    <row r="138" spans="1:12" x14ac:dyDescent="0.25">
      <c r="A138" s="23" t="s">
        <v>65</v>
      </c>
      <c r="B138" s="23" t="s">
        <v>245</v>
      </c>
      <c r="C138" s="23" t="s">
        <v>338</v>
      </c>
      <c r="D138" s="23" t="s">
        <v>339</v>
      </c>
      <c r="E138" s="23">
        <v>127990079</v>
      </c>
      <c r="F138" s="23">
        <v>1706050</v>
      </c>
      <c r="G138" s="23"/>
      <c r="H138" s="23">
        <v>5810493</v>
      </c>
      <c r="I138" s="23">
        <v>120409156</v>
      </c>
      <c r="J138" s="23">
        <v>64380</v>
      </c>
      <c r="K138" s="23"/>
      <c r="L138" s="23"/>
    </row>
    <row r="139" spans="1:12" x14ac:dyDescent="0.25">
      <c r="A139" s="23" t="s">
        <v>65</v>
      </c>
      <c r="B139" s="23" t="s">
        <v>245</v>
      </c>
      <c r="C139" s="23" t="s">
        <v>340</v>
      </c>
      <c r="D139" s="23" t="s">
        <v>341</v>
      </c>
      <c r="E139" s="23">
        <v>93128039</v>
      </c>
      <c r="F139" s="23">
        <v>1916300</v>
      </c>
      <c r="G139" s="23"/>
      <c r="H139" s="23">
        <v>20242965</v>
      </c>
      <c r="I139" s="23">
        <v>70834084</v>
      </c>
      <c r="J139" s="23">
        <v>134690</v>
      </c>
      <c r="K139" s="23"/>
      <c r="L139" s="23"/>
    </row>
    <row r="140" spans="1:12" x14ac:dyDescent="0.25">
      <c r="A140" s="23" t="s">
        <v>65</v>
      </c>
      <c r="B140" s="23" t="s">
        <v>245</v>
      </c>
      <c r="C140" s="23" t="s">
        <v>342</v>
      </c>
      <c r="D140" s="23" t="s">
        <v>343</v>
      </c>
      <c r="E140" s="23">
        <v>161216805</v>
      </c>
      <c r="F140" s="23">
        <v>2986220</v>
      </c>
      <c r="G140" s="23">
        <v>366940</v>
      </c>
      <c r="H140" s="23">
        <v>24301368</v>
      </c>
      <c r="I140" s="23">
        <v>133364277</v>
      </c>
      <c r="J140" s="23">
        <v>198000</v>
      </c>
      <c r="K140" s="23"/>
      <c r="L140" s="23"/>
    </row>
    <row r="141" spans="1:12" x14ac:dyDescent="0.25">
      <c r="A141" s="23" t="s">
        <v>65</v>
      </c>
      <c r="B141" s="23" t="s">
        <v>245</v>
      </c>
      <c r="C141" s="23" t="s">
        <v>344</v>
      </c>
      <c r="D141" s="23" t="s">
        <v>345</v>
      </c>
      <c r="E141" s="23">
        <v>131536377</v>
      </c>
      <c r="F141" s="23">
        <v>1477260</v>
      </c>
      <c r="G141" s="23">
        <v>138660</v>
      </c>
      <c r="H141" s="23">
        <v>7193970</v>
      </c>
      <c r="I141" s="23">
        <v>122587317</v>
      </c>
      <c r="J141" s="23">
        <v>139170</v>
      </c>
      <c r="K141" s="23"/>
      <c r="L141" s="23"/>
    </row>
    <row r="142" spans="1:12" x14ac:dyDescent="0.25">
      <c r="A142" s="23" t="s">
        <v>65</v>
      </c>
      <c r="B142" s="23" t="s">
        <v>245</v>
      </c>
      <c r="C142" s="23" t="s">
        <v>346</v>
      </c>
      <c r="D142" s="23" t="s">
        <v>347</v>
      </c>
      <c r="E142" s="23">
        <v>223863278</v>
      </c>
      <c r="F142" s="23">
        <v>2430630</v>
      </c>
      <c r="G142" s="23">
        <v>1652580</v>
      </c>
      <c r="H142" s="23">
        <v>11368245</v>
      </c>
      <c r="I142" s="23">
        <v>208343783</v>
      </c>
      <c r="J142" s="23">
        <v>68040</v>
      </c>
      <c r="K142" s="23"/>
      <c r="L142" s="23"/>
    </row>
    <row r="143" spans="1:12" x14ac:dyDescent="0.25">
      <c r="A143" s="23" t="s">
        <v>65</v>
      </c>
      <c r="B143" s="23" t="s">
        <v>245</v>
      </c>
      <c r="C143" s="23" t="s">
        <v>348</v>
      </c>
      <c r="D143" s="23" t="s">
        <v>349</v>
      </c>
      <c r="E143" s="23">
        <v>110750100</v>
      </c>
      <c r="F143" s="23">
        <v>2076430</v>
      </c>
      <c r="G143" s="23"/>
      <c r="H143" s="23">
        <v>25673697</v>
      </c>
      <c r="I143" s="23">
        <v>82986203</v>
      </c>
      <c r="J143" s="23">
        <v>13770</v>
      </c>
      <c r="K143" s="23"/>
      <c r="L143" s="23"/>
    </row>
    <row r="144" spans="1:12" x14ac:dyDescent="0.25">
      <c r="A144" s="23" t="s">
        <v>65</v>
      </c>
      <c r="B144" s="23" t="s">
        <v>245</v>
      </c>
      <c r="C144" s="23" t="s">
        <v>350</v>
      </c>
      <c r="D144" s="23" t="s">
        <v>351</v>
      </c>
      <c r="E144" s="23">
        <v>94605178</v>
      </c>
      <c r="F144" s="23">
        <v>2323270</v>
      </c>
      <c r="G144" s="23">
        <v>151480</v>
      </c>
      <c r="H144" s="23">
        <v>21687148</v>
      </c>
      <c r="I144" s="23">
        <v>70443280</v>
      </c>
      <c r="J144" s="23"/>
      <c r="K144" s="23"/>
      <c r="L144" s="23"/>
    </row>
    <row r="145" spans="1:12" x14ac:dyDescent="0.25">
      <c r="A145" s="23" t="s">
        <v>65</v>
      </c>
      <c r="B145" s="23" t="s">
        <v>245</v>
      </c>
      <c r="C145" s="23" t="s">
        <v>352</v>
      </c>
      <c r="D145" s="23" t="s">
        <v>353</v>
      </c>
      <c r="E145" s="23">
        <v>43002685</v>
      </c>
      <c r="F145" s="23">
        <v>1363110</v>
      </c>
      <c r="G145" s="23">
        <v>62870</v>
      </c>
      <c r="H145" s="23">
        <v>8262430</v>
      </c>
      <c r="I145" s="23">
        <v>33314275</v>
      </c>
      <c r="J145" s="23"/>
      <c r="K145" s="23"/>
      <c r="L145" s="23"/>
    </row>
    <row r="146" spans="1:12" x14ac:dyDescent="0.25">
      <c r="A146" s="23" t="s">
        <v>65</v>
      </c>
      <c r="B146" s="23" t="s">
        <v>245</v>
      </c>
      <c r="C146" s="23" t="s">
        <v>354</v>
      </c>
      <c r="D146" s="23" t="s">
        <v>355</v>
      </c>
      <c r="E146" s="23">
        <v>67953518</v>
      </c>
      <c r="F146" s="23">
        <v>1439060</v>
      </c>
      <c r="G146" s="23"/>
      <c r="H146" s="23">
        <v>10149393</v>
      </c>
      <c r="I146" s="23">
        <v>56337785</v>
      </c>
      <c r="J146" s="23">
        <v>27280</v>
      </c>
      <c r="K146" s="23"/>
      <c r="L146" s="23"/>
    </row>
    <row r="147" spans="1:12" x14ac:dyDescent="0.25">
      <c r="A147" s="23" t="s">
        <v>65</v>
      </c>
      <c r="B147" s="23" t="s">
        <v>245</v>
      </c>
      <c r="C147" s="23" t="s">
        <v>356</v>
      </c>
      <c r="D147" s="23" t="s">
        <v>357</v>
      </c>
      <c r="E147" s="23">
        <v>207082894</v>
      </c>
      <c r="F147" s="23">
        <v>3396760</v>
      </c>
      <c r="G147" s="23">
        <v>126020</v>
      </c>
      <c r="H147" s="23">
        <v>21550759</v>
      </c>
      <c r="I147" s="23">
        <v>181940755</v>
      </c>
      <c r="J147" s="23">
        <v>68600</v>
      </c>
      <c r="K147" s="23"/>
      <c r="L147" s="23"/>
    </row>
    <row r="148" spans="1:12" x14ac:dyDescent="0.25">
      <c r="A148" s="23" t="s">
        <v>65</v>
      </c>
      <c r="B148" s="23" t="s">
        <v>245</v>
      </c>
      <c r="C148" s="23" t="s">
        <v>358</v>
      </c>
      <c r="D148" s="23" t="s">
        <v>359</v>
      </c>
      <c r="E148" s="23">
        <v>1326213999</v>
      </c>
      <c r="F148" s="23">
        <v>11982720</v>
      </c>
      <c r="G148" s="23">
        <v>2083010</v>
      </c>
      <c r="H148" s="23">
        <v>173357120</v>
      </c>
      <c r="I148" s="23">
        <v>1138519879</v>
      </c>
      <c r="J148" s="23">
        <v>271270</v>
      </c>
      <c r="K148" s="23"/>
      <c r="L148" s="23"/>
    </row>
    <row r="149" spans="1:12" x14ac:dyDescent="0.25">
      <c r="A149" s="23" t="s">
        <v>65</v>
      </c>
      <c r="B149" s="23" t="s">
        <v>245</v>
      </c>
      <c r="C149" s="23" t="s">
        <v>360</v>
      </c>
      <c r="D149" s="23" t="s">
        <v>361</v>
      </c>
      <c r="E149" s="23">
        <v>96804219</v>
      </c>
      <c r="F149" s="23">
        <v>1867410</v>
      </c>
      <c r="G149" s="23">
        <v>1329650</v>
      </c>
      <c r="H149" s="23">
        <v>10150310</v>
      </c>
      <c r="I149" s="23">
        <v>83371109</v>
      </c>
      <c r="J149" s="23">
        <v>85740</v>
      </c>
      <c r="K149" s="23"/>
      <c r="L149" s="23"/>
    </row>
    <row r="150" spans="1:12" x14ac:dyDescent="0.25">
      <c r="A150" s="23" t="s">
        <v>65</v>
      </c>
      <c r="B150" s="23" t="s">
        <v>245</v>
      </c>
      <c r="C150" s="23" t="s">
        <v>362</v>
      </c>
      <c r="D150" s="23" t="s">
        <v>363</v>
      </c>
      <c r="E150" s="23">
        <v>297923921</v>
      </c>
      <c r="F150" s="23">
        <v>3431520</v>
      </c>
      <c r="G150" s="23">
        <v>5236940</v>
      </c>
      <c r="H150" s="23">
        <v>48556447</v>
      </c>
      <c r="I150" s="23">
        <v>240668194</v>
      </c>
      <c r="J150" s="23">
        <v>30820</v>
      </c>
      <c r="K150" s="23"/>
      <c r="L150" s="23"/>
    </row>
    <row r="151" spans="1:12" x14ac:dyDescent="0.25">
      <c r="A151" s="23" t="s">
        <v>65</v>
      </c>
      <c r="B151" s="23" t="s">
        <v>245</v>
      </c>
      <c r="C151" s="23" t="s">
        <v>364</v>
      </c>
      <c r="D151" s="23" t="s">
        <v>365</v>
      </c>
      <c r="E151" s="23">
        <v>152549308</v>
      </c>
      <c r="F151" s="23">
        <v>1335420</v>
      </c>
      <c r="G151" s="23">
        <v>4360040</v>
      </c>
      <c r="H151" s="23">
        <v>29814925</v>
      </c>
      <c r="I151" s="23">
        <v>117016643</v>
      </c>
      <c r="J151" s="23">
        <v>22280</v>
      </c>
      <c r="K151" s="23"/>
      <c r="L151" s="23"/>
    </row>
    <row r="152" spans="1:12" x14ac:dyDescent="0.25">
      <c r="A152" s="23" t="s">
        <v>65</v>
      </c>
      <c r="B152" s="23" t="s">
        <v>245</v>
      </c>
      <c r="C152" s="23" t="s">
        <v>366</v>
      </c>
      <c r="D152" s="23" t="s">
        <v>367</v>
      </c>
      <c r="E152" s="23">
        <v>5206865325</v>
      </c>
      <c r="F152" s="23">
        <v>30286440</v>
      </c>
      <c r="G152" s="23"/>
      <c r="H152" s="23">
        <v>708619444</v>
      </c>
      <c r="I152" s="23">
        <v>4466915691</v>
      </c>
      <c r="J152" s="23">
        <v>1043750</v>
      </c>
      <c r="K152" s="23"/>
      <c r="L152" s="23"/>
    </row>
    <row r="153" spans="1:12" x14ac:dyDescent="0.25">
      <c r="A153" s="23" t="s">
        <v>65</v>
      </c>
      <c r="B153" s="23" t="s">
        <v>245</v>
      </c>
      <c r="C153" s="23" t="s">
        <v>368</v>
      </c>
      <c r="D153" s="23" t="s">
        <v>369</v>
      </c>
      <c r="E153" s="23">
        <v>1509103878</v>
      </c>
      <c r="F153" s="23">
        <v>14317960</v>
      </c>
      <c r="G153" s="23">
        <v>28978450</v>
      </c>
      <c r="H153" s="23">
        <v>337763922</v>
      </c>
      <c r="I153" s="23">
        <v>1127544066</v>
      </c>
      <c r="J153" s="23">
        <v>499480</v>
      </c>
      <c r="K153" s="23"/>
      <c r="L153" s="23"/>
    </row>
    <row r="154" spans="1:12" x14ac:dyDescent="0.25">
      <c r="A154" s="23" t="s">
        <v>65</v>
      </c>
      <c r="B154" s="23" t="s">
        <v>245</v>
      </c>
      <c r="C154" s="23" t="s">
        <v>370</v>
      </c>
      <c r="D154" s="23" t="s">
        <v>371</v>
      </c>
      <c r="E154" s="23">
        <v>105553997</v>
      </c>
      <c r="F154" s="23">
        <v>2041220</v>
      </c>
      <c r="G154" s="23">
        <v>902360</v>
      </c>
      <c r="H154" s="23">
        <v>28819033</v>
      </c>
      <c r="I154" s="23">
        <v>73713214</v>
      </c>
      <c r="J154" s="23">
        <v>78170</v>
      </c>
      <c r="K154" s="23"/>
      <c r="L154" s="23"/>
    </row>
    <row r="155" spans="1:12" x14ac:dyDescent="0.25">
      <c r="A155" s="23" t="s">
        <v>65</v>
      </c>
      <c r="B155" s="23" t="s">
        <v>245</v>
      </c>
      <c r="C155" s="23" t="s">
        <v>372</v>
      </c>
      <c r="D155" s="23" t="s">
        <v>373</v>
      </c>
      <c r="E155" s="23">
        <v>97246264</v>
      </c>
      <c r="F155" s="23">
        <v>2170050</v>
      </c>
      <c r="G155" s="23">
        <v>70540</v>
      </c>
      <c r="H155" s="23">
        <v>27519460</v>
      </c>
      <c r="I155" s="23">
        <v>67457464</v>
      </c>
      <c r="J155" s="23">
        <v>28750</v>
      </c>
      <c r="K155" s="23"/>
      <c r="L155" s="23"/>
    </row>
    <row r="156" spans="1:12" x14ac:dyDescent="0.25">
      <c r="A156" s="23" t="s">
        <v>65</v>
      </c>
      <c r="B156" s="23" t="s">
        <v>245</v>
      </c>
      <c r="C156" s="23" t="s">
        <v>374</v>
      </c>
      <c r="D156" s="23" t="s">
        <v>375</v>
      </c>
      <c r="E156" s="23">
        <v>893045474</v>
      </c>
      <c r="F156" s="23">
        <v>15285740</v>
      </c>
      <c r="G156" s="23">
        <v>327110</v>
      </c>
      <c r="H156" s="23">
        <v>250801071</v>
      </c>
      <c r="I156" s="23">
        <v>626567723</v>
      </c>
      <c r="J156" s="23">
        <v>63830</v>
      </c>
      <c r="K156" s="23"/>
      <c r="L156" s="23"/>
    </row>
    <row r="157" spans="1:12" x14ac:dyDescent="0.25">
      <c r="A157" s="23" t="s">
        <v>65</v>
      </c>
      <c r="B157" s="23" t="s">
        <v>245</v>
      </c>
      <c r="C157" s="23" t="s">
        <v>376</v>
      </c>
      <c r="D157" s="23" t="s">
        <v>377</v>
      </c>
      <c r="E157" s="23">
        <v>392611229</v>
      </c>
      <c r="F157" s="23">
        <v>6599510</v>
      </c>
      <c r="G157" s="23">
        <v>2528180</v>
      </c>
      <c r="H157" s="23">
        <v>27481668</v>
      </c>
      <c r="I157" s="23">
        <v>355600011</v>
      </c>
      <c r="J157" s="23">
        <v>401860</v>
      </c>
      <c r="K157" s="23"/>
      <c r="L157" s="23"/>
    </row>
    <row r="158" spans="1:12" x14ac:dyDescent="0.25">
      <c r="A158" s="23" t="s">
        <v>65</v>
      </c>
      <c r="B158" s="23" t="s">
        <v>245</v>
      </c>
      <c r="C158" s="23" t="s">
        <v>378</v>
      </c>
      <c r="D158" s="23" t="s">
        <v>379</v>
      </c>
      <c r="E158" s="23">
        <v>190334330</v>
      </c>
      <c r="F158" s="23">
        <v>2172990</v>
      </c>
      <c r="G158" s="23">
        <v>1792060</v>
      </c>
      <c r="H158" s="23">
        <v>31761544</v>
      </c>
      <c r="I158" s="23">
        <v>154538446</v>
      </c>
      <c r="J158" s="23">
        <v>69290</v>
      </c>
      <c r="K158" s="23"/>
      <c r="L158" s="23"/>
    </row>
    <row r="159" spans="1:12" x14ac:dyDescent="0.25">
      <c r="A159" s="23" t="s">
        <v>65</v>
      </c>
      <c r="B159" s="23" t="s">
        <v>245</v>
      </c>
      <c r="C159" s="23" t="s">
        <v>380</v>
      </c>
      <c r="D159" s="23" t="s">
        <v>381</v>
      </c>
      <c r="E159" s="23">
        <v>457191548</v>
      </c>
      <c r="F159" s="23">
        <v>5672890</v>
      </c>
      <c r="G159" s="23">
        <v>176920</v>
      </c>
      <c r="H159" s="23">
        <v>104630136</v>
      </c>
      <c r="I159" s="23">
        <v>346508202</v>
      </c>
      <c r="J159" s="23">
        <v>203400</v>
      </c>
      <c r="K159" s="23"/>
      <c r="L159" s="23"/>
    </row>
    <row r="160" spans="1:12" x14ac:dyDescent="0.25">
      <c r="A160" s="23" t="s">
        <v>65</v>
      </c>
      <c r="B160" s="23" t="s">
        <v>245</v>
      </c>
      <c r="C160" s="23" t="s">
        <v>382</v>
      </c>
      <c r="D160" s="23" t="s">
        <v>383</v>
      </c>
      <c r="E160" s="23">
        <v>842541642</v>
      </c>
      <c r="F160" s="23">
        <v>10631480</v>
      </c>
      <c r="G160" s="23">
        <v>1436500</v>
      </c>
      <c r="H160" s="23">
        <v>172557701</v>
      </c>
      <c r="I160" s="23">
        <v>657572521</v>
      </c>
      <c r="J160" s="23">
        <v>343440</v>
      </c>
      <c r="K160" s="23"/>
      <c r="L160" s="23"/>
    </row>
    <row r="161" spans="1:12" x14ac:dyDescent="0.25">
      <c r="A161" s="23" t="s">
        <v>65</v>
      </c>
      <c r="B161" s="23" t="s">
        <v>245</v>
      </c>
      <c r="C161" s="23" t="s">
        <v>384</v>
      </c>
      <c r="D161" s="23" t="s">
        <v>385</v>
      </c>
      <c r="E161" s="23">
        <v>211022138</v>
      </c>
      <c r="F161" s="23">
        <v>4042540</v>
      </c>
      <c r="G161" s="23">
        <v>39350</v>
      </c>
      <c r="H161" s="23">
        <v>64013427</v>
      </c>
      <c r="I161" s="23">
        <v>142868621</v>
      </c>
      <c r="J161" s="23">
        <v>58200</v>
      </c>
      <c r="K161" s="23"/>
      <c r="L161" s="23"/>
    </row>
    <row r="162" spans="1:12" x14ac:dyDescent="0.25">
      <c r="A162" s="23" t="s">
        <v>65</v>
      </c>
      <c r="B162" s="23" t="s">
        <v>245</v>
      </c>
      <c r="C162" s="23" t="s">
        <v>386</v>
      </c>
      <c r="D162" s="23" t="s">
        <v>387</v>
      </c>
      <c r="E162" s="23">
        <v>34611743</v>
      </c>
      <c r="F162" s="23">
        <v>1959230</v>
      </c>
      <c r="G162" s="23"/>
      <c r="H162" s="23">
        <v>12339645</v>
      </c>
      <c r="I162" s="23">
        <v>20312868</v>
      </c>
      <c r="J162" s="23"/>
      <c r="K162" s="23"/>
      <c r="L162" s="23"/>
    </row>
    <row r="163" spans="1:12" x14ac:dyDescent="0.25">
      <c r="A163" s="23" t="s">
        <v>65</v>
      </c>
      <c r="B163" s="23" t="s">
        <v>245</v>
      </c>
      <c r="C163" s="23" t="s">
        <v>388</v>
      </c>
      <c r="D163" s="23" t="s">
        <v>389</v>
      </c>
      <c r="E163" s="23">
        <v>348145019</v>
      </c>
      <c r="F163" s="23">
        <v>3763750</v>
      </c>
      <c r="G163" s="23">
        <v>367170</v>
      </c>
      <c r="H163" s="23">
        <v>19968729</v>
      </c>
      <c r="I163" s="23">
        <v>323919940</v>
      </c>
      <c r="J163" s="23">
        <v>125430</v>
      </c>
      <c r="K163" s="23"/>
      <c r="L163" s="23"/>
    </row>
    <row r="164" spans="1:12" x14ac:dyDescent="0.25">
      <c r="A164" s="23" t="s">
        <v>65</v>
      </c>
      <c r="B164" s="23" t="s">
        <v>245</v>
      </c>
      <c r="C164" s="23" t="s">
        <v>390</v>
      </c>
      <c r="D164" s="23" t="s">
        <v>391</v>
      </c>
      <c r="E164" s="23">
        <v>745942536</v>
      </c>
      <c r="F164" s="23">
        <v>10969810</v>
      </c>
      <c r="G164" s="23">
        <v>8582480</v>
      </c>
      <c r="H164" s="23">
        <v>176316692</v>
      </c>
      <c r="I164" s="23">
        <v>544576004</v>
      </c>
      <c r="J164" s="23">
        <v>5497550</v>
      </c>
      <c r="K164" s="23"/>
      <c r="L164" s="23"/>
    </row>
    <row r="165" spans="1:12" x14ac:dyDescent="0.25">
      <c r="A165" s="23" t="s">
        <v>65</v>
      </c>
      <c r="B165" s="23" t="s">
        <v>245</v>
      </c>
      <c r="C165" s="23" t="s">
        <v>392</v>
      </c>
      <c r="D165" s="23" t="s">
        <v>393</v>
      </c>
      <c r="E165" s="23">
        <v>306627246</v>
      </c>
      <c r="F165" s="23">
        <v>10993330</v>
      </c>
      <c r="G165" s="23">
        <v>18385270</v>
      </c>
      <c r="H165" s="23">
        <v>81263194</v>
      </c>
      <c r="I165" s="23">
        <v>195412992</v>
      </c>
      <c r="J165" s="23">
        <v>572460</v>
      </c>
      <c r="K165" s="23"/>
      <c r="L165" s="23"/>
    </row>
    <row r="166" spans="1:12" x14ac:dyDescent="0.25">
      <c r="A166" s="23" t="s">
        <v>65</v>
      </c>
      <c r="B166" s="23" t="s">
        <v>245</v>
      </c>
      <c r="C166" s="23" t="s">
        <v>394</v>
      </c>
      <c r="D166" s="23" t="s">
        <v>395</v>
      </c>
      <c r="E166" s="23">
        <v>312689996</v>
      </c>
      <c r="F166" s="23">
        <v>4396870</v>
      </c>
      <c r="G166" s="23">
        <v>1312030</v>
      </c>
      <c r="H166" s="23">
        <v>72966230</v>
      </c>
      <c r="I166" s="23">
        <v>233667366</v>
      </c>
      <c r="J166" s="23">
        <v>347500</v>
      </c>
      <c r="K166" s="23"/>
      <c r="L166" s="23"/>
    </row>
    <row r="167" spans="1:12" x14ac:dyDescent="0.25">
      <c r="A167" s="23" t="s">
        <v>65</v>
      </c>
      <c r="B167" s="23" t="s">
        <v>245</v>
      </c>
      <c r="C167" s="23" t="s">
        <v>396</v>
      </c>
      <c r="D167" s="23" t="s">
        <v>397</v>
      </c>
      <c r="E167" s="23">
        <v>890904410</v>
      </c>
      <c r="F167" s="23">
        <v>11177460</v>
      </c>
      <c r="G167" s="23">
        <v>191500</v>
      </c>
      <c r="H167" s="23">
        <v>224680592</v>
      </c>
      <c r="I167" s="23">
        <v>654784448</v>
      </c>
      <c r="J167" s="23">
        <v>70410</v>
      </c>
      <c r="K167" s="23"/>
      <c r="L167" s="23"/>
    </row>
    <row r="168" spans="1:12" x14ac:dyDescent="0.25">
      <c r="A168" s="23" t="s">
        <v>65</v>
      </c>
      <c r="B168" s="23" t="s">
        <v>245</v>
      </c>
      <c r="C168" s="23" t="s">
        <v>398</v>
      </c>
      <c r="D168" s="23" t="s">
        <v>399</v>
      </c>
      <c r="E168" s="23">
        <v>84576399</v>
      </c>
      <c r="F168" s="23">
        <v>1489210</v>
      </c>
      <c r="G168" s="23"/>
      <c r="H168" s="23">
        <v>16696348</v>
      </c>
      <c r="I168" s="23">
        <v>66380251</v>
      </c>
      <c r="J168" s="23">
        <v>10590</v>
      </c>
      <c r="K168" s="23"/>
      <c r="L168" s="23"/>
    </row>
    <row r="169" spans="1:12" x14ac:dyDescent="0.25">
      <c r="A169" s="23" t="s">
        <v>65</v>
      </c>
      <c r="B169" s="23" t="s">
        <v>245</v>
      </c>
      <c r="C169" s="23" t="s">
        <v>400</v>
      </c>
      <c r="D169" s="23" t="s">
        <v>401</v>
      </c>
      <c r="E169" s="23">
        <v>316411491</v>
      </c>
      <c r="F169" s="23">
        <v>6714020</v>
      </c>
      <c r="G169" s="23">
        <v>979840</v>
      </c>
      <c r="H169" s="23">
        <v>48654014</v>
      </c>
      <c r="I169" s="23">
        <v>259637067</v>
      </c>
      <c r="J169" s="23">
        <v>426550</v>
      </c>
      <c r="K169" s="23"/>
      <c r="L169" s="23"/>
    </row>
    <row r="170" spans="1:12" x14ac:dyDescent="0.25">
      <c r="A170" s="23" t="s">
        <v>65</v>
      </c>
      <c r="B170" s="23" t="s">
        <v>245</v>
      </c>
      <c r="C170" s="23" t="s">
        <v>402</v>
      </c>
      <c r="D170" s="23" t="s">
        <v>403</v>
      </c>
      <c r="E170" s="23">
        <v>849871330</v>
      </c>
      <c r="F170" s="23">
        <v>12321730</v>
      </c>
      <c r="G170" s="23"/>
      <c r="H170" s="23">
        <v>225719382</v>
      </c>
      <c r="I170" s="23">
        <v>611827508</v>
      </c>
      <c r="J170" s="23">
        <v>2710</v>
      </c>
      <c r="K170" s="23"/>
      <c r="L170" s="23"/>
    </row>
    <row r="171" spans="1:12" x14ac:dyDescent="0.25">
      <c r="A171" s="23" t="s">
        <v>65</v>
      </c>
      <c r="B171" s="23" t="s">
        <v>245</v>
      </c>
      <c r="C171" s="23" t="s">
        <v>404</v>
      </c>
      <c r="D171" s="23" t="s">
        <v>405</v>
      </c>
      <c r="E171" s="23">
        <v>88296698</v>
      </c>
      <c r="F171" s="23">
        <v>2884670</v>
      </c>
      <c r="G171" s="23">
        <v>31400</v>
      </c>
      <c r="H171" s="23">
        <v>16384940</v>
      </c>
      <c r="I171" s="23">
        <v>68898288</v>
      </c>
      <c r="J171" s="23">
        <v>97400</v>
      </c>
      <c r="K171" s="23"/>
      <c r="L171" s="23"/>
    </row>
    <row r="172" spans="1:12" x14ac:dyDescent="0.25">
      <c r="A172" s="23" t="s">
        <v>65</v>
      </c>
      <c r="B172" s="23" t="s">
        <v>245</v>
      </c>
      <c r="C172" s="23" t="s">
        <v>406</v>
      </c>
      <c r="D172" s="23" t="s">
        <v>407</v>
      </c>
      <c r="E172" s="23">
        <v>88507562</v>
      </c>
      <c r="F172" s="23">
        <v>3221810</v>
      </c>
      <c r="G172" s="23">
        <v>12740</v>
      </c>
      <c r="H172" s="23">
        <v>16932673</v>
      </c>
      <c r="I172" s="23">
        <v>68288099</v>
      </c>
      <c r="J172" s="23">
        <v>52240</v>
      </c>
      <c r="K172" s="23"/>
      <c r="L172" s="23"/>
    </row>
    <row r="173" spans="1:12" x14ac:dyDescent="0.25">
      <c r="A173" s="23" t="s">
        <v>65</v>
      </c>
      <c r="B173" s="23" t="s">
        <v>245</v>
      </c>
      <c r="C173" s="23" t="s">
        <v>408</v>
      </c>
      <c r="D173" s="23" t="s">
        <v>409</v>
      </c>
      <c r="E173" s="23">
        <v>655524447</v>
      </c>
      <c r="F173" s="23">
        <v>9208560</v>
      </c>
      <c r="G173" s="23">
        <v>455380</v>
      </c>
      <c r="H173" s="23">
        <v>155447696</v>
      </c>
      <c r="I173" s="23">
        <v>490322921</v>
      </c>
      <c r="J173" s="23">
        <v>89890</v>
      </c>
      <c r="K173" s="23"/>
      <c r="L173" s="23"/>
    </row>
    <row r="174" spans="1:12" x14ac:dyDescent="0.25">
      <c r="A174" s="23" t="s">
        <v>65</v>
      </c>
      <c r="B174" s="23" t="s">
        <v>245</v>
      </c>
      <c r="C174" s="23" t="s">
        <v>410</v>
      </c>
      <c r="D174" s="23" t="s">
        <v>411</v>
      </c>
      <c r="E174" s="23">
        <v>62545587</v>
      </c>
      <c r="F174" s="23">
        <v>888110</v>
      </c>
      <c r="G174" s="23">
        <v>842410</v>
      </c>
      <c r="H174" s="23">
        <v>10234936</v>
      </c>
      <c r="I174" s="23">
        <v>50551011</v>
      </c>
      <c r="J174" s="23">
        <v>29120</v>
      </c>
      <c r="K174" s="23"/>
      <c r="L174" s="23"/>
    </row>
    <row r="175" spans="1:12" x14ac:dyDescent="0.25">
      <c r="A175" s="23" t="s">
        <v>65</v>
      </c>
      <c r="B175" s="23" t="s">
        <v>245</v>
      </c>
      <c r="C175" s="23" t="s">
        <v>412</v>
      </c>
      <c r="D175" s="23" t="s">
        <v>413</v>
      </c>
      <c r="E175" s="23">
        <v>786997920</v>
      </c>
      <c r="F175" s="23">
        <v>11847960</v>
      </c>
      <c r="G175" s="23">
        <v>93230</v>
      </c>
      <c r="H175" s="23">
        <v>234955307</v>
      </c>
      <c r="I175" s="23">
        <v>539706203</v>
      </c>
      <c r="J175" s="23">
        <v>395220</v>
      </c>
      <c r="K175" s="23"/>
      <c r="L175" s="23"/>
    </row>
    <row r="176" spans="1:12" x14ac:dyDescent="0.25">
      <c r="A176" s="23" t="s">
        <v>65</v>
      </c>
      <c r="B176" s="23" t="s">
        <v>245</v>
      </c>
      <c r="C176" s="23" t="s">
        <v>414</v>
      </c>
      <c r="D176" s="23" t="s">
        <v>415</v>
      </c>
      <c r="E176" s="23">
        <v>2703229396</v>
      </c>
      <c r="F176" s="23">
        <v>28232300</v>
      </c>
      <c r="G176" s="23">
        <v>532930</v>
      </c>
      <c r="H176" s="23">
        <v>441852373</v>
      </c>
      <c r="I176" s="23">
        <v>2231649183</v>
      </c>
      <c r="J176" s="23">
        <v>962610</v>
      </c>
      <c r="K176" s="23"/>
      <c r="L176" s="23"/>
    </row>
    <row r="177" spans="1:12" x14ac:dyDescent="0.25">
      <c r="A177" s="23" t="s">
        <v>65</v>
      </c>
      <c r="B177" s="23" t="s">
        <v>245</v>
      </c>
      <c r="C177" s="23" t="s">
        <v>416</v>
      </c>
      <c r="D177" s="23" t="s">
        <v>417</v>
      </c>
      <c r="E177" s="23">
        <v>1939441067</v>
      </c>
      <c r="F177" s="23">
        <v>19643590</v>
      </c>
      <c r="G177" s="23">
        <v>379730</v>
      </c>
      <c r="H177" s="23">
        <v>304092725</v>
      </c>
      <c r="I177" s="23">
        <v>1614920482</v>
      </c>
      <c r="J177" s="23">
        <v>404540</v>
      </c>
      <c r="K177" s="23"/>
      <c r="L177" s="23"/>
    </row>
    <row r="178" spans="1:12" x14ac:dyDescent="0.25">
      <c r="A178" s="23" t="s">
        <v>65</v>
      </c>
      <c r="B178" s="23" t="s">
        <v>245</v>
      </c>
      <c r="C178" s="23" t="s">
        <v>418</v>
      </c>
      <c r="D178" s="23" t="s">
        <v>419</v>
      </c>
      <c r="E178" s="23">
        <v>382717812</v>
      </c>
      <c r="F178" s="23">
        <v>12813450</v>
      </c>
      <c r="G178" s="23">
        <v>73940</v>
      </c>
      <c r="H178" s="23">
        <v>75065052</v>
      </c>
      <c r="I178" s="23">
        <v>294611070</v>
      </c>
      <c r="J178" s="23">
        <v>154300</v>
      </c>
      <c r="K178" s="23"/>
      <c r="L178" s="23"/>
    </row>
    <row r="179" spans="1:12" x14ac:dyDescent="0.25">
      <c r="A179" s="23" t="s">
        <v>65</v>
      </c>
      <c r="B179" s="23" t="s">
        <v>245</v>
      </c>
      <c r="C179" s="23" t="s">
        <v>420</v>
      </c>
      <c r="D179" s="23" t="s">
        <v>421</v>
      </c>
      <c r="E179" s="23">
        <v>84531397</v>
      </c>
      <c r="F179" s="23">
        <v>7340250</v>
      </c>
      <c r="G179" s="23">
        <v>793220</v>
      </c>
      <c r="H179" s="23">
        <v>23467557</v>
      </c>
      <c r="I179" s="23">
        <v>52930370</v>
      </c>
      <c r="J179" s="23"/>
      <c r="K179" s="23"/>
      <c r="L179" s="23"/>
    </row>
    <row r="180" spans="1:12" x14ac:dyDescent="0.25">
      <c r="A180" s="23" t="s">
        <v>65</v>
      </c>
      <c r="B180" s="23" t="s">
        <v>245</v>
      </c>
      <c r="C180" s="23" t="s">
        <v>422</v>
      </c>
      <c r="D180" s="23" t="s">
        <v>423</v>
      </c>
      <c r="E180" s="23">
        <v>2473636739</v>
      </c>
      <c r="F180" s="23">
        <v>21395500</v>
      </c>
      <c r="G180" s="23">
        <v>1649470</v>
      </c>
      <c r="H180" s="23">
        <v>305690510</v>
      </c>
      <c r="I180" s="23">
        <v>2144543489</v>
      </c>
      <c r="J180" s="23">
        <v>357770</v>
      </c>
      <c r="K180" s="23"/>
      <c r="L180" s="23"/>
    </row>
    <row r="181" spans="1:12" x14ac:dyDescent="0.25">
      <c r="A181" s="23" t="s">
        <v>65</v>
      </c>
      <c r="B181" s="23" t="s">
        <v>245</v>
      </c>
      <c r="C181" s="23" t="s">
        <v>424</v>
      </c>
      <c r="D181" s="23" t="s">
        <v>425</v>
      </c>
      <c r="E181" s="23">
        <v>1072069697</v>
      </c>
      <c r="F181" s="23">
        <v>17381310</v>
      </c>
      <c r="G181" s="23">
        <v>67973470</v>
      </c>
      <c r="H181" s="23">
        <v>235049737</v>
      </c>
      <c r="I181" s="23">
        <v>750978240</v>
      </c>
      <c r="J181" s="23">
        <v>226770</v>
      </c>
      <c r="K181" s="23"/>
      <c r="L181" s="23">
        <v>460170</v>
      </c>
    </row>
    <row r="182" spans="1:12" x14ac:dyDescent="0.25">
      <c r="A182" s="23" t="s">
        <v>65</v>
      </c>
      <c r="B182" s="23" t="s">
        <v>245</v>
      </c>
      <c r="C182" s="23" t="s">
        <v>426</v>
      </c>
      <c r="D182" s="23" t="s">
        <v>427</v>
      </c>
      <c r="E182" s="23">
        <v>98498953</v>
      </c>
      <c r="F182" s="23">
        <v>2638840</v>
      </c>
      <c r="G182" s="23">
        <v>887500</v>
      </c>
      <c r="H182" s="23">
        <v>18957136</v>
      </c>
      <c r="I182" s="23">
        <v>76015477</v>
      </c>
      <c r="J182" s="23"/>
      <c r="K182" s="23"/>
      <c r="L182" s="23"/>
    </row>
    <row r="183" spans="1:12" x14ac:dyDescent="0.25">
      <c r="A183" s="23" t="s">
        <v>65</v>
      </c>
      <c r="B183" s="23" t="s">
        <v>245</v>
      </c>
      <c r="C183" s="23" t="s">
        <v>428</v>
      </c>
      <c r="D183" s="23" t="s">
        <v>429</v>
      </c>
      <c r="E183" s="23">
        <v>317099292</v>
      </c>
      <c r="F183" s="23">
        <v>4841860</v>
      </c>
      <c r="G183" s="23">
        <v>1329330</v>
      </c>
      <c r="H183" s="23">
        <v>54469979</v>
      </c>
      <c r="I183" s="23">
        <v>256247563</v>
      </c>
      <c r="J183" s="23">
        <v>210560</v>
      </c>
      <c r="K183" s="23"/>
      <c r="L183" s="23"/>
    </row>
    <row r="184" spans="1:12" x14ac:dyDescent="0.25">
      <c r="A184" s="23" t="s">
        <v>65</v>
      </c>
      <c r="B184" s="23" t="s">
        <v>245</v>
      </c>
      <c r="C184" s="23" t="s">
        <v>430</v>
      </c>
      <c r="D184" s="23" t="s">
        <v>431</v>
      </c>
      <c r="E184" s="23">
        <v>234997567</v>
      </c>
      <c r="F184" s="23">
        <v>5121590</v>
      </c>
      <c r="G184" s="23">
        <v>265830</v>
      </c>
      <c r="H184" s="23">
        <v>46469222</v>
      </c>
      <c r="I184" s="23">
        <v>182876825</v>
      </c>
      <c r="J184" s="23">
        <v>264100</v>
      </c>
      <c r="K184" s="23"/>
      <c r="L184" s="23"/>
    </row>
    <row r="185" spans="1:12" x14ac:dyDescent="0.25">
      <c r="A185" s="23" t="s">
        <v>65</v>
      </c>
      <c r="B185" s="23" t="s">
        <v>245</v>
      </c>
      <c r="C185" s="23" t="s">
        <v>432</v>
      </c>
      <c r="D185" s="23" t="s">
        <v>433</v>
      </c>
      <c r="E185" s="23">
        <v>87901418</v>
      </c>
      <c r="F185" s="23">
        <v>1807120</v>
      </c>
      <c r="G185" s="23">
        <v>240130</v>
      </c>
      <c r="H185" s="23">
        <v>14964351</v>
      </c>
      <c r="I185" s="23">
        <v>70865037</v>
      </c>
      <c r="J185" s="23">
        <v>24780</v>
      </c>
      <c r="K185" s="23"/>
      <c r="L185" s="23"/>
    </row>
    <row r="186" spans="1:12" x14ac:dyDescent="0.25">
      <c r="A186" s="23" t="s">
        <v>65</v>
      </c>
      <c r="B186" s="23" t="s">
        <v>245</v>
      </c>
      <c r="C186" s="23" t="s">
        <v>434</v>
      </c>
      <c r="D186" s="23" t="s">
        <v>435</v>
      </c>
      <c r="E186" s="23">
        <v>393628163</v>
      </c>
      <c r="F186" s="23">
        <v>5386930</v>
      </c>
      <c r="G186" s="23">
        <v>2413690</v>
      </c>
      <c r="H186" s="23">
        <v>23659388</v>
      </c>
      <c r="I186" s="23">
        <v>362095155</v>
      </c>
      <c r="J186" s="23">
        <v>73000</v>
      </c>
      <c r="K186" s="23"/>
      <c r="L186" s="23"/>
    </row>
    <row r="187" spans="1:12" x14ac:dyDescent="0.25">
      <c r="A187" s="23" t="s">
        <v>65</v>
      </c>
      <c r="B187" s="23" t="s">
        <v>245</v>
      </c>
      <c r="C187" s="23" t="s">
        <v>436</v>
      </c>
      <c r="D187" s="23" t="s">
        <v>437</v>
      </c>
      <c r="E187" s="23">
        <v>73653523</v>
      </c>
      <c r="F187" s="23">
        <v>2321710</v>
      </c>
      <c r="G187" s="23">
        <v>24710</v>
      </c>
      <c r="H187" s="23">
        <v>10887783</v>
      </c>
      <c r="I187" s="23">
        <v>60412160</v>
      </c>
      <c r="J187" s="23">
        <v>7160</v>
      </c>
      <c r="K187" s="23"/>
      <c r="L187" s="23"/>
    </row>
    <row r="188" spans="1:12" x14ac:dyDescent="0.25">
      <c r="A188" s="23" t="s">
        <v>65</v>
      </c>
      <c r="B188" s="23" t="s">
        <v>245</v>
      </c>
      <c r="C188" s="23" t="s">
        <v>438</v>
      </c>
      <c r="D188" s="23" t="s">
        <v>439</v>
      </c>
      <c r="E188" s="23">
        <v>212786056</v>
      </c>
      <c r="F188" s="23">
        <v>5327650</v>
      </c>
      <c r="G188" s="23">
        <v>84600</v>
      </c>
      <c r="H188" s="23">
        <v>70051651</v>
      </c>
      <c r="I188" s="23">
        <v>137254355</v>
      </c>
      <c r="J188" s="23">
        <v>67800</v>
      </c>
      <c r="K188" s="23"/>
      <c r="L188" s="23"/>
    </row>
    <row r="189" spans="1:12" x14ac:dyDescent="0.25">
      <c r="A189" s="23" t="s">
        <v>65</v>
      </c>
      <c r="B189" s="23" t="s">
        <v>245</v>
      </c>
      <c r="C189" s="23" t="s">
        <v>440</v>
      </c>
      <c r="D189" s="23" t="s">
        <v>441</v>
      </c>
      <c r="E189" s="23">
        <v>86758712</v>
      </c>
      <c r="F189" s="23">
        <v>1790430</v>
      </c>
      <c r="G189" s="23">
        <v>457910</v>
      </c>
      <c r="H189" s="23">
        <v>15342842</v>
      </c>
      <c r="I189" s="23">
        <v>69107150</v>
      </c>
      <c r="J189" s="23">
        <v>60380</v>
      </c>
      <c r="K189" s="23"/>
      <c r="L189" s="23"/>
    </row>
    <row r="190" spans="1:12" x14ac:dyDescent="0.25">
      <c r="A190" s="23" t="s">
        <v>65</v>
      </c>
      <c r="B190" s="23" t="s">
        <v>245</v>
      </c>
      <c r="C190" s="23" t="s">
        <v>442</v>
      </c>
      <c r="D190" s="23" t="s">
        <v>443</v>
      </c>
      <c r="E190" s="23">
        <v>675257352</v>
      </c>
      <c r="F190" s="23">
        <v>25570400</v>
      </c>
      <c r="G190" s="23">
        <v>2280400</v>
      </c>
      <c r="H190" s="23">
        <v>164496967</v>
      </c>
      <c r="I190" s="23">
        <v>482707355</v>
      </c>
      <c r="J190" s="23">
        <v>202230</v>
      </c>
      <c r="K190" s="23"/>
      <c r="L190" s="23"/>
    </row>
    <row r="191" spans="1:12" x14ac:dyDescent="0.25">
      <c r="A191" s="23" t="s">
        <v>65</v>
      </c>
      <c r="B191" s="23" t="s">
        <v>245</v>
      </c>
      <c r="C191" s="23" t="s">
        <v>444</v>
      </c>
      <c r="D191" s="23" t="s">
        <v>445</v>
      </c>
      <c r="E191" s="23">
        <v>539523540</v>
      </c>
      <c r="F191" s="23">
        <v>19228670</v>
      </c>
      <c r="G191" s="23">
        <v>1473880</v>
      </c>
      <c r="H191" s="23">
        <v>144271293</v>
      </c>
      <c r="I191" s="23">
        <v>374484107</v>
      </c>
      <c r="J191" s="23">
        <v>65590</v>
      </c>
      <c r="K191" s="23"/>
      <c r="L191" s="23"/>
    </row>
    <row r="192" spans="1:12" x14ac:dyDescent="0.25">
      <c r="A192" s="23" t="s">
        <v>65</v>
      </c>
      <c r="B192" s="23" t="s">
        <v>245</v>
      </c>
      <c r="C192" s="23" t="s">
        <v>446</v>
      </c>
      <c r="D192" s="23" t="s">
        <v>447</v>
      </c>
      <c r="E192" s="23">
        <v>91750174</v>
      </c>
      <c r="F192" s="23">
        <v>2130910</v>
      </c>
      <c r="G192" s="23">
        <v>688470</v>
      </c>
      <c r="H192" s="23">
        <v>17989610</v>
      </c>
      <c r="I192" s="23">
        <v>70926454</v>
      </c>
      <c r="J192" s="23">
        <v>14730</v>
      </c>
      <c r="K192" s="23"/>
      <c r="L192" s="23"/>
    </row>
    <row r="193" spans="1:12" x14ac:dyDescent="0.25">
      <c r="A193" s="23" t="s">
        <v>65</v>
      </c>
      <c r="B193" s="23" t="s">
        <v>245</v>
      </c>
      <c r="C193" s="23" t="s">
        <v>448</v>
      </c>
      <c r="D193" s="23" t="s">
        <v>449</v>
      </c>
      <c r="E193" s="23">
        <v>216831444</v>
      </c>
      <c r="F193" s="23">
        <v>2953830</v>
      </c>
      <c r="G193" s="23">
        <v>827860</v>
      </c>
      <c r="H193" s="23">
        <v>36130309</v>
      </c>
      <c r="I193" s="23">
        <v>176808955</v>
      </c>
      <c r="J193" s="23">
        <v>110490</v>
      </c>
      <c r="K193" s="23"/>
      <c r="L193" s="23"/>
    </row>
    <row r="194" spans="1:12" x14ac:dyDescent="0.25">
      <c r="A194" s="23" t="s">
        <v>65</v>
      </c>
      <c r="B194" s="23" t="s">
        <v>245</v>
      </c>
      <c r="C194" s="23" t="s">
        <v>450</v>
      </c>
      <c r="D194" s="23" t="s">
        <v>451</v>
      </c>
      <c r="E194" s="23">
        <v>847230853</v>
      </c>
      <c r="F194" s="23">
        <v>13351800</v>
      </c>
      <c r="G194" s="23">
        <v>8089490</v>
      </c>
      <c r="H194" s="23">
        <v>220190906</v>
      </c>
      <c r="I194" s="23">
        <v>605420867</v>
      </c>
      <c r="J194" s="23">
        <v>177790</v>
      </c>
      <c r="K194" s="23"/>
      <c r="L194" s="23"/>
    </row>
    <row r="195" spans="1:12" x14ac:dyDescent="0.25">
      <c r="A195" s="23" t="s">
        <v>65</v>
      </c>
      <c r="B195" s="23" t="s">
        <v>245</v>
      </c>
      <c r="C195" s="23" t="s">
        <v>452</v>
      </c>
      <c r="D195" s="23" t="s">
        <v>453</v>
      </c>
      <c r="E195" s="23">
        <v>186189857</v>
      </c>
      <c r="F195" s="23">
        <v>3325990</v>
      </c>
      <c r="G195" s="23">
        <v>2936640</v>
      </c>
      <c r="H195" s="23">
        <v>35149070</v>
      </c>
      <c r="I195" s="23">
        <v>144676127</v>
      </c>
      <c r="J195" s="23">
        <v>102030</v>
      </c>
      <c r="K195" s="23"/>
      <c r="L195" s="23"/>
    </row>
    <row r="196" spans="1:12" x14ac:dyDescent="0.25">
      <c r="A196" s="23" t="s">
        <v>65</v>
      </c>
      <c r="B196" s="23" t="s">
        <v>245</v>
      </c>
      <c r="C196" s="23" t="s">
        <v>454</v>
      </c>
      <c r="D196" s="23" t="s">
        <v>455</v>
      </c>
      <c r="E196" s="23">
        <v>593313946</v>
      </c>
      <c r="F196" s="23">
        <v>8329830</v>
      </c>
      <c r="G196" s="23">
        <v>2638120</v>
      </c>
      <c r="H196" s="23">
        <v>170991913</v>
      </c>
      <c r="I196" s="23">
        <v>410871683</v>
      </c>
      <c r="J196" s="23">
        <v>482400</v>
      </c>
      <c r="K196" s="23"/>
      <c r="L196" s="23"/>
    </row>
    <row r="197" spans="1:12" x14ac:dyDescent="0.25">
      <c r="A197" s="23" t="s">
        <v>65</v>
      </c>
      <c r="B197" s="23" t="s">
        <v>245</v>
      </c>
      <c r="C197" s="23" t="s">
        <v>456</v>
      </c>
      <c r="D197" s="23" t="s">
        <v>457</v>
      </c>
      <c r="E197" s="23">
        <v>1826288592</v>
      </c>
      <c r="F197" s="23">
        <v>29847550</v>
      </c>
      <c r="G197" s="23">
        <v>159610660</v>
      </c>
      <c r="H197" s="23">
        <v>573249291</v>
      </c>
      <c r="I197" s="23">
        <v>1063557091</v>
      </c>
      <c r="J197" s="23">
        <v>24000</v>
      </c>
      <c r="K197" s="23"/>
      <c r="L197" s="23"/>
    </row>
    <row r="198" spans="1:12" x14ac:dyDescent="0.25">
      <c r="A198" s="23" t="s">
        <v>65</v>
      </c>
      <c r="B198" s="23" t="s">
        <v>458</v>
      </c>
      <c r="C198" s="23" t="s">
        <v>459</v>
      </c>
      <c r="D198" s="23" t="s">
        <v>460</v>
      </c>
      <c r="E198" s="23">
        <v>59374975</v>
      </c>
      <c r="F198" s="23">
        <v>998480</v>
      </c>
      <c r="G198" s="23"/>
      <c r="H198" s="23">
        <v>9234382</v>
      </c>
      <c r="I198" s="23">
        <v>49087633</v>
      </c>
      <c r="J198" s="23">
        <v>54480</v>
      </c>
      <c r="K198" s="23"/>
      <c r="L198" s="23"/>
    </row>
    <row r="199" spans="1:12" x14ac:dyDescent="0.25">
      <c r="A199" s="23" t="s">
        <v>65</v>
      </c>
      <c r="B199" s="23" t="s">
        <v>458</v>
      </c>
      <c r="C199" s="23" t="s">
        <v>461</v>
      </c>
      <c r="D199" s="23" t="s">
        <v>462</v>
      </c>
      <c r="E199" s="23">
        <v>177011960</v>
      </c>
      <c r="F199" s="23">
        <v>1695500</v>
      </c>
      <c r="G199" s="23">
        <v>146540</v>
      </c>
      <c r="H199" s="23">
        <v>8892475</v>
      </c>
      <c r="I199" s="23">
        <v>166261845</v>
      </c>
      <c r="J199" s="23">
        <v>15600</v>
      </c>
      <c r="K199" s="23"/>
      <c r="L199" s="23"/>
    </row>
    <row r="200" spans="1:12" x14ac:dyDescent="0.25">
      <c r="A200" s="23" t="s">
        <v>65</v>
      </c>
      <c r="B200" s="23" t="s">
        <v>458</v>
      </c>
      <c r="C200" s="23" t="s">
        <v>463</v>
      </c>
      <c r="D200" s="23" t="s">
        <v>464</v>
      </c>
      <c r="E200" s="23">
        <v>98543928</v>
      </c>
      <c r="F200" s="23">
        <v>1403480</v>
      </c>
      <c r="G200" s="23">
        <v>26950480</v>
      </c>
      <c r="H200" s="23">
        <v>14020841</v>
      </c>
      <c r="I200" s="23">
        <v>56127087</v>
      </c>
      <c r="J200" s="23">
        <v>42040</v>
      </c>
      <c r="K200" s="23"/>
      <c r="L200" s="23"/>
    </row>
    <row r="201" spans="1:12" x14ac:dyDescent="0.25">
      <c r="A201" s="23" t="s">
        <v>65</v>
      </c>
      <c r="B201" s="23" t="s">
        <v>458</v>
      </c>
      <c r="C201" s="23" t="s">
        <v>465</v>
      </c>
      <c r="D201" s="23" t="s">
        <v>466</v>
      </c>
      <c r="E201" s="23">
        <v>8017220</v>
      </c>
      <c r="F201" s="23">
        <v>287360</v>
      </c>
      <c r="G201" s="23">
        <v>109620</v>
      </c>
      <c r="H201" s="23">
        <v>2540278</v>
      </c>
      <c r="I201" s="23">
        <v>5079962</v>
      </c>
      <c r="J201" s="23"/>
      <c r="K201" s="23"/>
      <c r="L201" s="23"/>
    </row>
    <row r="202" spans="1:12" x14ac:dyDescent="0.25">
      <c r="A202" s="23" t="s">
        <v>65</v>
      </c>
      <c r="B202" s="23" t="s">
        <v>458</v>
      </c>
      <c r="C202" s="23" t="s">
        <v>467</v>
      </c>
      <c r="D202" s="23" t="s">
        <v>468</v>
      </c>
      <c r="E202" s="23">
        <v>12773290</v>
      </c>
      <c r="F202" s="23">
        <v>1112010</v>
      </c>
      <c r="G202" s="23"/>
      <c r="H202" s="23">
        <v>446290</v>
      </c>
      <c r="I202" s="23">
        <v>11214990</v>
      </c>
      <c r="J202" s="23"/>
      <c r="K202" s="23"/>
      <c r="L202" s="23"/>
    </row>
    <row r="203" spans="1:12" x14ac:dyDescent="0.25">
      <c r="A203" s="23" t="s">
        <v>65</v>
      </c>
      <c r="B203" s="23" t="s">
        <v>458</v>
      </c>
      <c r="C203" s="23" t="s">
        <v>469</v>
      </c>
      <c r="D203" s="23" t="s">
        <v>470</v>
      </c>
      <c r="E203" s="23">
        <v>34410611</v>
      </c>
      <c r="F203" s="23">
        <v>1004650</v>
      </c>
      <c r="G203" s="23">
        <v>9510</v>
      </c>
      <c r="H203" s="23">
        <v>4220757</v>
      </c>
      <c r="I203" s="23">
        <v>29175694</v>
      </c>
      <c r="J203" s="23"/>
      <c r="K203" s="23"/>
      <c r="L203" s="23"/>
    </row>
    <row r="204" spans="1:12" x14ac:dyDescent="0.25">
      <c r="A204" s="23" t="s">
        <v>65</v>
      </c>
      <c r="B204" s="23" t="s">
        <v>458</v>
      </c>
      <c r="C204" s="23" t="s">
        <v>471</v>
      </c>
      <c r="D204" s="23" t="s">
        <v>472</v>
      </c>
      <c r="E204" s="23">
        <v>13874752</v>
      </c>
      <c r="F204" s="23">
        <v>166130</v>
      </c>
      <c r="G204" s="23"/>
      <c r="H204" s="23">
        <v>2641850</v>
      </c>
      <c r="I204" s="23">
        <v>11066402</v>
      </c>
      <c r="J204" s="23">
        <v>370</v>
      </c>
      <c r="K204" s="23"/>
      <c r="L204" s="23"/>
    </row>
    <row r="205" spans="1:12" x14ac:dyDescent="0.25">
      <c r="A205" s="23" t="s">
        <v>65</v>
      </c>
      <c r="B205" s="23" t="s">
        <v>458</v>
      </c>
      <c r="C205" s="23" t="s">
        <v>473</v>
      </c>
      <c r="D205" s="23" t="s">
        <v>474</v>
      </c>
      <c r="E205" s="23">
        <v>95577092</v>
      </c>
      <c r="F205" s="23">
        <v>776750</v>
      </c>
      <c r="G205" s="23">
        <v>11550</v>
      </c>
      <c r="H205" s="23">
        <v>3005532</v>
      </c>
      <c r="I205" s="23">
        <v>91767900</v>
      </c>
      <c r="J205" s="23">
        <v>15360</v>
      </c>
      <c r="K205" s="23"/>
      <c r="L205" s="23"/>
    </row>
    <row r="206" spans="1:12" x14ac:dyDescent="0.25">
      <c r="A206" s="23" t="s">
        <v>65</v>
      </c>
      <c r="B206" s="23" t="s">
        <v>458</v>
      </c>
      <c r="C206" s="23" t="s">
        <v>475</v>
      </c>
      <c r="D206" s="23" t="s">
        <v>476</v>
      </c>
      <c r="E206" s="23">
        <v>18518315</v>
      </c>
      <c r="F206" s="23">
        <v>536710</v>
      </c>
      <c r="G206" s="23"/>
      <c r="H206" s="23">
        <v>2156915</v>
      </c>
      <c r="I206" s="23">
        <v>15824690</v>
      </c>
      <c r="J206" s="23"/>
      <c r="K206" s="23"/>
      <c r="L206" s="23"/>
    </row>
    <row r="207" spans="1:12" x14ac:dyDescent="0.25">
      <c r="A207" s="23" t="s">
        <v>65</v>
      </c>
      <c r="B207" s="23" t="s">
        <v>458</v>
      </c>
      <c r="C207" s="23" t="s">
        <v>477</v>
      </c>
      <c r="D207" s="23" t="s">
        <v>478</v>
      </c>
      <c r="E207" s="23">
        <v>31953626</v>
      </c>
      <c r="F207" s="23">
        <v>434420</v>
      </c>
      <c r="G207" s="23"/>
      <c r="H207" s="23">
        <v>2087910</v>
      </c>
      <c r="I207" s="23">
        <v>29431296</v>
      </c>
      <c r="J207" s="23"/>
      <c r="K207" s="23"/>
      <c r="L207" s="23"/>
    </row>
    <row r="208" spans="1:12" x14ac:dyDescent="0.25">
      <c r="A208" s="23" t="s">
        <v>65</v>
      </c>
      <c r="B208" s="23" t="s">
        <v>458</v>
      </c>
      <c r="C208" s="23" t="s">
        <v>479</v>
      </c>
      <c r="D208" s="23" t="s">
        <v>480</v>
      </c>
      <c r="E208" s="23">
        <v>94959968</v>
      </c>
      <c r="F208" s="23">
        <v>3935020</v>
      </c>
      <c r="G208" s="23">
        <v>56320</v>
      </c>
      <c r="H208" s="23">
        <v>23325111</v>
      </c>
      <c r="I208" s="23">
        <v>67549797</v>
      </c>
      <c r="J208" s="23">
        <v>93720</v>
      </c>
      <c r="K208" s="23"/>
      <c r="L208" s="23"/>
    </row>
    <row r="209" spans="1:12" x14ac:dyDescent="0.25">
      <c r="A209" s="23" t="s">
        <v>65</v>
      </c>
      <c r="B209" s="23" t="s">
        <v>458</v>
      </c>
      <c r="C209" s="23" t="s">
        <v>481</v>
      </c>
      <c r="D209" s="23" t="s">
        <v>482</v>
      </c>
      <c r="E209" s="23">
        <v>34157066</v>
      </c>
      <c r="F209" s="23">
        <v>1004350</v>
      </c>
      <c r="G209" s="23">
        <v>50120</v>
      </c>
      <c r="H209" s="23">
        <v>1716520</v>
      </c>
      <c r="I209" s="23">
        <v>31373856</v>
      </c>
      <c r="J209" s="23">
        <v>12220</v>
      </c>
      <c r="K209" s="23"/>
      <c r="L209" s="23"/>
    </row>
    <row r="210" spans="1:12" x14ac:dyDescent="0.25">
      <c r="A210" s="23" t="s">
        <v>65</v>
      </c>
      <c r="B210" s="23" t="s">
        <v>458</v>
      </c>
      <c r="C210" s="23" t="s">
        <v>483</v>
      </c>
      <c r="D210" s="23" t="s">
        <v>484</v>
      </c>
      <c r="E210" s="23">
        <v>27807804</v>
      </c>
      <c r="F210" s="23">
        <v>2553500</v>
      </c>
      <c r="G210" s="23">
        <v>56450</v>
      </c>
      <c r="H210" s="23">
        <v>2156120</v>
      </c>
      <c r="I210" s="23">
        <v>23034044</v>
      </c>
      <c r="J210" s="23">
        <v>7690</v>
      </c>
      <c r="K210" s="23"/>
      <c r="L210" s="23"/>
    </row>
    <row r="211" spans="1:12" x14ac:dyDescent="0.25">
      <c r="A211" s="23" t="s">
        <v>65</v>
      </c>
      <c r="B211" s="23" t="s">
        <v>458</v>
      </c>
      <c r="C211" s="23" t="s">
        <v>485</v>
      </c>
      <c r="D211" s="23" t="s">
        <v>486</v>
      </c>
      <c r="E211" s="23">
        <v>23244214</v>
      </c>
      <c r="F211" s="23">
        <v>732750</v>
      </c>
      <c r="G211" s="23">
        <v>221490</v>
      </c>
      <c r="H211" s="23">
        <v>1343470</v>
      </c>
      <c r="I211" s="23">
        <v>20815344</v>
      </c>
      <c r="J211" s="23">
        <v>131160</v>
      </c>
      <c r="K211" s="23"/>
      <c r="L211" s="23"/>
    </row>
    <row r="212" spans="1:12" x14ac:dyDescent="0.25">
      <c r="A212" s="23" t="s">
        <v>65</v>
      </c>
      <c r="B212" s="23" t="s">
        <v>458</v>
      </c>
      <c r="C212" s="23" t="s">
        <v>487</v>
      </c>
      <c r="D212" s="23" t="s">
        <v>488</v>
      </c>
      <c r="E212" s="23">
        <v>87702588</v>
      </c>
      <c r="F212" s="23">
        <v>8210720</v>
      </c>
      <c r="G212" s="23">
        <v>566270</v>
      </c>
      <c r="H212" s="23">
        <v>16209730</v>
      </c>
      <c r="I212" s="23">
        <v>62670858</v>
      </c>
      <c r="J212" s="23">
        <v>45010</v>
      </c>
      <c r="K212" s="23"/>
      <c r="L212" s="23"/>
    </row>
    <row r="213" spans="1:12" x14ac:dyDescent="0.25">
      <c r="A213" s="23" t="s">
        <v>65</v>
      </c>
      <c r="B213" s="23" t="s">
        <v>458</v>
      </c>
      <c r="C213" s="23" t="s">
        <v>489</v>
      </c>
      <c r="D213" s="23" t="s">
        <v>490</v>
      </c>
      <c r="E213" s="23">
        <v>55134385</v>
      </c>
      <c r="F213" s="23">
        <v>1077550</v>
      </c>
      <c r="G213" s="23">
        <v>103260</v>
      </c>
      <c r="H213" s="23">
        <v>10228556</v>
      </c>
      <c r="I213" s="23">
        <v>43716879</v>
      </c>
      <c r="J213" s="23">
        <v>8140</v>
      </c>
      <c r="K213" s="23"/>
      <c r="L213" s="23"/>
    </row>
    <row r="214" spans="1:12" x14ac:dyDescent="0.25">
      <c r="A214" s="23" t="s">
        <v>65</v>
      </c>
      <c r="B214" s="23" t="s">
        <v>458</v>
      </c>
      <c r="C214" s="23" t="s">
        <v>491</v>
      </c>
      <c r="D214" s="23" t="s">
        <v>492</v>
      </c>
      <c r="E214" s="23">
        <v>38476838</v>
      </c>
      <c r="F214" s="23">
        <v>744580</v>
      </c>
      <c r="G214" s="23"/>
      <c r="H214" s="23">
        <v>1809014</v>
      </c>
      <c r="I214" s="23">
        <v>35914554</v>
      </c>
      <c r="J214" s="23">
        <v>8690</v>
      </c>
      <c r="K214" s="23"/>
      <c r="L214" s="23"/>
    </row>
    <row r="215" spans="1:12" x14ac:dyDescent="0.25">
      <c r="A215" s="23" t="s">
        <v>65</v>
      </c>
      <c r="B215" s="23" t="s">
        <v>458</v>
      </c>
      <c r="C215" s="23" t="s">
        <v>493</v>
      </c>
      <c r="D215" s="23" t="s">
        <v>494</v>
      </c>
      <c r="E215" s="23">
        <v>19744402</v>
      </c>
      <c r="F215" s="23">
        <v>627240</v>
      </c>
      <c r="G215" s="23">
        <v>26330</v>
      </c>
      <c r="H215" s="23">
        <v>1847862</v>
      </c>
      <c r="I215" s="23">
        <v>17234420</v>
      </c>
      <c r="J215" s="23">
        <v>8550</v>
      </c>
      <c r="K215" s="23"/>
      <c r="L215" s="23"/>
    </row>
    <row r="216" spans="1:12" x14ac:dyDescent="0.25">
      <c r="A216" s="23" t="s">
        <v>65</v>
      </c>
      <c r="B216" s="23" t="s">
        <v>458</v>
      </c>
      <c r="C216" s="23" t="s">
        <v>495</v>
      </c>
      <c r="D216" s="23" t="s">
        <v>496</v>
      </c>
      <c r="E216" s="23">
        <v>35829380</v>
      </c>
      <c r="F216" s="23">
        <v>1023280</v>
      </c>
      <c r="G216" s="23">
        <v>37090</v>
      </c>
      <c r="H216" s="23">
        <v>8299343</v>
      </c>
      <c r="I216" s="23">
        <v>26456337</v>
      </c>
      <c r="J216" s="23">
        <v>13330</v>
      </c>
      <c r="K216" s="23"/>
      <c r="L216" s="23"/>
    </row>
    <row r="217" spans="1:12" x14ac:dyDescent="0.25">
      <c r="A217" s="23" t="s">
        <v>65</v>
      </c>
      <c r="B217" s="23" t="s">
        <v>458</v>
      </c>
      <c r="C217" s="23" t="s">
        <v>497</v>
      </c>
      <c r="D217" s="23" t="s">
        <v>498</v>
      </c>
      <c r="E217" s="23">
        <v>21310953</v>
      </c>
      <c r="F217" s="23">
        <v>647540</v>
      </c>
      <c r="G217" s="23">
        <v>116980</v>
      </c>
      <c r="H217" s="23">
        <v>1899440</v>
      </c>
      <c r="I217" s="23">
        <v>18646993</v>
      </c>
      <c r="J217" s="23"/>
      <c r="K217" s="23"/>
      <c r="L217" s="23"/>
    </row>
    <row r="218" spans="1:12" x14ac:dyDescent="0.25">
      <c r="A218" s="23" t="s">
        <v>65</v>
      </c>
      <c r="B218" s="23" t="s">
        <v>458</v>
      </c>
      <c r="C218" s="23" t="s">
        <v>499</v>
      </c>
      <c r="D218" s="23" t="s">
        <v>500</v>
      </c>
      <c r="E218" s="23">
        <v>20878094</v>
      </c>
      <c r="F218" s="23">
        <v>3322240</v>
      </c>
      <c r="G218" s="23">
        <v>254410</v>
      </c>
      <c r="H218" s="23">
        <v>2028610</v>
      </c>
      <c r="I218" s="23">
        <v>15255284</v>
      </c>
      <c r="J218" s="23">
        <v>17550</v>
      </c>
      <c r="K218" s="23"/>
      <c r="L218" s="23"/>
    </row>
    <row r="219" spans="1:12" x14ac:dyDescent="0.25">
      <c r="A219" s="23" t="s">
        <v>65</v>
      </c>
      <c r="B219" s="23" t="s">
        <v>458</v>
      </c>
      <c r="C219" s="23" t="s">
        <v>501</v>
      </c>
      <c r="D219" s="23" t="s">
        <v>502</v>
      </c>
      <c r="E219" s="23">
        <v>25427453</v>
      </c>
      <c r="F219" s="23">
        <v>3167300</v>
      </c>
      <c r="G219" s="23">
        <v>53390</v>
      </c>
      <c r="H219" s="23">
        <v>1485310</v>
      </c>
      <c r="I219" s="23">
        <v>20518193</v>
      </c>
      <c r="J219" s="23">
        <v>203260</v>
      </c>
      <c r="K219" s="23"/>
      <c r="L219" s="23"/>
    </row>
    <row r="220" spans="1:12" x14ac:dyDescent="0.25">
      <c r="A220" s="23" t="s">
        <v>65</v>
      </c>
      <c r="B220" s="23" t="s">
        <v>458</v>
      </c>
      <c r="C220" s="23" t="s">
        <v>503</v>
      </c>
      <c r="D220" s="23" t="s">
        <v>504</v>
      </c>
      <c r="E220" s="23">
        <v>77517925</v>
      </c>
      <c r="F220" s="23">
        <v>1031250</v>
      </c>
      <c r="G220" s="23">
        <v>56440</v>
      </c>
      <c r="H220" s="23">
        <v>2070974</v>
      </c>
      <c r="I220" s="23">
        <v>74302381</v>
      </c>
      <c r="J220" s="23">
        <v>56880</v>
      </c>
      <c r="K220" s="23"/>
      <c r="L220" s="23"/>
    </row>
    <row r="221" spans="1:12" x14ac:dyDescent="0.25">
      <c r="A221" s="23" t="s">
        <v>65</v>
      </c>
      <c r="B221" s="23" t="s">
        <v>458</v>
      </c>
      <c r="C221" s="23" t="s">
        <v>505</v>
      </c>
      <c r="D221" s="23" t="s">
        <v>506</v>
      </c>
      <c r="E221" s="23">
        <v>30154220</v>
      </c>
      <c r="F221" s="23">
        <v>759400</v>
      </c>
      <c r="G221" s="23">
        <v>57530</v>
      </c>
      <c r="H221" s="23">
        <v>1493751</v>
      </c>
      <c r="I221" s="23">
        <v>27839739</v>
      </c>
      <c r="J221" s="23">
        <v>3800</v>
      </c>
      <c r="K221" s="23"/>
      <c r="L221" s="23"/>
    </row>
    <row r="222" spans="1:12" x14ac:dyDescent="0.25">
      <c r="A222" s="23" t="s">
        <v>65</v>
      </c>
      <c r="B222" s="23" t="s">
        <v>458</v>
      </c>
      <c r="C222" s="23" t="s">
        <v>507</v>
      </c>
      <c r="D222" s="23" t="s">
        <v>508</v>
      </c>
      <c r="E222" s="23">
        <v>56369875</v>
      </c>
      <c r="F222" s="23">
        <v>1525320</v>
      </c>
      <c r="G222" s="23">
        <v>94960</v>
      </c>
      <c r="H222" s="23">
        <v>14533424</v>
      </c>
      <c r="I222" s="23">
        <v>40216171</v>
      </c>
      <c r="J222" s="23"/>
      <c r="K222" s="23"/>
      <c r="L222" s="23"/>
    </row>
    <row r="223" spans="1:12" x14ac:dyDescent="0.25">
      <c r="A223" s="23" t="s">
        <v>65</v>
      </c>
      <c r="B223" s="23" t="s">
        <v>458</v>
      </c>
      <c r="C223" s="23" t="s">
        <v>509</v>
      </c>
      <c r="D223" s="23" t="s">
        <v>510</v>
      </c>
      <c r="E223" s="23">
        <v>21411068</v>
      </c>
      <c r="F223" s="23">
        <v>610700</v>
      </c>
      <c r="G223" s="23"/>
      <c r="H223" s="23">
        <v>8486930</v>
      </c>
      <c r="I223" s="23">
        <v>12305828</v>
      </c>
      <c r="J223" s="23">
        <v>7610</v>
      </c>
      <c r="K223" s="23"/>
      <c r="L223" s="23"/>
    </row>
    <row r="224" spans="1:12" x14ac:dyDescent="0.25">
      <c r="A224" s="23" t="s">
        <v>65</v>
      </c>
      <c r="B224" s="23" t="s">
        <v>458</v>
      </c>
      <c r="C224" s="23" t="s">
        <v>511</v>
      </c>
      <c r="D224" s="23" t="s">
        <v>512</v>
      </c>
      <c r="E224" s="23">
        <v>18903421</v>
      </c>
      <c r="F224" s="23">
        <v>532700</v>
      </c>
      <c r="G224" s="23"/>
      <c r="H224" s="23">
        <v>2799250</v>
      </c>
      <c r="I224" s="23">
        <v>15543971</v>
      </c>
      <c r="J224" s="23">
        <v>27500</v>
      </c>
      <c r="K224" s="23"/>
      <c r="L224" s="23"/>
    </row>
    <row r="225" spans="1:12" x14ac:dyDescent="0.25">
      <c r="A225" s="23" t="s">
        <v>65</v>
      </c>
      <c r="B225" s="23" t="s">
        <v>458</v>
      </c>
      <c r="C225" s="23" t="s">
        <v>513</v>
      </c>
      <c r="D225" s="23" t="s">
        <v>514</v>
      </c>
      <c r="E225" s="23">
        <v>45863280</v>
      </c>
      <c r="F225" s="23">
        <v>903150</v>
      </c>
      <c r="G225" s="23"/>
      <c r="H225" s="23">
        <v>6002433</v>
      </c>
      <c r="I225" s="23">
        <v>38917107</v>
      </c>
      <c r="J225" s="23">
        <v>40590</v>
      </c>
      <c r="K225" s="23"/>
      <c r="L225" s="23"/>
    </row>
    <row r="226" spans="1:12" x14ac:dyDescent="0.25">
      <c r="A226" s="23" t="s">
        <v>65</v>
      </c>
      <c r="B226" s="23" t="s">
        <v>458</v>
      </c>
      <c r="C226" s="23" t="s">
        <v>515</v>
      </c>
      <c r="D226" s="23" t="s">
        <v>516</v>
      </c>
      <c r="E226" s="23">
        <v>11758398</v>
      </c>
      <c r="F226" s="23">
        <v>490770</v>
      </c>
      <c r="G226" s="23"/>
      <c r="H226" s="23">
        <v>1572210</v>
      </c>
      <c r="I226" s="23">
        <v>9695418</v>
      </c>
      <c r="J226" s="23"/>
      <c r="K226" s="23"/>
      <c r="L226" s="23"/>
    </row>
    <row r="227" spans="1:12" x14ac:dyDescent="0.25">
      <c r="A227" s="23" t="s">
        <v>65</v>
      </c>
      <c r="B227" s="23" t="s">
        <v>458</v>
      </c>
      <c r="C227" s="23" t="s">
        <v>517</v>
      </c>
      <c r="D227" s="23" t="s">
        <v>518</v>
      </c>
      <c r="E227" s="23">
        <v>86499909</v>
      </c>
      <c r="F227" s="23">
        <v>1426340</v>
      </c>
      <c r="G227" s="23"/>
      <c r="H227" s="23">
        <v>9736536</v>
      </c>
      <c r="I227" s="23">
        <v>75259043</v>
      </c>
      <c r="J227" s="23">
        <v>77990</v>
      </c>
      <c r="K227" s="23"/>
      <c r="L227" s="23"/>
    </row>
    <row r="228" spans="1:12" x14ac:dyDescent="0.25">
      <c r="A228" s="23" t="s">
        <v>65</v>
      </c>
      <c r="B228" s="23" t="s">
        <v>458</v>
      </c>
      <c r="C228" s="23" t="s">
        <v>519</v>
      </c>
      <c r="D228" s="23" t="s">
        <v>520</v>
      </c>
      <c r="E228" s="23">
        <v>17546766</v>
      </c>
      <c r="F228" s="23">
        <v>442720</v>
      </c>
      <c r="G228" s="23">
        <v>57250</v>
      </c>
      <c r="H228" s="23">
        <v>2714003</v>
      </c>
      <c r="I228" s="23">
        <v>14332793</v>
      </c>
      <c r="J228" s="23"/>
      <c r="K228" s="23"/>
      <c r="L228" s="23"/>
    </row>
    <row r="229" spans="1:12" x14ac:dyDescent="0.25">
      <c r="A229" s="23" t="s">
        <v>65</v>
      </c>
      <c r="B229" s="23" t="s">
        <v>458</v>
      </c>
      <c r="C229" s="23" t="s">
        <v>521</v>
      </c>
      <c r="D229" s="23" t="s">
        <v>522</v>
      </c>
      <c r="E229" s="23">
        <v>13668456</v>
      </c>
      <c r="F229" s="23">
        <v>517000</v>
      </c>
      <c r="G229" s="23"/>
      <c r="H229" s="23">
        <v>978538</v>
      </c>
      <c r="I229" s="23">
        <v>12159648</v>
      </c>
      <c r="J229" s="23">
        <v>13270</v>
      </c>
      <c r="K229" s="23"/>
      <c r="L229" s="23"/>
    </row>
    <row r="230" spans="1:12" x14ac:dyDescent="0.25">
      <c r="A230" s="23" t="s">
        <v>65</v>
      </c>
      <c r="B230" s="23" t="s">
        <v>458</v>
      </c>
      <c r="C230" s="23" t="s">
        <v>523</v>
      </c>
      <c r="D230" s="23" t="s">
        <v>524</v>
      </c>
      <c r="E230" s="23">
        <v>21886109</v>
      </c>
      <c r="F230" s="23">
        <v>595870</v>
      </c>
      <c r="G230" s="23">
        <v>36280</v>
      </c>
      <c r="H230" s="23">
        <v>1520204</v>
      </c>
      <c r="I230" s="23">
        <v>19718885</v>
      </c>
      <c r="J230" s="23">
        <v>14870</v>
      </c>
      <c r="K230" s="23"/>
      <c r="L230" s="23"/>
    </row>
    <row r="231" spans="1:12" x14ac:dyDescent="0.25">
      <c r="A231" s="23" t="s">
        <v>65</v>
      </c>
      <c r="B231" s="23" t="s">
        <v>458</v>
      </c>
      <c r="C231" s="23" t="s">
        <v>525</v>
      </c>
      <c r="D231" s="23" t="s">
        <v>526</v>
      </c>
      <c r="E231" s="23">
        <v>94276440</v>
      </c>
      <c r="F231" s="23">
        <v>1341970</v>
      </c>
      <c r="G231" s="23">
        <v>68450</v>
      </c>
      <c r="H231" s="23">
        <v>7620354</v>
      </c>
      <c r="I231" s="23">
        <v>85209386</v>
      </c>
      <c r="J231" s="23">
        <v>36280</v>
      </c>
      <c r="K231" s="23"/>
      <c r="L231" s="23"/>
    </row>
    <row r="232" spans="1:12" x14ac:dyDescent="0.25">
      <c r="A232" s="23" t="s">
        <v>65</v>
      </c>
      <c r="B232" s="23" t="s">
        <v>458</v>
      </c>
      <c r="C232" s="23" t="s">
        <v>527</v>
      </c>
      <c r="D232" s="23" t="s">
        <v>528</v>
      </c>
      <c r="E232" s="23">
        <v>7831026</v>
      </c>
      <c r="F232" s="23">
        <v>92340</v>
      </c>
      <c r="G232" s="23"/>
      <c r="H232" s="23">
        <v>215560</v>
      </c>
      <c r="I232" s="23">
        <v>7523126</v>
      </c>
      <c r="J232" s="23"/>
      <c r="K232" s="23"/>
      <c r="L232" s="23"/>
    </row>
    <row r="233" spans="1:12" x14ac:dyDescent="0.25">
      <c r="A233" s="23" t="s">
        <v>65</v>
      </c>
      <c r="B233" s="23" t="s">
        <v>458</v>
      </c>
      <c r="C233" s="23" t="s">
        <v>529</v>
      </c>
      <c r="D233" s="23" t="s">
        <v>530</v>
      </c>
      <c r="E233" s="23">
        <v>27824008</v>
      </c>
      <c r="F233" s="23">
        <v>923620</v>
      </c>
      <c r="G233" s="23">
        <v>339710</v>
      </c>
      <c r="H233" s="23">
        <v>2363690</v>
      </c>
      <c r="I233" s="23">
        <v>24196988</v>
      </c>
      <c r="J233" s="23"/>
      <c r="K233" s="23"/>
      <c r="L233" s="23"/>
    </row>
    <row r="234" spans="1:12" x14ac:dyDescent="0.25">
      <c r="A234" s="23" t="s">
        <v>65</v>
      </c>
      <c r="B234" s="23" t="s">
        <v>458</v>
      </c>
      <c r="C234" s="23" t="s">
        <v>531</v>
      </c>
      <c r="D234" s="23" t="s">
        <v>532</v>
      </c>
      <c r="E234" s="23">
        <v>21773458</v>
      </c>
      <c r="F234" s="23">
        <v>527770</v>
      </c>
      <c r="G234" s="23">
        <v>93450</v>
      </c>
      <c r="H234" s="23">
        <v>2021320</v>
      </c>
      <c r="I234" s="23">
        <v>19113578</v>
      </c>
      <c r="J234" s="23">
        <v>17340</v>
      </c>
      <c r="K234" s="23"/>
      <c r="L234" s="23"/>
    </row>
    <row r="235" spans="1:12" x14ac:dyDescent="0.25">
      <c r="A235" s="23" t="s">
        <v>65</v>
      </c>
      <c r="B235" s="23" t="s">
        <v>458</v>
      </c>
      <c r="C235" s="23" t="s">
        <v>533</v>
      </c>
      <c r="D235" s="23" t="s">
        <v>534</v>
      </c>
      <c r="E235" s="23">
        <v>7991516</v>
      </c>
      <c r="F235" s="23">
        <v>241870</v>
      </c>
      <c r="G235" s="23"/>
      <c r="H235" s="23">
        <v>975690</v>
      </c>
      <c r="I235" s="23">
        <v>6758906</v>
      </c>
      <c r="J235" s="23">
        <v>15050</v>
      </c>
      <c r="K235" s="23"/>
      <c r="L235" s="23"/>
    </row>
    <row r="236" spans="1:12" x14ac:dyDescent="0.25">
      <c r="A236" s="23" t="s">
        <v>65</v>
      </c>
      <c r="B236" s="23" t="s">
        <v>458</v>
      </c>
      <c r="C236" s="23" t="s">
        <v>535</v>
      </c>
      <c r="D236" s="23" t="s">
        <v>536</v>
      </c>
      <c r="E236" s="23">
        <v>47480713</v>
      </c>
      <c r="F236" s="23">
        <v>769150</v>
      </c>
      <c r="G236" s="23">
        <v>141680</v>
      </c>
      <c r="H236" s="23">
        <v>9457508</v>
      </c>
      <c r="I236" s="23">
        <v>37090365</v>
      </c>
      <c r="J236" s="23">
        <v>22010</v>
      </c>
      <c r="K236" s="23"/>
      <c r="L236" s="23"/>
    </row>
    <row r="237" spans="1:12" x14ac:dyDescent="0.25">
      <c r="A237" s="23" t="s">
        <v>65</v>
      </c>
      <c r="B237" s="23" t="s">
        <v>458</v>
      </c>
      <c r="C237" s="23" t="s">
        <v>537</v>
      </c>
      <c r="D237" s="23" t="s">
        <v>538</v>
      </c>
      <c r="E237" s="23">
        <v>62906281</v>
      </c>
      <c r="F237" s="23">
        <v>1783090</v>
      </c>
      <c r="G237" s="23">
        <v>36580</v>
      </c>
      <c r="H237" s="23">
        <v>7343811</v>
      </c>
      <c r="I237" s="23">
        <v>53706590</v>
      </c>
      <c r="J237" s="23">
        <v>36210</v>
      </c>
      <c r="K237" s="23"/>
      <c r="L237" s="23"/>
    </row>
    <row r="238" spans="1:12" x14ac:dyDescent="0.25">
      <c r="A238" s="23" t="s">
        <v>65</v>
      </c>
      <c r="B238" s="23" t="s">
        <v>458</v>
      </c>
      <c r="C238" s="23" t="s">
        <v>539</v>
      </c>
      <c r="D238" s="23" t="s">
        <v>540</v>
      </c>
      <c r="E238" s="23">
        <v>15843743</v>
      </c>
      <c r="F238" s="23">
        <v>534950</v>
      </c>
      <c r="G238" s="23">
        <v>25210</v>
      </c>
      <c r="H238" s="23">
        <v>2008650</v>
      </c>
      <c r="I238" s="23">
        <v>13267173</v>
      </c>
      <c r="J238" s="23">
        <v>7760</v>
      </c>
      <c r="K238" s="23"/>
      <c r="L238" s="23"/>
    </row>
    <row r="239" spans="1:12" x14ac:dyDescent="0.25">
      <c r="A239" s="23" t="s">
        <v>65</v>
      </c>
      <c r="B239" s="23" t="s">
        <v>458</v>
      </c>
      <c r="C239" s="23" t="s">
        <v>541</v>
      </c>
      <c r="D239" s="23" t="s">
        <v>542</v>
      </c>
      <c r="E239" s="23">
        <v>40356591</v>
      </c>
      <c r="F239" s="23">
        <v>1144240</v>
      </c>
      <c r="G239" s="23">
        <v>172670</v>
      </c>
      <c r="H239" s="23">
        <v>3271901</v>
      </c>
      <c r="I239" s="23">
        <v>35742320</v>
      </c>
      <c r="J239" s="23">
        <v>25460</v>
      </c>
      <c r="K239" s="23"/>
      <c r="L239" s="23"/>
    </row>
    <row r="240" spans="1:12" x14ac:dyDescent="0.25">
      <c r="A240" s="23" t="s">
        <v>65</v>
      </c>
      <c r="B240" s="23" t="s">
        <v>458</v>
      </c>
      <c r="C240" s="23" t="s">
        <v>543</v>
      </c>
      <c r="D240" s="23" t="s">
        <v>544</v>
      </c>
      <c r="E240" s="23">
        <v>28843911</v>
      </c>
      <c r="F240" s="23">
        <v>577070</v>
      </c>
      <c r="G240" s="23">
        <v>1173300</v>
      </c>
      <c r="H240" s="23">
        <v>2562720</v>
      </c>
      <c r="I240" s="23">
        <v>24527981</v>
      </c>
      <c r="J240" s="23">
        <v>2840</v>
      </c>
      <c r="K240" s="23"/>
      <c r="L240" s="23"/>
    </row>
    <row r="241" spans="1:12" x14ac:dyDescent="0.25">
      <c r="A241" s="23" t="s">
        <v>65</v>
      </c>
      <c r="B241" s="23" t="s">
        <v>458</v>
      </c>
      <c r="C241" s="23" t="s">
        <v>545</v>
      </c>
      <c r="D241" s="23" t="s">
        <v>546</v>
      </c>
      <c r="E241" s="23">
        <v>7422363</v>
      </c>
      <c r="F241" s="23">
        <v>163680</v>
      </c>
      <c r="G241" s="23">
        <v>56470</v>
      </c>
      <c r="H241" s="23">
        <v>1535100</v>
      </c>
      <c r="I241" s="23">
        <v>5662833</v>
      </c>
      <c r="J241" s="23">
        <v>4280</v>
      </c>
      <c r="K241" s="23"/>
      <c r="L241" s="23"/>
    </row>
    <row r="242" spans="1:12" x14ac:dyDescent="0.25">
      <c r="A242" s="23" t="s">
        <v>65</v>
      </c>
      <c r="B242" s="23" t="s">
        <v>458</v>
      </c>
      <c r="C242" s="23" t="s">
        <v>547</v>
      </c>
      <c r="D242" s="23" t="s">
        <v>548</v>
      </c>
      <c r="E242" s="23">
        <v>43422559</v>
      </c>
      <c r="F242" s="23">
        <v>556700</v>
      </c>
      <c r="G242" s="23"/>
      <c r="H242" s="23">
        <v>1199760</v>
      </c>
      <c r="I242" s="23">
        <v>41666099</v>
      </c>
      <c r="J242" s="23"/>
      <c r="K242" s="23"/>
      <c r="L242" s="23"/>
    </row>
    <row r="243" spans="1:12" x14ac:dyDescent="0.25">
      <c r="A243" s="23" t="s">
        <v>65</v>
      </c>
      <c r="B243" s="23" t="s">
        <v>458</v>
      </c>
      <c r="C243" s="23" t="s">
        <v>549</v>
      </c>
      <c r="D243" s="23" t="s">
        <v>550</v>
      </c>
      <c r="E243" s="23">
        <v>8161950</v>
      </c>
      <c r="F243" s="23">
        <v>319940</v>
      </c>
      <c r="G243" s="23"/>
      <c r="H243" s="23">
        <v>1291990</v>
      </c>
      <c r="I243" s="23">
        <v>6550020</v>
      </c>
      <c r="J243" s="23"/>
      <c r="K243" s="23"/>
      <c r="L243" s="23"/>
    </row>
    <row r="244" spans="1:12" x14ac:dyDescent="0.25">
      <c r="A244" s="23" t="s">
        <v>65</v>
      </c>
      <c r="B244" s="23" t="s">
        <v>458</v>
      </c>
      <c r="C244" s="23" t="s">
        <v>551</v>
      </c>
      <c r="D244" s="23" t="s">
        <v>552</v>
      </c>
      <c r="E244" s="23">
        <v>14919925</v>
      </c>
      <c r="F244" s="23">
        <v>424990</v>
      </c>
      <c r="G244" s="23"/>
      <c r="H244" s="23">
        <v>153510</v>
      </c>
      <c r="I244" s="23">
        <v>14340175</v>
      </c>
      <c r="J244" s="23">
        <v>1250</v>
      </c>
      <c r="K244" s="23"/>
      <c r="L244" s="23"/>
    </row>
    <row r="245" spans="1:12" x14ac:dyDescent="0.25">
      <c r="A245" s="23" t="s">
        <v>65</v>
      </c>
      <c r="B245" s="23" t="s">
        <v>458</v>
      </c>
      <c r="C245" s="23" t="s">
        <v>553</v>
      </c>
      <c r="D245" s="23" t="s">
        <v>554</v>
      </c>
      <c r="E245" s="23">
        <v>19318414</v>
      </c>
      <c r="F245" s="23">
        <v>803340</v>
      </c>
      <c r="G245" s="23">
        <v>2455300</v>
      </c>
      <c r="H245" s="23">
        <v>3618287</v>
      </c>
      <c r="I245" s="23">
        <v>12412057</v>
      </c>
      <c r="J245" s="23">
        <v>29430</v>
      </c>
      <c r="K245" s="23"/>
      <c r="L245" s="23"/>
    </row>
    <row r="246" spans="1:12" x14ac:dyDescent="0.25">
      <c r="A246" s="23" t="s">
        <v>65</v>
      </c>
      <c r="B246" s="23" t="s">
        <v>458</v>
      </c>
      <c r="C246" s="23" t="s">
        <v>555</v>
      </c>
      <c r="D246" s="23" t="s">
        <v>556</v>
      </c>
      <c r="E246" s="23">
        <v>26037939</v>
      </c>
      <c r="F246" s="23">
        <v>2496360</v>
      </c>
      <c r="G246" s="23">
        <v>801060</v>
      </c>
      <c r="H246" s="23">
        <v>5194570</v>
      </c>
      <c r="I246" s="23">
        <v>17527569</v>
      </c>
      <c r="J246" s="23">
        <v>18380</v>
      </c>
      <c r="K246" s="23"/>
      <c r="L246" s="23"/>
    </row>
    <row r="247" spans="1:12" x14ac:dyDescent="0.25">
      <c r="A247" s="23" t="s">
        <v>65</v>
      </c>
      <c r="B247" s="23" t="s">
        <v>458</v>
      </c>
      <c r="C247" s="23" t="s">
        <v>557</v>
      </c>
      <c r="D247" s="23" t="s">
        <v>558</v>
      </c>
      <c r="E247" s="23">
        <v>11942195</v>
      </c>
      <c r="F247" s="23">
        <v>504830</v>
      </c>
      <c r="G247" s="23"/>
      <c r="H247" s="23">
        <v>1068540</v>
      </c>
      <c r="I247" s="23">
        <v>10366965</v>
      </c>
      <c r="J247" s="23">
        <v>1860</v>
      </c>
      <c r="K247" s="23"/>
      <c r="L247" s="23"/>
    </row>
    <row r="248" spans="1:12" x14ac:dyDescent="0.25">
      <c r="A248" s="23" t="s">
        <v>65</v>
      </c>
      <c r="B248" s="23" t="s">
        <v>458</v>
      </c>
      <c r="C248" s="23" t="s">
        <v>559</v>
      </c>
      <c r="D248" s="23" t="s">
        <v>560</v>
      </c>
      <c r="E248" s="23">
        <v>16393217</v>
      </c>
      <c r="F248" s="23">
        <v>376480</v>
      </c>
      <c r="G248" s="23">
        <v>2001850</v>
      </c>
      <c r="H248" s="23">
        <v>2143840</v>
      </c>
      <c r="I248" s="23">
        <v>11870447</v>
      </c>
      <c r="J248" s="23">
        <v>600</v>
      </c>
      <c r="K248" s="23"/>
      <c r="L248" s="23"/>
    </row>
    <row r="249" spans="1:12" x14ac:dyDescent="0.25">
      <c r="A249" s="23" t="s">
        <v>65</v>
      </c>
      <c r="B249" s="23" t="s">
        <v>458</v>
      </c>
      <c r="C249" s="23" t="s">
        <v>561</v>
      </c>
      <c r="D249" s="23" t="s">
        <v>562</v>
      </c>
      <c r="E249" s="23">
        <v>12822725</v>
      </c>
      <c r="F249" s="23">
        <v>1184940</v>
      </c>
      <c r="G249" s="23">
        <v>50450</v>
      </c>
      <c r="H249" s="23">
        <v>1835250</v>
      </c>
      <c r="I249" s="23">
        <v>9752085</v>
      </c>
      <c r="J249" s="23"/>
      <c r="K249" s="23"/>
      <c r="L249" s="23"/>
    </row>
    <row r="250" spans="1:12" x14ac:dyDescent="0.25">
      <c r="A250" s="23" t="s">
        <v>65</v>
      </c>
      <c r="B250" s="23" t="s">
        <v>458</v>
      </c>
      <c r="C250" s="23" t="s">
        <v>563</v>
      </c>
      <c r="D250" s="23" t="s">
        <v>564</v>
      </c>
      <c r="E250" s="23">
        <v>43311059</v>
      </c>
      <c r="F250" s="23">
        <v>1051780</v>
      </c>
      <c r="G250" s="23">
        <v>433540</v>
      </c>
      <c r="H250" s="23">
        <v>6012138</v>
      </c>
      <c r="I250" s="23">
        <v>35813601</v>
      </c>
      <c r="J250" s="23"/>
      <c r="K250" s="23"/>
      <c r="L250" s="23"/>
    </row>
    <row r="251" spans="1:12" x14ac:dyDescent="0.25">
      <c r="A251" s="23" t="s">
        <v>65</v>
      </c>
      <c r="B251" s="23" t="s">
        <v>458</v>
      </c>
      <c r="C251" s="23" t="s">
        <v>565</v>
      </c>
      <c r="D251" s="23" t="s">
        <v>566</v>
      </c>
      <c r="E251" s="23">
        <v>81744113</v>
      </c>
      <c r="F251" s="23">
        <v>1662410</v>
      </c>
      <c r="G251" s="23">
        <v>109330</v>
      </c>
      <c r="H251" s="23">
        <v>5626710</v>
      </c>
      <c r="I251" s="23">
        <v>74345663</v>
      </c>
      <c r="J251" s="23"/>
      <c r="K251" s="23"/>
      <c r="L251" s="23"/>
    </row>
    <row r="252" spans="1:12" x14ac:dyDescent="0.25">
      <c r="A252" s="23" t="s">
        <v>65</v>
      </c>
      <c r="B252" s="23" t="s">
        <v>458</v>
      </c>
      <c r="C252" s="23" t="s">
        <v>567</v>
      </c>
      <c r="D252" s="23" t="s">
        <v>568</v>
      </c>
      <c r="E252" s="23">
        <v>83927618</v>
      </c>
      <c r="F252" s="23">
        <v>1037210</v>
      </c>
      <c r="G252" s="23">
        <v>1968190</v>
      </c>
      <c r="H252" s="23">
        <v>15663390</v>
      </c>
      <c r="I252" s="23">
        <v>65184178</v>
      </c>
      <c r="J252" s="23">
        <v>74650</v>
      </c>
      <c r="K252" s="23"/>
      <c r="L252" s="23"/>
    </row>
    <row r="253" spans="1:12" x14ac:dyDescent="0.25">
      <c r="A253" s="23" t="s">
        <v>65</v>
      </c>
      <c r="B253" s="23" t="s">
        <v>458</v>
      </c>
      <c r="C253" s="23" t="s">
        <v>569</v>
      </c>
      <c r="D253" s="23" t="s">
        <v>570</v>
      </c>
      <c r="E253" s="23">
        <v>12188247</v>
      </c>
      <c r="F253" s="23">
        <v>268520</v>
      </c>
      <c r="G253" s="23">
        <v>83870</v>
      </c>
      <c r="H253" s="23">
        <v>2230596</v>
      </c>
      <c r="I253" s="23">
        <v>9599491</v>
      </c>
      <c r="J253" s="23">
        <v>5770</v>
      </c>
      <c r="K253" s="23"/>
      <c r="L253" s="23"/>
    </row>
    <row r="254" spans="1:12" x14ac:dyDescent="0.25">
      <c r="A254" s="23" t="s">
        <v>65</v>
      </c>
      <c r="B254" s="23" t="s">
        <v>458</v>
      </c>
      <c r="C254" s="23" t="s">
        <v>571</v>
      </c>
      <c r="D254" s="23" t="s">
        <v>572</v>
      </c>
      <c r="E254" s="23">
        <v>51535407</v>
      </c>
      <c r="F254" s="23">
        <v>1843620</v>
      </c>
      <c r="G254" s="23">
        <v>972110</v>
      </c>
      <c r="H254" s="23">
        <v>8656754</v>
      </c>
      <c r="I254" s="23">
        <v>40049033</v>
      </c>
      <c r="J254" s="23">
        <v>13890</v>
      </c>
      <c r="K254" s="23"/>
      <c r="L254" s="23"/>
    </row>
    <row r="255" spans="1:12" x14ac:dyDescent="0.25">
      <c r="A255" s="23" t="s">
        <v>65</v>
      </c>
      <c r="B255" s="23" t="s">
        <v>458</v>
      </c>
      <c r="C255" s="23" t="s">
        <v>573</v>
      </c>
      <c r="D255" s="23" t="s">
        <v>574</v>
      </c>
      <c r="E255" s="23">
        <v>17191088</v>
      </c>
      <c r="F255" s="23">
        <v>536530</v>
      </c>
      <c r="G255" s="23">
        <v>355140</v>
      </c>
      <c r="H255" s="23">
        <v>4459797</v>
      </c>
      <c r="I255" s="23">
        <v>11838901</v>
      </c>
      <c r="J255" s="23">
        <v>720</v>
      </c>
      <c r="K255" s="23"/>
      <c r="L255" s="23"/>
    </row>
    <row r="256" spans="1:12" x14ac:dyDescent="0.25">
      <c r="A256" s="23" t="s">
        <v>65</v>
      </c>
      <c r="B256" s="23" t="s">
        <v>458</v>
      </c>
      <c r="C256" s="23" t="s">
        <v>575</v>
      </c>
      <c r="D256" s="23" t="s">
        <v>576</v>
      </c>
      <c r="E256" s="23">
        <v>49341324</v>
      </c>
      <c r="F256" s="23">
        <v>1985060</v>
      </c>
      <c r="G256" s="23">
        <v>324720</v>
      </c>
      <c r="H256" s="23">
        <v>5988211</v>
      </c>
      <c r="I256" s="23">
        <v>41043333</v>
      </c>
      <c r="J256" s="23"/>
      <c r="K256" s="23"/>
      <c r="L256" s="23"/>
    </row>
    <row r="257" spans="1:12" x14ac:dyDescent="0.25">
      <c r="A257" s="23" t="s">
        <v>65</v>
      </c>
      <c r="B257" s="23" t="s">
        <v>458</v>
      </c>
      <c r="C257" s="23" t="s">
        <v>577</v>
      </c>
      <c r="D257" s="23" t="s">
        <v>578</v>
      </c>
      <c r="E257" s="23">
        <v>40712712</v>
      </c>
      <c r="F257" s="23">
        <v>778310</v>
      </c>
      <c r="G257" s="23">
        <v>104490</v>
      </c>
      <c r="H257" s="23">
        <v>3273646</v>
      </c>
      <c r="I257" s="23">
        <v>36541676</v>
      </c>
      <c r="J257" s="23">
        <v>14590</v>
      </c>
      <c r="K257" s="23"/>
      <c r="L257" s="23"/>
    </row>
    <row r="258" spans="1:12" x14ac:dyDescent="0.25">
      <c r="A258" s="23" t="s">
        <v>65</v>
      </c>
      <c r="B258" s="23" t="s">
        <v>458</v>
      </c>
      <c r="C258" s="23" t="s">
        <v>579</v>
      </c>
      <c r="D258" s="23" t="s">
        <v>580</v>
      </c>
      <c r="E258" s="23">
        <v>11895068</v>
      </c>
      <c r="F258" s="23">
        <v>148890</v>
      </c>
      <c r="G258" s="23">
        <v>15710</v>
      </c>
      <c r="H258" s="23">
        <v>2792451</v>
      </c>
      <c r="I258" s="23">
        <v>8922497</v>
      </c>
      <c r="J258" s="23">
        <v>15520</v>
      </c>
      <c r="K258" s="23"/>
      <c r="L258" s="23"/>
    </row>
    <row r="259" spans="1:12" x14ac:dyDescent="0.25">
      <c r="A259" s="23" t="s">
        <v>65</v>
      </c>
      <c r="B259" s="23" t="s">
        <v>458</v>
      </c>
      <c r="C259" s="23" t="s">
        <v>581</v>
      </c>
      <c r="D259" s="23" t="s">
        <v>582</v>
      </c>
      <c r="E259" s="23">
        <v>14403485</v>
      </c>
      <c r="F259" s="23">
        <v>484930</v>
      </c>
      <c r="G259" s="23"/>
      <c r="H259" s="23">
        <v>503803</v>
      </c>
      <c r="I259" s="23">
        <v>13407072</v>
      </c>
      <c r="J259" s="23">
        <v>7680</v>
      </c>
      <c r="K259" s="23"/>
      <c r="L259" s="23"/>
    </row>
    <row r="260" spans="1:12" x14ac:dyDescent="0.25">
      <c r="A260" s="23" t="s">
        <v>65</v>
      </c>
      <c r="B260" s="23" t="s">
        <v>458</v>
      </c>
      <c r="C260" s="23" t="s">
        <v>583</v>
      </c>
      <c r="D260" s="23" t="s">
        <v>584</v>
      </c>
      <c r="E260" s="23">
        <v>18189001</v>
      </c>
      <c r="F260" s="23">
        <v>496810</v>
      </c>
      <c r="G260" s="23">
        <v>259370</v>
      </c>
      <c r="H260" s="23">
        <v>799570</v>
      </c>
      <c r="I260" s="23">
        <v>16538361</v>
      </c>
      <c r="J260" s="23">
        <v>94890</v>
      </c>
      <c r="K260" s="23"/>
      <c r="L260" s="23"/>
    </row>
    <row r="261" spans="1:12" x14ac:dyDescent="0.25">
      <c r="A261" s="23" t="s">
        <v>65</v>
      </c>
      <c r="B261" s="23" t="s">
        <v>458</v>
      </c>
      <c r="C261" s="23" t="s">
        <v>585</v>
      </c>
      <c r="D261" s="23" t="s">
        <v>586</v>
      </c>
      <c r="E261" s="23">
        <v>16038852</v>
      </c>
      <c r="F261" s="23">
        <v>456560</v>
      </c>
      <c r="G261" s="23">
        <v>44410</v>
      </c>
      <c r="H261" s="23">
        <v>881009</v>
      </c>
      <c r="I261" s="23">
        <v>14613913</v>
      </c>
      <c r="J261" s="23">
        <v>42960</v>
      </c>
      <c r="K261" s="23"/>
      <c r="L261" s="23"/>
    </row>
    <row r="262" spans="1:12" x14ac:dyDescent="0.25">
      <c r="A262" s="23" t="s">
        <v>65</v>
      </c>
      <c r="B262" s="23" t="s">
        <v>458</v>
      </c>
      <c r="C262" s="23" t="s">
        <v>587</v>
      </c>
      <c r="D262" s="23" t="s">
        <v>588</v>
      </c>
      <c r="E262" s="23">
        <v>44729289</v>
      </c>
      <c r="F262" s="23">
        <v>1726810</v>
      </c>
      <c r="G262" s="23">
        <v>2902930</v>
      </c>
      <c r="H262" s="23">
        <v>16410260</v>
      </c>
      <c r="I262" s="23">
        <v>23678289</v>
      </c>
      <c r="J262" s="23">
        <v>11000</v>
      </c>
      <c r="K262" s="23"/>
      <c r="L262" s="23"/>
    </row>
    <row r="263" spans="1:12" x14ac:dyDescent="0.25">
      <c r="A263" s="23" t="s">
        <v>65</v>
      </c>
      <c r="B263" s="23" t="s">
        <v>458</v>
      </c>
      <c r="C263" s="23" t="s">
        <v>589</v>
      </c>
      <c r="D263" s="23" t="s">
        <v>590</v>
      </c>
      <c r="E263" s="23">
        <v>9316381</v>
      </c>
      <c r="F263" s="23">
        <v>293810</v>
      </c>
      <c r="G263" s="23">
        <v>36090</v>
      </c>
      <c r="H263" s="23">
        <v>1003880</v>
      </c>
      <c r="I263" s="23">
        <v>7981261</v>
      </c>
      <c r="J263" s="23">
        <v>1340</v>
      </c>
      <c r="K263" s="23"/>
      <c r="L263" s="23"/>
    </row>
    <row r="264" spans="1:12" x14ac:dyDescent="0.25">
      <c r="A264" s="23" t="s">
        <v>65</v>
      </c>
      <c r="B264" s="23" t="s">
        <v>458</v>
      </c>
      <c r="C264" s="23" t="s">
        <v>591</v>
      </c>
      <c r="D264" s="23" t="s">
        <v>592</v>
      </c>
      <c r="E264" s="23">
        <v>29898664</v>
      </c>
      <c r="F264" s="23">
        <v>434170</v>
      </c>
      <c r="G264" s="23">
        <v>170330</v>
      </c>
      <c r="H264" s="23">
        <v>5434127</v>
      </c>
      <c r="I264" s="23">
        <v>23837507</v>
      </c>
      <c r="J264" s="23">
        <v>22530</v>
      </c>
      <c r="K264" s="23"/>
      <c r="L264" s="23"/>
    </row>
    <row r="265" spans="1:12" x14ac:dyDescent="0.25">
      <c r="A265" s="23" t="s">
        <v>65</v>
      </c>
      <c r="B265" s="23" t="s">
        <v>458</v>
      </c>
      <c r="C265" s="23" t="s">
        <v>593</v>
      </c>
      <c r="D265" s="23" t="s">
        <v>594</v>
      </c>
      <c r="E265" s="23">
        <v>13798918</v>
      </c>
      <c r="F265" s="23">
        <v>296170</v>
      </c>
      <c r="G265" s="23">
        <v>101470</v>
      </c>
      <c r="H265" s="23">
        <v>2227900</v>
      </c>
      <c r="I265" s="23">
        <v>11173378</v>
      </c>
      <c r="J265" s="23"/>
      <c r="K265" s="23"/>
      <c r="L265" s="23"/>
    </row>
    <row r="266" spans="1:12" x14ac:dyDescent="0.25">
      <c r="A266" s="23" t="s">
        <v>65</v>
      </c>
      <c r="B266" s="23" t="s">
        <v>458</v>
      </c>
      <c r="C266" s="23" t="s">
        <v>595</v>
      </c>
      <c r="D266" s="23" t="s">
        <v>596</v>
      </c>
      <c r="E266" s="23">
        <v>28327104</v>
      </c>
      <c r="F266" s="23">
        <v>413340</v>
      </c>
      <c r="G266" s="23">
        <v>91250</v>
      </c>
      <c r="H266" s="23">
        <v>1696767</v>
      </c>
      <c r="I266" s="23">
        <v>26125747</v>
      </c>
      <c r="J266" s="23"/>
      <c r="K266" s="23"/>
      <c r="L266" s="23"/>
    </row>
    <row r="267" spans="1:12" x14ac:dyDescent="0.25">
      <c r="A267" s="23" t="s">
        <v>65</v>
      </c>
      <c r="B267" s="23" t="s">
        <v>458</v>
      </c>
      <c r="C267" s="23" t="s">
        <v>597</v>
      </c>
      <c r="D267" s="23" t="s">
        <v>598</v>
      </c>
      <c r="E267" s="23">
        <v>59379664</v>
      </c>
      <c r="F267" s="23">
        <v>1299790</v>
      </c>
      <c r="G267" s="23"/>
      <c r="H267" s="23">
        <v>22707618</v>
      </c>
      <c r="I267" s="23">
        <v>35362446</v>
      </c>
      <c r="J267" s="23">
        <v>9810</v>
      </c>
      <c r="K267" s="23"/>
      <c r="L267" s="23"/>
    </row>
    <row r="268" spans="1:12" x14ac:dyDescent="0.25">
      <c r="A268" s="23" t="s">
        <v>65</v>
      </c>
      <c r="B268" s="23" t="s">
        <v>458</v>
      </c>
      <c r="C268" s="23" t="s">
        <v>599</v>
      </c>
      <c r="D268" s="23" t="s">
        <v>600</v>
      </c>
      <c r="E268" s="23">
        <v>36185663</v>
      </c>
      <c r="F268" s="23">
        <v>2108760</v>
      </c>
      <c r="G268" s="23">
        <v>794410</v>
      </c>
      <c r="H268" s="23">
        <v>8840430</v>
      </c>
      <c r="I268" s="23">
        <v>24409723</v>
      </c>
      <c r="J268" s="23">
        <v>32340</v>
      </c>
      <c r="K268" s="23"/>
      <c r="L268" s="23"/>
    </row>
    <row r="269" spans="1:12" x14ac:dyDescent="0.25">
      <c r="A269" s="23" t="s">
        <v>65</v>
      </c>
      <c r="B269" s="23" t="s">
        <v>458</v>
      </c>
      <c r="C269" s="23" t="s">
        <v>601</v>
      </c>
      <c r="D269" s="23" t="s">
        <v>602</v>
      </c>
      <c r="E269" s="23">
        <v>124705659</v>
      </c>
      <c r="F269" s="23">
        <v>381500</v>
      </c>
      <c r="G269" s="23"/>
      <c r="H269" s="23">
        <v>2339660</v>
      </c>
      <c r="I269" s="23">
        <v>121984499</v>
      </c>
      <c r="J269" s="23"/>
      <c r="K269" s="23"/>
      <c r="L269" s="23"/>
    </row>
    <row r="270" spans="1:12" x14ac:dyDescent="0.25">
      <c r="A270" s="23" t="s">
        <v>65</v>
      </c>
      <c r="B270" s="23" t="s">
        <v>458</v>
      </c>
      <c r="C270" s="23" t="s">
        <v>603</v>
      </c>
      <c r="D270" s="23" t="s">
        <v>604</v>
      </c>
      <c r="E270" s="23">
        <v>44973747</v>
      </c>
      <c r="F270" s="23">
        <v>663460</v>
      </c>
      <c r="G270" s="23">
        <v>1299610</v>
      </c>
      <c r="H270" s="23">
        <v>13828470</v>
      </c>
      <c r="I270" s="23">
        <v>29148327</v>
      </c>
      <c r="J270" s="23">
        <v>33880</v>
      </c>
      <c r="K270" s="23"/>
      <c r="L270" s="23"/>
    </row>
    <row r="271" spans="1:12" x14ac:dyDescent="0.25">
      <c r="A271" s="23" t="s">
        <v>65</v>
      </c>
      <c r="B271" s="23" t="s">
        <v>458</v>
      </c>
      <c r="C271" s="23" t="s">
        <v>605</v>
      </c>
      <c r="D271" s="23" t="s">
        <v>606</v>
      </c>
      <c r="E271" s="23">
        <v>101164549</v>
      </c>
      <c r="F271" s="23">
        <v>972720</v>
      </c>
      <c r="G271" s="23"/>
      <c r="H271" s="23">
        <v>1490145</v>
      </c>
      <c r="I271" s="23">
        <v>98690144</v>
      </c>
      <c r="J271" s="23">
        <v>11540</v>
      </c>
      <c r="K271" s="23"/>
      <c r="L271" s="23"/>
    </row>
    <row r="272" spans="1:12" x14ac:dyDescent="0.25">
      <c r="A272" s="23" t="s">
        <v>65</v>
      </c>
      <c r="B272" s="23" t="s">
        <v>458</v>
      </c>
      <c r="C272" s="23" t="s">
        <v>607</v>
      </c>
      <c r="D272" s="23" t="s">
        <v>608</v>
      </c>
      <c r="E272" s="23">
        <v>11228136</v>
      </c>
      <c r="F272" s="23">
        <v>457940</v>
      </c>
      <c r="G272" s="23">
        <v>66510</v>
      </c>
      <c r="H272" s="23">
        <v>1875348</v>
      </c>
      <c r="I272" s="23">
        <v>8825698</v>
      </c>
      <c r="J272" s="23">
        <v>2640</v>
      </c>
      <c r="K272" s="23"/>
      <c r="L272" s="23"/>
    </row>
    <row r="273" spans="1:12" x14ac:dyDescent="0.25">
      <c r="A273" s="23" t="s">
        <v>65</v>
      </c>
      <c r="B273" s="23" t="s">
        <v>458</v>
      </c>
      <c r="C273" s="23" t="s">
        <v>609</v>
      </c>
      <c r="D273" s="23" t="s">
        <v>610</v>
      </c>
      <c r="E273" s="23">
        <v>12592543</v>
      </c>
      <c r="F273" s="23">
        <v>728500</v>
      </c>
      <c r="G273" s="23"/>
      <c r="H273" s="23">
        <v>1309275</v>
      </c>
      <c r="I273" s="23">
        <v>10548368</v>
      </c>
      <c r="J273" s="23">
        <v>6400</v>
      </c>
      <c r="K273" s="23"/>
      <c r="L273" s="23"/>
    </row>
    <row r="274" spans="1:12" x14ac:dyDescent="0.25">
      <c r="A274" s="23" t="s">
        <v>65</v>
      </c>
      <c r="B274" s="23" t="s">
        <v>458</v>
      </c>
      <c r="C274" s="23" t="s">
        <v>611</v>
      </c>
      <c r="D274" s="23" t="s">
        <v>612</v>
      </c>
      <c r="E274" s="23">
        <v>57668203</v>
      </c>
      <c r="F274" s="23">
        <v>1230100</v>
      </c>
      <c r="G274" s="23">
        <v>140910</v>
      </c>
      <c r="H274" s="23">
        <v>7909248</v>
      </c>
      <c r="I274" s="23">
        <v>48363605</v>
      </c>
      <c r="J274" s="23">
        <v>24340</v>
      </c>
      <c r="K274" s="23"/>
      <c r="L274" s="23"/>
    </row>
    <row r="275" spans="1:12" x14ac:dyDescent="0.25">
      <c r="A275" s="23" t="s">
        <v>65</v>
      </c>
      <c r="B275" s="23" t="s">
        <v>458</v>
      </c>
      <c r="C275" s="23" t="s">
        <v>613</v>
      </c>
      <c r="D275" s="23" t="s">
        <v>614</v>
      </c>
      <c r="E275" s="23">
        <v>26937133</v>
      </c>
      <c r="F275" s="23">
        <v>420590</v>
      </c>
      <c r="G275" s="23">
        <v>634310</v>
      </c>
      <c r="H275" s="23">
        <v>3638948</v>
      </c>
      <c r="I275" s="23">
        <v>22239455</v>
      </c>
      <c r="J275" s="23">
        <v>3830</v>
      </c>
      <c r="K275" s="23"/>
      <c r="L275" s="23"/>
    </row>
    <row r="276" spans="1:12" x14ac:dyDescent="0.25">
      <c r="A276" s="23" t="s">
        <v>65</v>
      </c>
      <c r="B276" s="23" t="s">
        <v>458</v>
      </c>
      <c r="C276" s="23" t="s">
        <v>615</v>
      </c>
      <c r="D276" s="23" t="s">
        <v>616</v>
      </c>
      <c r="E276" s="23">
        <v>16933484</v>
      </c>
      <c r="F276" s="23">
        <v>524980</v>
      </c>
      <c r="G276" s="23"/>
      <c r="H276" s="23">
        <v>1217177</v>
      </c>
      <c r="I276" s="23">
        <v>15191327</v>
      </c>
      <c r="J276" s="23"/>
      <c r="K276" s="23"/>
      <c r="L276" s="23"/>
    </row>
    <row r="277" spans="1:12" x14ac:dyDescent="0.25">
      <c r="A277" s="23" t="s">
        <v>65</v>
      </c>
      <c r="B277" s="23" t="s">
        <v>458</v>
      </c>
      <c r="C277" s="23" t="s">
        <v>617</v>
      </c>
      <c r="D277" s="23" t="s">
        <v>618</v>
      </c>
      <c r="E277" s="23">
        <v>10266700</v>
      </c>
      <c r="F277" s="23">
        <v>385540</v>
      </c>
      <c r="G277" s="23"/>
      <c r="H277" s="23">
        <v>1349840</v>
      </c>
      <c r="I277" s="23">
        <v>8531320</v>
      </c>
      <c r="J277" s="23"/>
      <c r="K277" s="23"/>
      <c r="L277" s="23"/>
    </row>
    <row r="278" spans="1:12" x14ac:dyDescent="0.25">
      <c r="A278" s="23" t="s">
        <v>65</v>
      </c>
      <c r="B278" s="23" t="s">
        <v>619</v>
      </c>
      <c r="C278" s="23" t="s">
        <v>620</v>
      </c>
      <c r="D278" s="23" t="s">
        <v>621</v>
      </c>
      <c r="E278" s="23">
        <v>80221312</v>
      </c>
      <c r="F278" s="23">
        <v>292310</v>
      </c>
      <c r="G278" s="23"/>
      <c r="H278" s="23"/>
      <c r="I278" s="23">
        <v>79929002</v>
      </c>
      <c r="J278" s="23"/>
      <c r="K278" s="23"/>
      <c r="L278" s="23"/>
    </row>
    <row r="279" spans="1:12" x14ac:dyDescent="0.25">
      <c r="A279" s="23" t="s">
        <v>65</v>
      </c>
      <c r="B279" s="23" t="s">
        <v>619</v>
      </c>
      <c r="C279" s="23" t="s">
        <v>622</v>
      </c>
      <c r="D279" s="23" t="s">
        <v>623</v>
      </c>
      <c r="E279" s="23">
        <v>23243798</v>
      </c>
      <c r="F279" s="23">
        <v>51830</v>
      </c>
      <c r="G279" s="23"/>
      <c r="H279" s="23"/>
      <c r="I279" s="23">
        <v>23191968</v>
      </c>
      <c r="J279" s="23"/>
      <c r="K279" s="23"/>
      <c r="L279" s="23"/>
    </row>
    <row r="280" spans="1:12" x14ac:dyDescent="0.25">
      <c r="A280" s="23" t="s">
        <v>65</v>
      </c>
      <c r="B280" s="23" t="s">
        <v>619</v>
      </c>
      <c r="C280" s="23" t="s">
        <v>624</v>
      </c>
      <c r="D280" s="23" t="s">
        <v>625</v>
      </c>
      <c r="E280" s="23">
        <v>13216895</v>
      </c>
      <c r="F280" s="23">
        <v>49320</v>
      </c>
      <c r="G280" s="23"/>
      <c r="H280" s="23"/>
      <c r="I280" s="23">
        <v>13167575</v>
      </c>
      <c r="J280" s="23"/>
      <c r="K280" s="23"/>
      <c r="L280" s="23"/>
    </row>
    <row r="281" spans="1:12" x14ac:dyDescent="0.25">
      <c r="A281" s="23" t="s">
        <v>65</v>
      </c>
      <c r="B281" s="23" t="s">
        <v>619</v>
      </c>
      <c r="C281" s="23" t="s">
        <v>626</v>
      </c>
      <c r="D281" s="23" t="s">
        <v>627</v>
      </c>
      <c r="E281" s="23">
        <v>175059640</v>
      </c>
      <c r="F281" s="23">
        <v>412490</v>
      </c>
      <c r="G281" s="23">
        <v>17760</v>
      </c>
      <c r="H281" s="23">
        <v>1403440</v>
      </c>
      <c r="I281" s="23">
        <v>173225950</v>
      </c>
      <c r="J281" s="23"/>
      <c r="K281" s="23"/>
      <c r="L281" s="23"/>
    </row>
    <row r="282" spans="1:12" x14ac:dyDescent="0.25">
      <c r="A282" s="23" t="s">
        <v>65</v>
      </c>
      <c r="B282" s="23" t="s">
        <v>619</v>
      </c>
      <c r="C282" s="23" t="s">
        <v>628</v>
      </c>
      <c r="D282" s="23" t="s">
        <v>629</v>
      </c>
      <c r="E282" s="23">
        <v>61788343</v>
      </c>
      <c r="F282" s="23">
        <v>242050</v>
      </c>
      <c r="G282" s="23"/>
      <c r="H282" s="23">
        <v>452710</v>
      </c>
      <c r="I282" s="23">
        <v>61093583</v>
      </c>
      <c r="J282" s="23"/>
      <c r="K282" s="23"/>
      <c r="L282" s="23"/>
    </row>
    <row r="283" spans="1:12" x14ac:dyDescent="0.25">
      <c r="A283" s="23" t="s">
        <v>65</v>
      </c>
      <c r="B283" s="23" t="s">
        <v>619</v>
      </c>
      <c r="C283" s="23" t="s">
        <v>630</v>
      </c>
      <c r="D283" s="23" t="s">
        <v>631</v>
      </c>
      <c r="E283" s="23">
        <v>26165748</v>
      </c>
      <c r="F283" s="23">
        <v>166290</v>
      </c>
      <c r="G283" s="23"/>
      <c r="H283" s="23"/>
      <c r="I283" s="23">
        <v>25999458</v>
      </c>
      <c r="J283" s="23"/>
      <c r="K283" s="23"/>
      <c r="L283" s="23"/>
    </row>
    <row r="284" spans="1:12" x14ac:dyDescent="0.25">
      <c r="A284" s="23" t="s">
        <v>65</v>
      </c>
      <c r="B284" s="23" t="s">
        <v>619</v>
      </c>
      <c r="C284" s="23" t="s">
        <v>632</v>
      </c>
      <c r="D284" s="23" t="s">
        <v>633</v>
      </c>
      <c r="E284" s="23">
        <v>20583557</v>
      </c>
      <c r="F284" s="23">
        <v>32160</v>
      </c>
      <c r="G284" s="23"/>
      <c r="H284" s="23"/>
      <c r="I284" s="23">
        <v>20551397</v>
      </c>
      <c r="J284" s="23"/>
      <c r="K284" s="23"/>
      <c r="L284" s="23"/>
    </row>
    <row r="285" spans="1:12" x14ac:dyDescent="0.25">
      <c r="A285" s="23" t="s">
        <v>65</v>
      </c>
      <c r="B285" s="23" t="s">
        <v>619</v>
      </c>
      <c r="C285" s="23" t="s">
        <v>634</v>
      </c>
      <c r="D285" s="23" t="s">
        <v>635</v>
      </c>
      <c r="E285" s="23">
        <v>12681760</v>
      </c>
      <c r="F285" s="23">
        <v>15140</v>
      </c>
      <c r="G285" s="23"/>
      <c r="H285" s="23"/>
      <c r="I285" s="23">
        <v>12666620</v>
      </c>
      <c r="J285" s="23"/>
      <c r="K285" s="23"/>
      <c r="L285" s="23"/>
    </row>
    <row r="286" spans="1:12" x14ac:dyDescent="0.25">
      <c r="A286" s="23" t="s">
        <v>65</v>
      </c>
      <c r="B286" s="23" t="s">
        <v>619</v>
      </c>
      <c r="C286" s="23" t="s">
        <v>636</v>
      </c>
      <c r="D286" s="23" t="s">
        <v>637</v>
      </c>
      <c r="E286" s="23">
        <v>78823421</v>
      </c>
      <c r="F286" s="23">
        <v>304090</v>
      </c>
      <c r="G286" s="23"/>
      <c r="H286" s="23"/>
      <c r="I286" s="23">
        <v>78519331</v>
      </c>
      <c r="J286" s="23"/>
      <c r="K286" s="23"/>
      <c r="L286" s="23"/>
    </row>
    <row r="287" spans="1:12" x14ac:dyDescent="0.25">
      <c r="A287" s="23" t="s">
        <v>65</v>
      </c>
      <c r="B287" s="23" t="s">
        <v>619</v>
      </c>
      <c r="C287" s="23" t="s">
        <v>638</v>
      </c>
      <c r="D287" s="23" t="s">
        <v>639</v>
      </c>
      <c r="E287" s="23">
        <v>45545924</v>
      </c>
      <c r="F287" s="23">
        <v>63870</v>
      </c>
      <c r="G287" s="23"/>
      <c r="H287" s="23"/>
      <c r="I287" s="23">
        <v>45482054</v>
      </c>
      <c r="J287" s="23"/>
      <c r="K287" s="23"/>
      <c r="L287" s="23"/>
    </row>
    <row r="288" spans="1:12" x14ac:dyDescent="0.25">
      <c r="A288" s="23" t="s">
        <v>65</v>
      </c>
      <c r="B288" s="23" t="s">
        <v>619</v>
      </c>
      <c r="C288" s="23" t="s">
        <v>640</v>
      </c>
      <c r="D288" s="23" t="s">
        <v>641</v>
      </c>
      <c r="E288" s="23">
        <v>118467432</v>
      </c>
      <c r="F288" s="23">
        <v>534480</v>
      </c>
      <c r="G288" s="23">
        <v>70080</v>
      </c>
      <c r="H288" s="23">
        <v>244300</v>
      </c>
      <c r="I288" s="23">
        <v>117608912</v>
      </c>
      <c r="J288" s="23">
        <v>9660</v>
      </c>
      <c r="K288" s="23"/>
      <c r="L288" s="23"/>
    </row>
    <row r="289" spans="1:12" x14ac:dyDescent="0.25">
      <c r="A289" s="23" t="s">
        <v>65</v>
      </c>
      <c r="B289" s="23" t="s">
        <v>619</v>
      </c>
      <c r="C289" s="23" t="s">
        <v>642</v>
      </c>
      <c r="D289" s="23" t="s">
        <v>643</v>
      </c>
      <c r="E289" s="23">
        <v>82833157</v>
      </c>
      <c r="F289" s="23">
        <v>268780</v>
      </c>
      <c r="G289" s="23"/>
      <c r="H289" s="23"/>
      <c r="I289" s="23">
        <v>82564377</v>
      </c>
      <c r="J289" s="23"/>
      <c r="K289" s="23"/>
      <c r="L289" s="23"/>
    </row>
    <row r="290" spans="1:12" x14ac:dyDescent="0.25">
      <c r="A290" s="23" t="s">
        <v>65</v>
      </c>
      <c r="B290" s="23" t="s">
        <v>619</v>
      </c>
      <c r="C290" s="23" t="s">
        <v>644</v>
      </c>
      <c r="D290" s="23" t="s">
        <v>645</v>
      </c>
      <c r="E290" s="23">
        <v>95268838</v>
      </c>
      <c r="F290" s="23">
        <v>209250</v>
      </c>
      <c r="G290" s="23"/>
      <c r="H290" s="23">
        <v>926100</v>
      </c>
      <c r="I290" s="23">
        <v>94133488</v>
      </c>
      <c r="J290" s="23"/>
      <c r="K290" s="23"/>
      <c r="L290" s="23"/>
    </row>
    <row r="291" spans="1:12" x14ac:dyDescent="0.25">
      <c r="A291" s="23" t="s">
        <v>65</v>
      </c>
      <c r="B291" s="23" t="s">
        <v>619</v>
      </c>
      <c r="C291" s="23" t="s">
        <v>646</v>
      </c>
      <c r="D291" s="23" t="s">
        <v>647</v>
      </c>
      <c r="E291" s="23">
        <v>42522240</v>
      </c>
      <c r="F291" s="23">
        <v>38510</v>
      </c>
      <c r="G291" s="23"/>
      <c r="H291" s="23"/>
      <c r="I291" s="23">
        <v>42483730</v>
      </c>
      <c r="J291" s="23"/>
      <c r="K291" s="23"/>
      <c r="L291" s="23"/>
    </row>
    <row r="292" spans="1:12" x14ac:dyDescent="0.25">
      <c r="A292" s="23" t="s">
        <v>65</v>
      </c>
      <c r="B292" s="23" t="s">
        <v>619</v>
      </c>
      <c r="C292" s="23" t="s">
        <v>648</v>
      </c>
      <c r="D292" s="23" t="s">
        <v>649</v>
      </c>
      <c r="E292" s="23">
        <v>16602968</v>
      </c>
      <c r="F292" s="23">
        <v>171080</v>
      </c>
      <c r="G292" s="23"/>
      <c r="H292" s="23"/>
      <c r="I292" s="23">
        <v>16431888</v>
      </c>
      <c r="J292" s="23"/>
      <c r="K292" s="23"/>
      <c r="L292" s="23"/>
    </row>
    <row r="293" spans="1:12" x14ac:dyDescent="0.25">
      <c r="A293" s="23" t="s">
        <v>65</v>
      </c>
      <c r="B293" s="23" t="s">
        <v>619</v>
      </c>
      <c r="C293" s="23" t="s">
        <v>650</v>
      </c>
      <c r="D293" s="23" t="s">
        <v>651</v>
      </c>
      <c r="E293" s="23">
        <v>110200664</v>
      </c>
      <c r="F293" s="23">
        <v>453060</v>
      </c>
      <c r="G293" s="23"/>
      <c r="H293" s="23">
        <v>184020</v>
      </c>
      <c r="I293" s="23">
        <v>109563584</v>
      </c>
      <c r="J293" s="23"/>
      <c r="K293" s="23"/>
      <c r="L293" s="23"/>
    </row>
    <row r="294" spans="1:12" x14ac:dyDescent="0.25">
      <c r="A294" s="23" t="s">
        <v>65</v>
      </c>
      <c r="B294" s="23" t="s">
        <v>619</v>
      </c>
      <c r="C294" s="23" t="s">
        <v>652</v>
      </c>
      <c r="D294" s="23" t="s">
        <v>653</v>
      </c>
      <c r="E294" s="23">
        <v>25276456</v>
      </c>
      <c r="F294" s="23">
        <v>103620</v>
      </c>
      <c r="G294" s="23"/>
      <c r="H294" s="23"/>
      <c r="I294" s="23">
        <v>25172836</v>
      </c>
      <c r="J294" s="23"/>
      <c r="K294" s="23"/>
      <c r="L294" s="23"/>
    </row>
    <row r="295" spans="1:12" x14ac:dyDescent="0.25">
      <c r="A295" s="23" t="s">
        <v>65</v>
      </c>
      <c r="B295" s="23" t="s">
        <v>619</v>
      </c>
      <c r="C295" s="23" t="s">
        <v>654</v>
      </c>
      <c r="D295" s="23" t="s">
        <v>655</v>
      </c>
      <c r="E295" s="23">
        <v>37060201</v>
      </c>
      <c r="F295" s="23">
        <v>145730</v>
      </c>
      <c r="G295" s="23"/>
      <c r="H295" s="23"/>
      <c r="I295" s="23">
        <v>36914471</v>
      </c>
      <c r="J295" s="23"/>
      <c r="K295" s="23"/>
      <c r="L295" s="23"/>
    </row>
    <row r="296" spans="1:12" x14ac:dyDescent="0.25">
      <c r="A296" s="23" t="s">
        <v>65</v>
      </c>
      <c r="B296" s="23" t="s">
        <v>619</v>
      </c>
      <c r="C296" s="23" t="s">
        <v>656</v>
      </c>
      <c r="D296" s="23" t="s">
        <v>657</v>
      </c>
      <c r="E296" s="23">
        <v>171121310</v>
      </c>
      <c r="F296" s="23">
        <v>348920</v>
      </c>
      <c r="G296" s="23"/>
      <c r="H296" s="23"/>
      <c r="I296" s="23">
        <v>170772390</v>
      </c>
      <c r="J296" s="23"/>
      <c r="K296" s="23"/>
      <c r="L296" s="23"/>
    </row>
    <row r="297" spans="1:12" x14ac:dyDescent="0.25">
      <c r="A297" s="23" t="s">
        <v>65</v>
      </c>
      <c r="B297" s="23" t="s">
        <v>619</v>
      </c>
      <c r="C297" s="23" t="s">
        <v>658</v>
      </c>
      <c r="D297" s="23" t="s">
        <v>659</v>
      </c>
      <c r="E297" s="23">
        <v>29927687</v>
      </c>
      <c r="F297" s="23">
        <v>79720</v>
      </c>
      <c r="G297" s="23"/>
      <c r="H297" s="23"/>
      <c r="I297" s="23">
        <v>29847967</v>
      </c>
      <c r="J297" s="23"/>
      <c r="K297" s="23"/>
      <c r="L297" s="23"/>
    </row>
    <row r="298" spans="1:12" x14ac:dyDescent="0.25">
      <c r="A298" s="23" t="s">
        <v>65</v>
      </c>
      <c r="B298" s="23" t="s">
        <v>619</v>
      </c>
      <c r="C298" s="23" t="s">
        <v>660</v>
      </c>
      <c r="D298" s="23" t="s">
        <v>661</v>
      </c>
      <c r="E298" s="23">
        <v>17306625</v>
      </c>
      <c r="F298" s="23">
        <v>62730</v>
      </c>
      <c r="G298" s="23"/>
      <c r="H298" s="23"/>
      <c r="I298" s="23">
        <v>17243895</v>
      </c>
      <c r="J298" s="23"/>
      <c r="K298" s="23"/>
      <c r="L298" s="23"/>
    </row>
    <row r="299" spans="1:12" x14ac:dyDescent="0.25">
      <c r="A299" s="23" t="s">
        <v>65</v>
      </c>
      <c r="B299" s="23" t="s">
        <v>619</v>
      </c>
      <c r="C299" s="23" t="s">
        <v>662</v>
      </c>
      <c r="D299" s="23" t="s">
        <v>663</v>
      </c>
      <c r="E299" s="23">
        <v>30773494</v>
      </c>
      <c r="F299" s="23">
        <v>55020</v>
      </c>
      <c r="G299" s="23"/>
      <c r="H299" s="23"/>
      <c r="I299" s="23">
        <v>30718474</v>
      </c>
      <c r="J299" s="23"/>
      <c r="K299" s="23"/>
      <c r="L299" s="23"/>
    </row>
    <row r="300" spans="1:12" x14ac:dyDescent="0.25">
      <c r="A300" s="23" t="s">
        <v>65</v>
      </c>
      <c r="B300" s="23" t="s">
        <v>619</v>
      </c>
      <c r="C300" s="23" t="s">
        <v>664</v>
      </c>
      <c r="D300" s="23" t="s">
        <v>665</v>
      </c>
      <c r="E300" s="23">
        <v>100038258</v>
      </c>
      <c r="F300" s="23">
        <v>495650</v>
      </c>
      <c r="G300" s="23"/>
      <c r="H300" s="23">
        <v>1436050</v>
      </c>
      <c r="I300" s="23">
        <v>98106558</v>
      </c>
      <c r="J300" s="23"/>
      <c r="K300" s="23"/>
      <c r="L300" s="23"/>
    </row>
    <row r="301" spans="1:12" x14ac:dyDescent="0.25">
      <c r="A301" s="23" t="s">
        <v>65</v>
      </c>
      <c r="B301" s="23" t="s">
        <v>619</v>
      </c>
      <c r="C301" s="23" t="s">
        <v>666</v>
      </c>
      <c r="D301" s="23" t="s">
        <v>667</v>
      </c>
      <c r="E301" s="23">
        <v>56284440</v>
      </c>
      <c r="F301" s="23">
        <v>213140</v>
      </c>
      <c r="G301" s="23"/>
      <c r="H301" s="23"/>
      <c r="I301" s="23">
        <v>56071300</v>
      </c>
      <c r="J301" s="23"/>
      <c r="K301" s="23"/>
      <c r="L301" s="23"/>
    </row>
    <row r="302" spans="1:12" x14ac:dyDescent="0.25">
      <c r="A302" s="23" t="s">
        <v>65</v>
      </c>
      <c r="B302" s="23" t="s">
        <v>619</v>
      </c>
      <c r="C302" s="23" t="s">
        <v>668</v>
      </c>
      <c r="D302" s="23" t="s">
        <v>669</v>
      </c>
      <c r="E302" s="23">
        <v>32796853</v>
      </c>
      <c r="F302" s="23">
        <v>138670</v>
      </c>
      <c r="G302" s="23"/>
      <c r="H302" s="23"/>
      <c r="I302" s="23">
        <v>32658183</v>
      </c>
      <c r="J302" s="23"/>
      <c r="K302" s="23"/>
      <c r="L302" s="23"/>
    </row>
    <row r="303" spans="1:12" x14ac:dyDescent="0.25">
      <c r="A303" s="23" t="s">
        <v>65</v>
      </c>
      <c r="B303" s="23" t="s">
        <v>619</v>
      </c>
      <c r="C303" s="23" t="s">
        <v>670</v>
      </c>
      <c r="D303" s="23" t="s">
        <v>671</v>
      </c>
      <c r="E303" s="23">
        <v>205650332</v>
      </c>
      <c r="F303" s="23">
        <v>524970</v>
      </c>
      <c r="G303" s="23"/>
      <c r="H303" s="23"/>
      <c r="I303" s="23">
        <v>205125362</v>
      </c>
      <c r="J303" s="23"/>
      <c r="K303" s="23"/>
      <c r="L303" s="23"/>
    </row>
    <row r="304" spans="1:12" x14ac:dyDescent="0.25">
      <c r="A304" s="23" t="s">
        <v>65</v>
      </c>
      <c r="B304" s="23" t="s">
        <v>619</v>
      </c>
      <c r="C304" s="23" t="s">
        <v>672</v>
      </c>
      <c r="D304" s="23" t="s">
        <v>673</v>
      </c>
      <c r="E304" s="23">
        <v>33328758</v>
      </c>
      <c r="F304" s="23">
        <v>167550</v>
      </c>
      <c r="G304" s="23"/>
      <c r="H304" s="23"/>
      <c r="I304" s="23">
        <v>33161208</v>
      </c>
      <c r="J304" s="23"/>
      <c r="K304" s="23"/>
      <c r="L304" s="23"/>
    </row>
    <row r="305" spans="1:12" x14ac:dyDescent="0.25">
      <c r="A305" s="23" t="s">
        <v>65</v>
      </c>
      <c r="B305" s="23" t="s">
        <v>619</v>
      </c>
      <c r="C305" s="23" t="s">
        <v>674</v>
      </c>
      <c r="D305" s="23" t="s">
        <v>675</v>
      </c>
      <c r="E305" s="23">
        <v>76778259</v>
      </c>
      <c r="F305" s="23">
        <v>227220</v>
      </c>
      <c r="G305" s="23"/>
      <c r="H305" s="23">
        <v>2105998</v>
      </c>
      <c r="I305" s="23">
        <v>74445041</v>
      </c>
      <c r="J305" s="23"/>
      <c r="K305" s="23"/>
      <c r="L305" s="23"/>
    </row>
    <row r="306" spans="1:12" x14ac:dyDescent="0.25">
      <c r="A306" s="23" t="s">
        <v>65</v>
      </c>
      <c r="B306" s="23" t="s">
        <v>619</v>
      </c>
      <c r="C306" s="23" t="s">
        <v>676</v>
      </c>
      <c r="D306" s="23" t="s">
        <v>677</v>
      </c>
      <c r="E306" s="23">
        <v>56378704</v>
      </c>
      <c r="F306" s="23">
        <v>291300</v>
      </c>
      <c r="G306" s="23"/>
      <c r="H306" s="23"/>
      <c r="I306" s="23">
        <v>56086324</v>
      </c>
      <c r="J306" s="23">
        <v>1080</v>
      </c>
      <c r="K306" s="23"/>
      <c r="L306" s="23"/>
    </row>
    <row r="307" spans="1:12" x14ac:dyDescent="0.25">
      <c r="A307" s="23" t="s">
        <v>65</v>
      </c>
      <c r="B307" s="23" t="s">
        <v>619</v>
      </c>
      <c r="C307" s="23" t="s">
        <v>678</v>
      </c>
      <c r="D307" s="23" t="s">
        <v>679</v>
      </c>
      <c r="E307" s="23">
        <v>22985560</v>
      </c>
      <c r="F307" s="23">
        <v>70550</v>
      </c>
      <c r="G307" s="23"/>
      <c r="H307" s="23"/>
      <c r="I307" s="23">
        <v>22915010</v>
      </c>
      <c r="J307" s="23"/>
      <c r="K307" s="23"/>
      <c r="L307" s="23"/>
    </row>
    <row r="308" spans="1:12" x14ac:dyDescent="0.25">
      <c r="A308" s="23" t="s">
        <v>65</v>
      </c>
      <c r="B308" s="23" t="s">
        <v>619</v>
      </c>
      <c r="C308" s="23" t="s">
        <v>680</v>
      </c>
      <c r="D308" s="23" t="s">
        <v>681</v>
      </c>
      <c r="E308" s="23">
        <v>87701133</v>
      </c>
      <c r="F308" s="23">
        <v>374240</v>
      </c>
      <c r="G308" s="23"/>
      <c r="H308" s="23"/>
      <c r="I308" s="23">
        <v>87325593</v>
      </c>
      <c r="J308" s="23">
        <v>1300</v>
      </c>
      <c r="K308" s="23"/>
      <c r="L308" s="23"/>
    </row>
    <row r="309" spans="1:12" x14ac:dyDescent="0.25">
      <c r="A309" s="23" t="s">
        <v>65</v>
      </c>
      <c r="B309" s="23" t="s">
        <v>619</v>
      </c>
      <c r="C309" s="23" t="s">
        <v>682</v>
      </c>
      <c r="D309" s="23" t="s">
        <v>683</v>
      </c>
      <c r="E309" s="23">
        <v>61221775</v>
      </c>
      <c r="F309" s="23">
        <v>332770</v>
      </c>
      <c r="G309" s="23"/>
      <c r="H309" s="23">
        <v>70770</v>
      </c>
      <c r="I309" s="23">
        <v>60815135</v>
      </c>
      <c r="J309" s="23">
        <v>3100</v>
      </c>
      <c r="K309" s="23"/>
      <c r="L309" s="23"/>
    </row>
    <row r="310" spans="1:12" x14ac:dyDescent="0.25">
      <c r="A310" s="23" t="s">
        <v>65</v>
      </c>
      <c r="B310" s="23" t="s">
        <v>619</v>
      </c>
      <c r="C310" s="23" t="s">
        <v>684</v>
      </c>
      <c r="D310" s="23" t="s">
        <v>685</v>
      </c>
      <c r="E310" s="23">
        <v>59779995</v>
      </c>
      <c r="F310" s="23">
        <v>208420</v>
      </c>
      <c r="G310" s="23"/>
      <c r="H310" s="23"/>
      <c r="I310" s="23">
        <v>59571575</v>
      </c>
      <c r="J310" s="23"/>
      <c r="K310" s="23"/>
      <c r="L310" s="23"/>
    </row>
    <row r="311" spans="1:12" x14ac:dyDescent="0.25">
      <c r="A311" s="23" t="s">
        <v>65</v>
      </c>
      <c r="B311" s="23" t="s">
        <v>619</v>
      </c>
      <c r="C311" s="23" t="s">
        <v>686</v>
      </c>
      <c r="D311" s="23" t="s">
        <v>687</v>
      </c>
      <c r="E311" s="23">
        <v>43763029</v>
      </c>
      <c r="F311" s="23">
        <v>218310</v>
      </c>
      <c r="G311" s="23"/>
      <c r="H311" s="23">
        <v>347920</v>
      </c>
      <c r="I311" s="23">
        <v>43196799</v>
      </c>
      <c r="J311" s="23"/>
      <c r="K311" s="23"/>
      <c r="L311" s="23"/>
    </row>
    <row r="312" spans="1:12" x14ac:dyDescent="0.25">
      <c r="A312" s="23" t="s">
        <v>65</v>
      </c>
      <c r="B312" s="23" t="s">
        <v>619</v>
      </c>
      <c r="C312" s="23" t="s">
        <v>688</v>
      </c>
      <c r="D312" s="23" t="s">
        <v>689</v>
      </c>
      <c r="E312" s="23">
        <v>183974122</v>
      </c>
      <c r="F312" s="23">
        <v>706030</v>
      </c>
      <c r="G312" s="23"/>
      <c r="H312" s="23">
        <v>3072610</v>
      </c>
      <c r="I312" s="23">
        <v>180195482</v>
      </c>
      <c r="J312" s="23"/>
      <c r="K312" s="23"/>
      <c r="L312" s="23"/>
    </row>
    <row r="313" spans="1:12" x14ac:dyDescent="0.25">
      <c r="A313" s="23" t="s">
        <v>65</v>
      </c>
      <c r="B313" s="23" t="s">
        <v>619</v>
      </c>
      <c r="C313" s="23" t="s">
        <v>690</v>
      </c>
      <c r="D313" s="23" t="s">
        <v>691</v>
      </c>
      <c r="E313" s="23">
        <v>80709193</v>
      </c>
      <c r="F313" s="23">
        <v>192130</v>
      </c>
      <c r="G313" s="23"/>
      <c r="H313" s="23"/>
      <c r="I313" s="23">
        <v>80517063</v>
      </c>
      <c r="J313" s="23"/>
      <c r="K313" s="23"/>
      <c r="L313" s="23"/>
    </row>
    <row r="314" spans="1:12" x14ac:dyDescent="0.25">
      <c r="A314" s="23" t="s">
        <v>65</v>
      </c>
      <c r="B314" s="23" t="s">
        <v>619</v>
      </c>
      <c r="C314" s="23" t="s">
        <v>692</v>
      </c>
      <c r="D314" s="23" t="s">
        <v>693</v>
      </c>
      <c r="E314" s="23">
        <v>53693877</v>
      </c>
      <c r="F314" s="23">
        <v>256470</v>
      </c>
      <c r="G314" s="23"/>
      <c r="H314" s="23">
        <v>756400</v>
      </c>
      <c r="I314" s="23">
        <v>52676907</v>
      </c>
      <c r="J314" s="23">
        <v>4100</v>
      </c>
      <c r="K314" s="23"/>
      <c r="L314" s="23"/>
    </row>
    <row r="315" spans="1:12" x14ac:dyDescent="0.25">
      <c r="A315" s="23" t="s">
        <v>65</v>
      </c>
      <c r="B315" s="23" t="s">
        <v>619</v>
      </c>
      <c r="C315" s="23" t="s">
        <v>694</v>
      </c>
      <c r="D315" s="23" t="s">
        <v>695</v>
      </c>
      <c r="E315" s="23">
        <v>19787522</v>
      </c>
      <c r="F315" s="23">
        <v>127140</v>
      </c>
      <c r="G315" s="23"/>
      <c r="H315" s="23">
        <v>566220</v>
      </c>
      <c r="I315" s="23">
        <v>19094162</v>
      </c>
      <c r="J315" s="23"/>
      <c r="K315" s="23"/>
      <c r="L315" s="23"/>
    </row>
    <row r="316" spans="1:12" x14ac:dyDescent="0.25">
      <c r="A316" s="23" t="s">
        <v>65</v>
      </c>
      <c r="B316" s="23" t="s">
        <v>619</v>
      </c>
      <c r="C316" s="23" t="s">
        <v>696</v>
      </c>
      <c r="D316" s="23" t="s">
        <v>697</v>
      </c>
      <c r="E316" s="23">
        <v>18867571</v>
      </c>
      <c r="F316" s="23">
        <v>122340</v>
      </c>
      <c r="G316" s="23"/>
      <c r="H316" s="23"/>
      <c r="I316" s="23">
        <v>18745231</v>
      </c>
      <c r="J316" s="23"/>
      <c r="K316" s="23"/>
      <c r="L316" s="23"/>
    </row>
    <row r="317" spans="1:12" x14ac:dyDescent="0.25">
      <c r="A317" s="23" t="s">
        <v>65</v>
      </c>
      <c r="B317" s="23" t="s">
        <v>619</v>
      </c>
      <c r="C317" s="23" t="s">
        <v>698</v>
      </c>
      <c r="D317" s="23" t="s">
        <v>699</v>
      </c>
      <c r="E317" s="23">
        <v>137269399</v>
      </c>
      <c r="F317" s="23">
        <v>150250</v>
      </c>
      <c r="G317" s="23"/>
      <c r="H317" s="23"/>
      <c r="I317" s="23">
        <v>137119149</v>
      </c>
      <c r="J317" s="23"/>
      <c r="K317" s="23"/>
      <c r="L317" s="23"/>
    </row>
    <row r="318" spans="1:12" x14ac:dyDescent="0.25">
      <c r="A318" s="23" t="s">
        <v>65</v>
      </c>
      <c r="B318" s="23" t="s">
        <v>619</v>
      </c>
      <c r="C318" s="23" t="s">
        <v>700</v>
      </c>
      <c r="D318" s="23" t="s">
        <v>701</v>
      </c>
      <c r="E318" s="23">
        <v>55191283</v>
      </c>
      <c r="F318" s="23">
        <v>76220</v>
      </c>
      <c r="G318" s="23"/>
      <c r="H318" s="23"/>
      <c r="I318" s="23">
        <v>55115063</v>
      </c>
      <c r="J318" s="23"/>
      <c r="K318" s="23"/>
      <c r="L318" s="23"/>
    </row>
    <row r="319" spans="1:12" x14ac:dyDescent="0.25">
      <c r="A319" s="23" t="s">
        <v>65</v>
      </c>
      <c r="B319" s="23" t="s">
        <v>619</v>
      </c>
      <c r="C319" s="23" t="s">
        <v>702</v>
      </c>
      <c r="D319" s="23" t="s">
        <v>703</v>
      </c>
      <c r="E319" s="23">
        <v>26453910</v>
      </c>
      <c r="F319" s="23">
        <v>128150</v>
      </c>
      <c r="G319" s="23"/>
      <c r="H319" s="23"/>
      <c r="I319" s="23">
        <v>26303340</v>
      </c>
      <c r="J319" s="23">
        <v>22420</v>
      </c>
      <c r="K319" s="23"/>
      <c r="L319" s="23"/>
    </row>
    <row r="320" spans="1:12" x14ac:dyDescent="0.25">
      <c r="A320" s="23" t="s">
        <v>65</v>
      </c>
      <c r="B320" s="23" t="s">
        <v>619</v>
      </c>
      <c r="C320" s="23" t="s">
        <v>704</v>
      </c>
      <c r="D320" s="23" t="s">
        <v>705</v>
      </c>
      <c r="E320" s="23">
        <v>33808014</v>
      </c>
      <c r="F320" s="23">
        <v>143640</v>
      </c>
      <c r="G320" s="23"/>
      <c r="H320" s="23"/>
      <c r="I320" s="23">
        <v>33664374</v>
      </c>
      <c r="J320" s="23"/>
      <c r="K320" s="23"/>
      <c r="L320" s="23"/>
    </row>
    <row r="321" spans="1:12" x14ac:dyDescent="0.25">
      <c r="A321" s="23" t="s">
        <v>65</v>
      </c>
      <c r="B321" s="23" t="s">
        <v>619</v>
      </c>
      <c r="C321" s="23" t="s">
        <v>706</v>
      </c>
      <c r="D321" s="23" t="s">
        <v>707</v>
      </c>
      <c r="E321" s="23">
        <v>67506332</v>
      </c>
      <c r="F321" s="23">
        <v>171710</v>
      </c>
      <c r="G321" s="23"/>
      <c r="H321" s="23"/>
      <c r="I321" s="23">
        <v>67334622</v>
      </c>
      <c r="J321" s="23"/>
      <c r="K321" s="23"/>
      <c r="L321" s="23"/>
    </row>
    <row r="322" spans="1:12" x14ac:dyDescent="0.25">
      <c r="A322" s="23" t="s">
        <v>65</v>
      </c>
      <c r="B322" s="23" t="s">
        <v>619</v>
      </c>
      <c r="C322" s="23" t="s">
        <v>708</v>
      </c>
      <c r="D322" s="23" t="s">
        <v>709</v>
      </c>
      <c r="E322" s="23">
        <v>44614641</v>
      </c>
      <c r="F322" s="23">
        <v>218250</v>
      </c>
      <c r="G322" s="23"/>
      <c r="H322" s="23"/>
      <c r="I322" s="23">
        <v>44396391</v>
      </c>
      <c r="J322" s="23"/>
      <c r="K322" s="23"/>
      <c r="L322" s="23"/>
    </row>
    <row r="323" spans="1:12" x14ac:dyDescent="0.25">
      <c r="A323" s="23" t="s">
        <v>65</v>
      </c>
      <c r="B323" s="23" t="s">
        <v>619</v>
      </c>
      <c r="C323" s="23" t="s">
        <v>710</v>
      </c>
      <c r="D323" s="23" t="s">
        <v>711</v>
      </c>
      <c r="E323" s="23">
        <v>33084007</v>
      </c>
      <c r="F323" s="23">
        <v>41560</v>
      </c>
      <c r="G323" s="23"/>
      <c r="H323" s="23"/>
      <c r="I323" s="23">
        <v>33042447</v>
      </c>
      <c r="J323" s="23"/>
      <c r="K323" s="23"/>
      <c r="L323" s="23"/>
    </row>
    <row r="324" spans="1:12" x14ac:dyDescent="0.25">
      <c r="A324" s="23" t="s">
        <v>65</v>
      </c>
      <c r="B324" s="23" t="s">
        <v>619</v>
      </c>
      <c r="C324" s="23" t="s">
        <v>712</v>
      </c>
      <c r="D324" s="23" t="s">
        <v>713</v>
      </c>
      <c r="E324" s="23">
        <v>36575884</v>
      </c>
      <c r="F324" s="23">
        <v>124530</v>
      </c>
      <c r="G324" s="23"/>
      <c r="H324" s="23"/>
      <c r="I324" s="23">
        <v>36451354</v>
      </c>
      <c r="J324" s="23"/>
      <c r="K324" s="23"/>
      <c r="L324" s="23"/>
    </row>
    <row r="325" spans="1:12" x14ac:dyDescent="0.25">
      <c r="A325" s="23" t="s">
        <v>65</v>
      </c>
      <c r="B325" s="23" t="s">
        <v>619</v>
      </c>
      <c r="C325" s="23" t="s">
        <v>714</v>
      </c>
      <c r="D325" s="23" t="s">
        <v>715</v>
      </c>
      <c r="E325" s="23">
        <v>56094763</v>
      </c>
      <c r="F325" s="23">
        <v>191740</v>
      </c>
      <c r="G325" s="23"/>
      <c r="H325" s="23"/>
      <c r="I325" s="23">
        <v>55903023</v>
      </c>
      <c r="J325" s="23"/>
      <c r="K325" s="23"/>
      <c r="L325" s="23"/>
    </row>
    <row r="326" spans="1:12" x14ac:dyDescent="0.25">
      <c r="A326" s="23" t="s">
        <v>65</v>
      </c>
      <c r="B326" s="23" t="s">
        <v>619</v>
      </c>
      <c r="C326" s="23" t="s">
        <v>716</v>
      </c>
      <c r="D326" s="23" t="s">
        <v>717</v>
      </c>
      <c r="E326" s="23">
        <v>46207664</v>
      </c>
      <c r="F326" s="23">
        <v>257660</v>
      </c>
      <c r="G326" s="23"/>
      <c r="H326" s="23">
        <v>10630</v>
      </c>
      <c r="I326" s="23">
        <v>45939374</v>
      </c>
      <c r="J326" s="23"/>
      <c r="K326" s="23"/>
      <c r="L326" s="23"/>
    </row>
    <row r="327" spans="1:12" x14ac:dyDescent="0.25">
      <c r="A327" s="23" t="s">
        <v>65</v>
      </c>
      <c r="B327" s="23" t="s">
        <v>619</v>
      </c>
      <c r="C327" s="23" t="s">
        <v>718</v>
      </c>
      <c r="D327" s="23" t="s">
        <v>719</v>
      </c>
      <c r="E327" s="23">
        <v>112877873</v>
      </c>
      <c r="F327" s="23">
        <v>467820</v>
      </c>
      <c r="G327" s="23"/>
      <c r="H327" s="23"/>
      <c r="I327" s="23">
        <v>112409423</v>
      </c>
      <c r="J327" s="23">
        <v>630</v>
      </c>
      <c r="K327" s="23"/>
      <c r="L327" s="23"/>
    </row>
    <row r="328" spans="1:12" x14ac:dyDescent="0.25">
      <c r="A328" s="23" t="s">
        <v>65</v>
      </c>
      <c r="B328" s="23" t="s">
        <v>619</v>
      </c>
      <c r="C328" s="23" t="s">
        <v>720</v>
      </c>
      <c r="D328" s="23" t="s">
        <v>721</v>
      </c>
      <c r="E328" s="23">
        <v>34298445</v>
      </c>
      <c r="F328" s="23">
        <v>153840</v>
      </c>
      <c r="G328" s="23"/>
      <c r="H328" s="23"/>
      <c r="I328" s="23">
        <v>34144605</v>
      </c>
      <c r="J328" s="23"/>
      <c r="K328" s="23"/>
      <c r="L328" s="23"/>
    </row>
    <row r="329" spans="1:12" x14ac:dyDescent="0.25">
      <c r="A329" s="23" t="s">
        <v>65</v>
      </c>
      <c r="B329" s="23" t="s">
        <v>722</v>
      </c>
      <c r="C329" s="23" t="s">
        <v>723</v>
      </c>
      <c r="D329" s="23" t="s">
        <v>724</v>
      </c>
      <c r="E329" s="23">
        <v>217075360</v>
      </c>
      <c r="F329" s="23">
        <v>622910</v>
      </c>
      <c r="G329" s="23"/>
      <c r="H329" s="23">
        <v>61592721</v>
      </c>
      <c r="I329" s="23">
        <v>154859729</v>
      </c>
      <c r="J329" s="23"/>
      <c r="K329" s="23"/>
      <c r="L329" s="23"/>
    </row>
    <row r="330" spans="1:12" x14ac:dyDescent="0.25">
      <c r="A330" s="23" t="s">
        <v>65</v>
      </c>
      <c r="B330" s="23" t="s">
        <v>722</v>
      </c>
      <c r="C330" s="23" t="s">
        <v>725</v>
      </c>
      <c r="D330" s="23" t="s">
        <v>726</v>
      </c>
      <c r="E330" s="23">
        <v>810030400</v>
      </c>
      <c r="F330" s="23">
        <v>37674050</v>
      </c>
      <c r="G330" s="23"/>
      <c r="H330" s="23">
        <v>651722030</v>
      </c>
      <c r="I330" s="23">
        <v>120634320</v>
      </c>
      <c r="J330" s="23"/>
      <c r="K330" s="23"/>
      <c r="L330" s="23"/>
    </row>
    <row r="331" spans="1:12" x14ac:dyDescent="0.25">
      <c r="A331" s="23" t="s">
        <v>65</v>
      </c>
      <c r="B331" s="23" t="s">
        <v>722</v>
      </c>
      <c r="C331" s="23" t="s">
        <v>727</v>
      </c>
      <c r="D331" s="23" t="s">
        <v>728</v>
      </c>
      <c r="E331" s="23">
        <v>56541540</v>
      </c>
      <c r="F331" s="23">
        <v>33090520</v>
      </c>
      <c r="G331" s="23"/>
      <c r="H331" s="23">
        <v>17807090</v>
      </c>
      <c r="I331" s="23">
        <v>5643930</v>
      </c>
      <c r="J331" s="23"/>
      <c r="K331" s="23"/>
      <c r="L331" s="23"/>
    </row>
    <row r="332" spans="1:12" x14ac:dyDescent="0.25">
      <c r="A332" s="23" t="s">
        <v>65</v>
      </c>
      <c r="B332" s="23" t="s">
        <v>722</v>
      </c>
      <c r="C332" s="23" t="s">
        <v>729</v>
      </c>
      <c r="D332" s="23" t="s">
        <v>730</v>
      </c>
      <c r="E332" s="23">
        <v>6504410</v>
      </c>
      <c r="F332" s="23">
        <v>763760</v>
      </c>
      <c r="G332" s="23"/>
      <c r="H332" s="23">
        <v>5366910</v>
      </c>
      <c r="I332" s="23">
        <v>373740</v>
      </c>
      <c r="J332" s="23"/>
      <c r="K332" s="23"/>
      <c r="L332" s="23"/>
    </row>
    <row r="333" spans="1:12" x14ac:dyDescent="0.25">
      <c r="A333" s="23" t="s">
        <v>65</v>
      </c>
      <c r="B333" s="23" t="s">
        <v>722</v>
      </c>
      <c r="C333" s="23" t="s">
        <v>731</v>
      </c>
      <c r="D333" s="23" t="s">
        <v>732</v>
      </c>
      <c r="E333" s="23">
        <v>3713020</v>
      </c>
      <c r="F333" s="23">
        <v>711300</v>
      </c>
      <c r="G333" s="23"/>
      <c r="H333" s="23">
        <v>536010</v>
      </c>
      <c r="I333" s="23">
        <v>2465710</v>
      </c>
      <c r="J333" s="23"/>
      <c r="K333" s="23"/>
      <c r="L333" s="23"/>
    </row>
    <row r="334" spans="1:12" x14ac:dyDescent="0.25">
      <c r="A334" s="23" t="s">
        <v>65</v>
      </c>
      <c r="B334" s="23" t="s">
        <v>722</v>
      </c>
      <c r="C334" s="23" t="s">
        <v>733</v>
      </c>
      <c r="D334" s="23" t="s">
        <v>734</v>
      </c>
      <c r="E334" s="23">
        <v>200726655</v>
      </c>
      <c r="F334" s="23">
        <v>42628180</v>
      </c>
      <c r="G334" s="23">
        <v>23558690</v>
      </c>
      <c r="H334" s="23">
        <v>71442680</v>
      </c>
      <c r="I334" s="23">
        <v>63097105</v>
      </c>
      <c r="J334" s="23"/>
      <c r="K334" s="23"/>
      <c r="L334" s="23"/>
    </row>
    <row r="335" spans="1:12" x14ac:dyDescent="0.25">
      <c r="A335" s="23" t="s">
        <v>65</v>
      </c>
      <c r="B335" s="23" t="s">
        <v>735</v>
      </c>
      <c r="C335" s="23" t="s">
        <v>736</v>
      </c>
      <c r="D335" s="23" t="s">
        <v>737</v>
      </c>
      <c r="E335" s="23">
        <v>3751384397</v>
      </c>
      <c r="F335" s="23">
        <v>2450537020</v>
      </c>
      <c r="G335" s="23">
        <v>454960630</v>
      </c>
      <c r="H335" s="23">
        <v>229652383</v>
      </c>
      <c r="I335" s="23">
        <v>291451424</v>
      </c>
      <c r="J335" s="23">
        <v>324782940</v>
      </c>
      <c r="K335" s="23"/>
      <c r="L335" s="23"/>
    </row>
    <row r="336" spans="1:12" x14ac:dyDescent="0.25">
      <c r="A336" s="23" t="s">
        <v>65</v>
      </c>
      <c r="B336" s="23" t="s">
        <v>738</v>
      </c>
      <c r="C336" s="23" t="s">
        <v>739</v>
      </c>
      <c r="D336" s="23" t="s">
        <v>740</v>
      </c>
      <c r="E336" s="23">
        <v>62462851</v>
      </c>
      <c r="F336" s="23">
        <v>1757600</v>
      </c>
      <c r="G336" s="23">
        <v>1279670</v>
      </c>
      <c r="H336" s="23">
        <v>16519480</v>
      </c>
      <c r="I336" s="23">
        <v>42855361</v>
      </c>
      <c r="J336" s="23">
        <v>50740</v>
      </c>
      <c r="K336" s="23"/>
      <c r="L33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zoomScale="90" zoomScaleNormal="90" workbookViewId="0"/>
  </sheetViews>
  <sheetFormatPr defaultRowHeight="15" x14ac:dyDescent="0.25"/>
  <cols>
    <col min="2" max="2" width="23.7109375" customWidth="1"/>
    <col min="4" max="4" width="37.7109375" customWidth="1"/>
    <col min="5" max="14" width="15.7109375" customWidth="1"/>
  </cols>
  <sheetData>
    <row r="1" spans="1:14" ht="24" customHeight="1" x14ac:dyDescent="0.3">
      <c r="A1" s="4" t="str">
        <f>HYPERLINK("#'Index'!A1", "&lt;&lt; Index")</f>
        <v>&lt;&lt; Index</v>
      </c>
      <c r="B1" s="21" t="s">
        <v>741</v>
      </c>
      <c r="D1" s="21" t="s">
        <v>742</v>
      </c>
    </row>
    <row r="2" spans="1:14" ht="63.95" customHeight="1" x14ac:dyDescent="0.25">
      <c r="A2" s="22" t="s">
        <v>44</v>
      </c>
      <c r="B2" s="22" t="s">
        <v>45</v>
      </c>
      <c r="C2" s="22" t="s">
        <v>46</v>
      </c>
      <c r="D2" s="22" t="s">
        <v>47</v>
      </c>
      <c r="E2" s="22" t="s">
        <v>743</v>
      </c>
      <c r="F2" s="22" t="s">
        <v>744</v>
      </c>
      <c r="G2" s="22" t="s">
        <v>745</v>
      </c>
      <c r="H2" s="22" t="s">
        <v>746</v>
      </c>
      <c r="I2" s="22" t="s">
        <v>747</v>
      </c>
      <c r="J2" s="22" t="s">
        <v>748</v>
      </c>
      <c r="K2" s="22" t="s">
        <v>749</v>
      </c>
      <c r="L2" s="22" t="s">
        <v>750</v>
      </c>
      <c r="M2" s="22" t="s">
        <v>751</v>
      </c>
      <c r="N2" s="22" t="s">
        <v>752</v>
      </c>
    </row>
    <row r="3" spans="1:14" x14ac:dyDescent="0.25">
      <c r="A3" s="22"/>
      <c r="B3" s="22"/>
      <c r="C3" s="22"/>
      <c r="D3" s="22" t="s">
        <v>56</v>
      </c>
      <c r="E3" s="22" t="s">
        <v>753</v>
      </c>
      <c r="F3" s="22" t="s">
        <v>754</v>
      </c>
      <c r="G3" s="22" t="s">
        <v>755</v>
      </c>
      <c r="H3" s="22" t="s">
        <v>756</v>
      </c>
      <c r="I3" s="22" t="s">
        <v>757</v>
      </c>
      <c r="J3" s="22" t="s">
        <v>758</v>
      </c>
      <c r="K3" s="22" t="s">
        <v>759</v>
      </c>
      <c r="L3" s="22" t="s">
        <v>760</v>
      </c>
      <c r="M3" s="22" t="s">
        <v>761</v>
      </c>
      <c r="N3" s="22" t="s">
        <v>762</v>
      </c>
    </row>
    <row r="4" spans="1:14" x14ac:dyDescent="0.25">
      <c r="A4" s="23" t="s">
        <v>65</v>
      </c>
      <c r="B4" s="23" t="s">
        <v>66</v>
      </c>
      <c r="C4" s="23" t="s">
        <v>67</v>
      </c>
      <c r="D4" s="23" t="s">
        <v>68</v>
      </c>
      <c r="E4" s="24">
        <v>4.7258800000000001</v>
      </c>
      <c r="F4" s="24">
        <v>4.7258800000000001</v>
      </c>
      <c r="G4" s="24">
        <v>2.4167800000000002</v>
      </c>
      <c r="H4" s="24">
        <v>0</v>
      </c>
      <c r="I4" s="25">
        <v>0</v>
      </c>
      <c r="J4" s="24">
        <v>5.0040000000000001E-2</v>
      </c>
      <c r="K4" s="26" t="s">
        <v>763</v>
      </c>
      <c r="L4" s="27">
        <v>0</v>
      </c>
      <c r="M4" s="27">
        <v>2.1001548917999999</v>
      </c>
      <c r="N4" s="26" t="s">
        <v>764</v>
      </c>
    </row>
    <row r="5" spans="1:14" x14ac:dyDescent="0.25">
      <c r="A5" s="23" t="s">
        <v>65</v>
      </c>
      <c r="B5" s="23" t="s">
        <v>66</v>
      </c>
      <c r="C5" s="23" t="s">
        <v>69</v>
      </c>
      <c r="D5" s="23" t="s">
        <v>70</v>
      </c>
      <c r="E5" s="24">
        <v>6.9184299999999999</v>
      </c>
      <c r="F5" s="24">
        <v>6.9184299999999999</v>
      </c>
      <c r="G5" s="24">
        <v>2.4058269999999999</v>
      </c>
      <c r="H5" s="24">
        <v>0</v>
      </c>
      <c r="I5" s="25">
        <v>0</v>
      </c>
      <c r="J5" s="24">
        <v>2.3848999999999999E-2</v>
      </c>
      <c r="K5" s="26" t="s">
        <v>763</v>
      </c>
      <c r="L5" s="27">
        <v>0</v>
      </c>
      <c r="M5" s="27">
        <v>1.4</v>
      </c>
      <c r="N5" s="26" t="s">
        <v>763</v>
      </c>
    </row>
    <row r="6" spans="1:14" x14ac:dyDescent="0.25">
      <c r="A6" s="23" t="s">
        <v>65</v>
      </c>
      <c r="B6" s="23" t="s">
        <v>66</v>
      </c>
      <c r="C6" s="23" t="s">
        <v>71</v>
      </c>
      <c r="D6" s="23" t="s">
        <v>72</v>
      </c>
      <c r="E6" s="24">
        <v>8.5998800000000006</v>
      </c>
      <c r="F6" s="24">
        <v>8.5998800000000006</v>
      </c>
      <c r="G6" s="24">
        <v>2.6298300000000001</v>
      </c>
      <c r="H6" s="24">
        <v>0</v>
      </c>
      <c r="I6" s="25">
        <v>0</v>
      </c>
      <c r="J6" s="24">
        <v>0.10482</v>
      </c>
      <c r="K6" s="26" t="s">
        <v>763</v>
      </c>
      <c r="L6" s="27">
        <v>0</v>
      </c>
      <c r="M6" s="27">
        <v>1.6794176197999999</v>
      </c>
      <c r="N6" s="26" t="s">
        <v>764</v>
      </c>
    </row>
    <row r="7" spans="1:14" x14ac:dyDescent="0.25">
      <c r="A7" s="23" t="s">
        <v>65</v>
      </c>
      <c r="B7" s="23" t="s">
        <v>66</v>
      </c>
      <c r="C7" s="23" t="s">
        <v>73</v>
      </c>
      <c r="D7" s="23" t="s">
        <v>74</v>
      </c>
      <c r="E7" s="24">
        <v>4.6950000000000003</v>
      </c>
      <c r="F7" s="24">
        <v>22.491</v>
      </c>
      <c r="G7" s="24">
        <v>2.4548000000000001</v>
      </c>
      <c r="H7" s="24">
        <v>0</v>
      </c>
      <c r="I7" s="25">
        <v>2621000</v>
      </c>
      <c r="J7" s="24">
        <v>0</v>
      </c>
      <c r="K7" s="26" t="s">
        <v>763</v>
      </c>
      <c r="L7" s="27">
        <v>0</v>
      </c>
      <c r="M7" s="27">
        <v>3.8092225771999999</v>
      </c>
      <c r="N7" s="26" t="s">
        <v>763</v>
      </c>
    </row>
    <row r="8" spans="1:14" x14ac:dyDescent="0.25">
      <c r="A8" s="23" t="s">
        <v>65</v>
      </c>
      <c r="B8" s="23" t="s">
        <v>66</v>
      </c>
      <c r="C8" s="23" t="s">
        <v>75</v>
      </c>
      <c r="D8" s="23" t="s">
        <v>76</v>
      </c>
      <c r="E8" s="24">
        <v>8.4375</v>
      </c>
      <c r="F8" s="24">
        <v>8.4375</v>
      </c>
      <c r="G8" s="24">
        <v>2.5746000000000002</v>
      </c>
      <c r="H8" s="24">
        <v>0</v>
      </c>
      <c r="I8" s="25">
        <v>0</v>
      </c>
      <c r="J8" s="24">
        <v>1.0200000000000001E-2</v>
      </c>
      <c r="K8" s="26" t="s">
        <v>763</v>
      </c>
      <c r="L8" s="27">
        <v>0</v>
      </c>
      <c r="M8" s="27">
        <v>1.5519288889</v>
      </c>
      <c r="N8" s="26" t="s">
        <v>764</v>
      </c>
    </row>
    <row r="9" spans="1:14" x14ac:dyDescent="0.25">
      <c r="A9" s="23" t="s">
        <v>65</v>
      </c>
      <c r="B9" s="23" t="s">
        <v>66</v>
      </c>
      <c r="C9" s="23" t="s">
        <v>77</v>
      </c>
      <c r="D9" s="23" t="s">
        <v>78</v>
      </c>
      <c r="E9" s="24">
        <v>4.8122740000000004</v>
      </c>
      <c r="F9" s="24">
        <v>4.8122740000000004</v>
      </c>
      <c r="G9" s="24">
        <v>2.3822969999999999</v>
      </c>
      <c r="H9" s="24">
        <v>0</v>
      </c>
      <c r="I9" s="25">
        <v>0</v>
      </c>
      <c r="J9" s="24">
        <v>0</v>
      </c>
      <c r="K9" s="26" t="s">
        <v>763</v>
      </c>
      <c r="L9" s="27">
        <v>0</v>
      </c>
      <c r="M9" s="27">
        <v>1.5042372899000001</v>
      </c>
      <c r="N9" s="26" t="s">
        <v>764</v>
      </c>
    </row>
    <row r="10" spans="1:14" x14ac:dyDescent="0.25">
      <c r="A10" s="23" t="s">
        <v>65</v>
      </c>
      <c r="B10" s="23" t="s">
        <v>66</v>
      </c>
      <c r="C10" s="23" t="s">
        <v>79</v>
      </c>
      <c r="D10" s="23" t="s">
        <v>80</v>
      </c>
      <c r="E10" s="24">
        <v>8.7765000000000004</v>
      </c>
      <c r="F10" s="24">
        <v>8.7765000000000004</v>
      </c>
      <c r="G10" s="24">
        <v>2.5415000000000001</v>
      </c>
      <c r="H10" s="24">
        <v>0</v>
      </c>
      <c r="I10" s="25">
        <v>0</v>
      </c>
      <c r="J10" s="24">
        <v>6.6900000000000001E-2</v>
      </c>
      <c r="K10" s="26" t="s">
        <v>763</v>
      </c>
      <c r="L10" s="27">
        <v>0</v>
      </c>
      <c r="M10" s="27">
        <v>1.4557055774000001</v>
      </c>
      <c r="N10" s="26" t="s">
        <v>764</v>
      </c>
    </row>
    <row r="11" spans="1:14" x14ac:dyDescent="0.25">
      <c r="A11" s="23" t="s">
        <v>65</v>
      </c>
      <c r="B11" s="23" t="s">
        <v>66</v>
      </c>
      <c r="C11" s="23" t="s">
        <v>81</v>
      </c>
      <c r="D11" s="23" t="s">
        <v>82</v>
      </c>
      <c r="E11" s="24">
        <v>6.9071999999999996</v>
      </c>
      <c r="F11" s="24">
        <v>6.9071999999999996</v>
      </c>
      <c r="G11" s="24">
        <v>2.4114</v>
      </c>
      <c r="H11" s="24">
        <v>6.8099999999999994E-2</v>
      </c>
      <c r="I11" s="25">
        <v>12210774</v>
      </c>
      <c r="J11" s="24">
        <v>0</v>
      </c>
      <c r="K11" s="26" t="s">
        <v>763</v>
      </c>
      <c r="L11" s="27">
        <v>0</v>
      </c>
      <c r="M11" s="27">
        <v>3.05</v>
      </c>
      <c r="N11" s="26" t="s">
        <v>764</v>
      </c>
    </row>
    <row r="12" spans="1:14" x14ac:dyDescent="0.25">
      <c r="A12" s="23" t="s">
        <v>65</v>
      </c>
      <c r="B12" s="23" t="s">
        <v>66</v>
      </c>
      <c r="C12" s="23" t="s">
        <v>83</v>
      </c>
      <c r="D12" s="23" t="s">
        <v>84</v>
      </c>
      <c r="E12" s="24">
        <v>5.6280919999999997</v>
      </c>
      <c r="F12" s="24">
        <v>5.6280919999999997</v>
      </c>
      <c r="G12" s="24">
        <v>2.5429430000000002</v>
      </c>
      <c r="H12" s="24">
        <v>0</v>
      </c>
      <c r="I12" s="25">
        <v>0</v>
      </c>
      <c r="J12" s="24">
        <v>9.0602000000000002E-2</v>
      </c>
      <c r="K12" s="26" t="s">
        <v>763</v>
      </c>
      <c r="L12" s="27">
        <v>0</v>
      </c>
      <c r="M12" s="27">
        <v>1.7936398338999999</v>
      </c>
      <c r="N12" s="26" t="s">
        <v>764</v>
      </c>
    </row>
    <row r="13" spans="1:14" x14ac:dyDescent="0.25">
      <c r="A13" s="23" t="s">
        <v>65</v>
      </c>
      <c r="B13" s="23" t="s">
        <v>66</v>
      </c>
      <c r="C13" s="23" t="s">
        <v>85</v>
      </c>
      <c r="D13" s="23" t="s">
        <v>86</v>
      </c>
      <c r="E13" s="24">
        <v>2.7170999999999998</v>
      </c>
      <c r="F13" s="24">
        <v>9.8082999999999991</v>
      </c>
      <c r="G13" s="24">
        <v>2.7170999999999998</v>
      </c>
      <c r="H13" s="24">
        <v>7.6600000000000001E-2</v>
      </c>
      <c r="I13" s="25">
        <v>0</v>
      </c>
      <c r="J13" s="24">
        <v>4.9299999999999997E-2</v>
      </c>
      <c r="K13" s="26" t="s">
        <v>763</v>
      </c>
      <c r="L13" s="27">
        <v>0</v>
      </c>
      <c r="M13" s="27">
        <v>1.4667108313999999</v>
      </c>
      <c r="N13" s="26" t="s">
        <v>763</v>
      </c>
    </row>
    <row r="14" spans="1:14" x14ac:dyDescent="0.25">
      <c r="A14" s="23" t="s">
        <v>65</v>
      </c>
      <c r="B14" s="23" t="s">
        <v>66</v>
      </c>
      <c r="C14" s="23" t="s">
        <v>87</v>
      </c>
      <c r="D14" s="23" t="s">
        <v>88</v>
      </c>
      <c r="E14" s="24">
        <v>8.4786000000000001</v>
      </c>
      <c r="F14" s="24">
        <v>9.7307000000000006</v>
      </c>
      <c r="G14" s="24">
        <v>2.5686</v>
      </c>
      <c r="H14" s="24">
        <v>0</v>
      </c>
      <c r="I14" s="25">
        <v>0</v>
      </c>
      <c r="J14" s="24">
        <v>6.2E-2</v>
      </c>
      <c r="K14" s="26" t="s">
        <v>763</v>
      </c>
      <c r="L14" s="27">
        <v>0</v>
      </c>
      <c r="M14" s="27">
        <v>1.1476776825999999</v>
      </c>
      <c r="N14" s="26" t="s">
        <v>764</v>
      </c>
    </row>
    <row r="15" spans="1:14" x14ac:dyDescent="0.25">
      <c r="A15" s="23" t="s">
        <v>65</v>
      </c>
      <c r="B15" s="23" t="s">
        <v>66</v>
      </c>
      <c r="C15" s="23" t="s">
        <v>89</v>
      </c>
      <c r="D15" s="23" t="s">
        <v>90</v>
      </c>
      <c r="E15" s="24">
        <v>7.5519999999999996</v>
      </c>
      <c r="F15" s="24">
        <v>9.3800000000000008</v>
      </c>
      <c r="G15" s="24">
        <v>2.5009999999999999</v>
      </c>
      <c r="H15" s="24">
        <v>0</v>
      </c>
      <c r="I15" s="25">
        <v>0</v>
      </c>
      <c r="J15" s="24">
        <v>2.5999999999999999E-2</v>
      </c>
      <c r="K15" s="26" t="s">
        <v>763</v>
      </c>
      <c r="L15" s="27">
        <v>0</v>
      </c>
      <c r="M15" s="27">
        <v>1.2420550847</v>
      </c>
      <c r="N15" s="26" t="s">
        <v>763</v>
      </c>
    </row>
    <row r="16" spans="1:14" x14ac:dyDescent="0.25">
      <c r="A16" s="23" t="s">
        <v>65</v>
      </c>
      <c r="B16" s="23" t="s">
        <v>66</v>
      </c>
      <c r="C16" s="23" t="s">
        <v>91</v>
      </c>
      <c r="D16" s="23" t="s">
        <v>92</v>
      </c>
      <c r="E16" s="24">
        <v>8.2629000000000001</v>
      </c>
      <c r="F16" s="24">
        <v>8.2629000000000001</v>
      </c>
      <c r="G16" s="24">
        <v>2.4967000000000001</v>
      </c>
      <c r="H16" s="24">
        <v>0</v>
      </c>
      <c r="I16" s="25">
        <v>0</v>
      </c>
      <c r="J16" s="24">
        <v>0.14879999999999999</v>
      </c>
      <c r="K16" s="26" t="s">
        <v>763</v>
      </c>
      <c r="L16" s="27">
        <v>0</v>
      </c>
      <c r="M16" s="27">
        <v>2.4892592189</v>
      </c>
      <c r="N16" s="26" t="s">
        <v>764</v>
      </c>
    </row>
    <row r="17" spans="1:14" x14ac:dyDescent="0.25">
      <c r="A17" s="23" t="s">
        <v>65</v>
      </c>
      <c r="B17" s="23" t="s">
        <v>66</v>
      </c>
      <c r="C17" s="23" t="s">
        <v>93</v>
      </c>
      <c r="D17" s="23" t="s">
        <v>94</v>
      </c>
      <c r="E17" s="24">
        <v>6.8724999999999996</v>
      </c>
      <c r="F17" s="24">
        <v>6.8724999999999996</v>
      </c>
      <c r="G17" s="24">
        <v>3.1494</v>
      </c>
      <c r="H17" s="24">
        <v>0</v>
      </c>
      <c r="I17" s="25">
        <v>0</v>
      </c>
      <c r="J17" s="24">
        <v>0</v>
      </c>
      <c r="K17" s="26" t="s">
        <v>763</v>
      </c>
      <c r="L17" s="27">
        <v>0</v>
      </c>
      <c r="M17" s="27">
        <v>1.8</v>
      </c>
      <c r="N17" s="26" t="s">
        <v>764</v>
      </c>
    </row>
    <row r="18" spans="1:14" x14ac:dyDescent="0.25">
      <c r="A18" s="23" t="s">
        <v>65</v>
      </c>
      <c r="B18" s="23" t="s">
        <v>66</v>
      </c>
      <c r="C18" s="23" t="s">
        <v>95</v>
      </c>
      <c r="D18" s="23" t="s">
        <v>96</v>
      </c>
      <c r="E18" s="24">
        <v>6.8108000000000004</v>
      </c>
      <c r="F18" s="24">
        <v>17.343800000000002</v>
      </c>
      <c r="G18" s="24">
        <v>2.6137000000000001</v>
      </c>
      <c r="H18" s="24">
        <v>0</v>
      </c>
      <c r="I18" s="25">
        <v>100000</v>
      </c>
      <c r="J18" s="24">
        <v>0.1053</v>
      </c>
      <c r="K18" s="26" t="s">
        <v>763</v>
      </c>
      <c r="L18" s="27">
        <v>0</v>
      </c>
      <c r="M18" s="27">
        <v>2.3192870147</v>
      </c>
      <c r="N18" s="26" t="s">
        <v>764</v>
      </c>
    </row>
    <row r="19" spans="1:14" x14ac:dyDescent="0.25">
      <c r="A19" s="23" t="s">
        <v>65</v>
      </c>
      <c r="B19" s="23" t="s">
        <v>66</v>
      </c>
      <c r="C19" s="23" t="s">
        <v>97</v>
      </c>
      <c r="D19" s="23" t="s">
        <v>98</v>
      </c>
      <c r="E19" s="24">
        <v>7.2187000000000001</v>
      </c>
      <c r="F19" s="24">
        <v>9.3338000000000001</v>
      </c>
      <c r="G19" s="24">
        <v>2.6475</v>
      </c>
      <c r="H19" s="24">
        <v>0</v>
      </c>
      <c r="I19" s="25">
        <v>0</v>
      </c>
      <c r="J19" s="24">
        <v>5.2600000000000001E-2</v>
      </c>
      <c r="K19" s="26" t="s">
        <v>763</v>
      </c>
      <c r="L19" s="27">
        <v>0</v>
      </c>
      <c r="M19" s="27">
        <v>2.0513250308000002</v>
      </c>
      <c r="N19" s="26" t="s">
        <v>764</v>
      </c>
    </row>
    <row r="20" spans="1:14" x14ac:dyDescent="0.25">
      <c r="A20" s="23" t="s">
        <v>65</v>
      </c>
      <c r="B20" s="23" t="s">
        <v>66</v>
      </c>
      <c r="C20" s="23" t="s">
        <v>99</v>
      </c>
      <c r="D20" s="23" t="s">
        <v>100</v>
      </c>
      <c r="E20" s="24">
        <v>6.59</v>
      </c>
      <c r="F20" s="24">
        <v>6.59</v>
      </c>
      <c r="G20" s="24">
        <v>2.4729999999999999</v>
      </c>
      <c r="H20" s="24">
        <v>0</v>
      </c>
      <c r="I20" s="25">
        <v>0</v>
      </c>
      <c r="J20" s="24">
        <v>6.7299999999999999E-2</v>
      </c>
      <c r="K20" s="26" t="s">
        <v>763</v>
      </c>
      <c r="L20" s="27">
        <v>0</v>
      </c>
      <c r="M20" s="27">
        <v>1.46</v>
      </c>
      <c r="N20" s="26" t="s">
        <v>764</v>
      </c>
    </row>
    <row r="21" spans="1:14" x14ac:dyDescent="0.25">
      <c r="A21" s="23" t="s">
        <v>65</v>
      </c>
      <c r="B21" s="23" t="s">
        <v>66</v>
      </c>
      <c r="C21" s="23" t="s">
        <v>101</v>
      </c>
      <c r="D21" s="23" t="s">
        <v>102</v>
      </c>
      <c r="E21" s="24">
        <v>8.4682099999999991</v>
      </c>
      <c r="F21" s="24">
        <v>8.4682099999999991</v>
      </c>
      <c r="G21" s="24">
        <v>2.5554199999999998</v>
      </c>
      <c r="H21" s="24">
        <v>0</v>
      </c>
      <c r="I21" s="25">
        <v>0</v>
      </c>
      <c r="J21" s="24">
        <v>7.9670000000000005E-2</v>
      </c>
      <c r="K21" s="26" t="s">
        <v>763</v>
      </c>
      <c r="L21" s="27">
        <v>0</v>
      </c>
      <c r="M21" s="27">
        <v>1.4259424365</v>
      </c>
      <c r="N21" s="26" t="s">
        <v>764</v>
      </c>
    </row>
    <row r="22" spans="1:14" x14ac:dyDescent="0.25">
      <c r="A22" s="23" t="s">
        <v>65</v>
      </c>
      <c r="B22" s="23" t="s">
        <v>66</v>
      </c>
      <c r="C22" s="23" t="s">
        <v>103</v>
      </c>
      <c r="D22" s="23" t="s">
        <v>104</v>
      </c>
      <c r="E22" s="24">
        <v>9.9710000000000001</v>
      </c>
      <c r="F22" s="24">
        <v>9.9710000000000001</v>
      </c>
      <c r="G22" s="24">
        <v>2.65</v>
      </c>
      <c r="H22" s="24">
        <v>1.11E-2</v>
      </c>
      <c r="I22" s="25">
        <v>203754</v>
      </c>
      <c r="J22" s="24">
        <v>0.22600000000000001</v>
      </c>
      <c r="K22" s="26" t="s">
        <v>763</v>
      </c>
      <c r="L22" s="27">
        <v>0</v>
      </c>
      <c r="M22" s="27">
        <v>2.0001002907999998</v>
      </c>
      <c r="N22" s="26" t="s">
        <v>763</v>
      </c>
    </row>
    <row r="23" spans="1:14" x14ac:dyDescent="0.25">
      <c r="A23" s="23" t="s">
        <v>65</v>
      </c>
      <c r="B23" s="23" t="s">
        <v>105</v>
      </c>
      <c r="C23" s="23" t="s">
        <v>106</v>
      </c>
      <c r="D23" s="23" t="s">
        <v>107</v>
      </c>
      <c r="E23" s="24">
        <v>7.6414999999999997</v>
      </c>
      <c r="F23" s="24">
        <v>7.6414999999999997</v>
      </c>
      <c r="G23" s="24">
        <v>2.65</v>
      </c>
      <c r="H23" s="24">
        <v>0</v>
      </c>
      <c r="I23" s="25">
        <v>0</v>
      </c>
      <c r="J23" s="24">
        <v>0.1328</v>
      </c>
      <c r="K23" s="26" t="s">
        <v>764</v>
      </c>
      <c r="L23" s="27">
        <v>560</v>
      </c>
      <c r="M23" s="27">
        <v>2.2864359092000002</v>
      </c>
      <c r="N23" s="26" t="s">
        <v>763</v>
      </c>
    </row>
    <row r="24" spans="1:14" x14ac:dyDescent="0.25">
      <c r="A24" s="23" t="s">
        <v>65</v>
      </c>
      <c r="B24" s="23" t="s">
        <v>105</v>
      </c>
      <c r="C24" s="23" t="s">
        <v>108</v>
      </c>
      <c r="D24" s="23" t="s">
        <v>109</v>
      </c>
      <c r="E24" s="24">
        <v>2.6190000000000002</v>
      </c>
      <c r="F24" s="24">
        <v>2.6190000000000002</v>
      </c>
      <c r="G24" s="24">
        <v>2.5089999999999999</v>
      </c>
      <c r="H24" s="24">
        <v>0</v>
      </c>
      <c r="I24" s="25">
        <v>0</v>
      </c>
      <c r="J24" s="24">
        <v>0.51300000000000001</v>
      </c>
      <c r="K24" s="26" t="s">
        <v>763</v>
      </c>
      <c r="L24" s="27">
        <v>0</v>
      </c>
      <c r="M24" s="27">
        <v>6.8961435662000001</v>
      </c>
      <c r="N24" s="26" t="s">
        <v>764</v>
      </c>
    </row>
    <row r="25" spans="1:14" x14ac:dyDescent="0.25">
      <c r="A25" s="23" t="s">
        <v>65</v>
      </c>
      <c r="B25" s="23" t="s">
        <v>105</v>
      </c>
      <c r="C25" s="23" t="s">
        <v>110</v>
      </c>
      <c r="D25" s="23" t="s">
        <v>111</v>
      </c>
      <c r="E25" s="24">
        <v>3.12</v>
      </c>
      <c r="F25" s="24">
        <v>3.12</v>
      </c>
      <c r="G25" s="24">
        <v>2.6484999999999999</v>
      </c>
      <c r="H25" s="24">
        <v>0</v>
      </c>
      <c r="I25" s="25">
        <v>0</v>
      </c>
      <c r="J25" s="24">
        <v>0.1154</v>
      </c>
      <c r="K25" s="26" t="s">
        <v>764</v>
      </c>
      <c r="L25" s="27">
        <v>25</v>
      </c>
      <c r="M25" s="27">
        <v>5.8861217949000002</v>
      </c>
      <c r="N25" s="26" t="s">
        <v>763</v>
      </c>
    </row>
    <row r="26" spans="1:14" x14ac:dyDescent="0.25">
      <c r="A26" s="23" t="s">
        <v>65</v>
      </c>
      <c r="B26" s="23" t="s">
        <v>105</v>
      </c>
      <c r="C26" s="23" t="s">
        <v>112</v>
      </c>
      <c r="D26" s="23" t="s">
        <v>113</v>
      </c>
      <c r="E26" s="24">
        <v>6.9189999999999996</v>
      </c>
      <c r="F26" s="24">
        <v>10.295</v>
      </c>
      <c r="G26" s="24">
        <v>2.4249999999999998</v>
      </c>
      <c r="H26" s="24">
        <v>0</v>
      </c>
      <c r="I26" s="25">
        <v>1500000</v>
      </c>
      <c r="J26" s="24">
        <v>0.34599999999999997</v>
      </c>
      <c r="K26" s="26" t="s">
        <v>764</v>
      </c>
      <c r="L26" s="27">
        <v>200</v>
      </c>
      <c r="M26" s="27">
        <v>1.8420291950000001</v>
      </c>
      <c r="N26" s="26" t="s">
        <v>763</v>
      </c>
    </row>
    <row r="27" spans="1:14" x14ac:dyDescent="0.25">
      <c r="A27" s="23" t="s">
        <v>65</v>
      </c>
      <c r="B27" s="23" t="s">
        <v>105</v>
      </c>
      <c r="C27" s="23" t="s">
        <v>114</v>
      </c>
      <c r="D27" s="23" t="s">
        <v>115</v>
      </c>
      <c r="E27" s="24">
        <v>4.6020000000000003</v>
      </c>
      <c r="F27" s="24">
        <v>4.6020000000000003</v>
      </c>
      <c r="G27" s="24">
        <v>2.5171999999999999</v>
      </c>
      <c r="H27" s="24">
        <v>0</v>
      </c>
      <c r="I27" s="25">
        <v>0</v>
      </c>
      <c r="J27" s="24">
        <v>0.1227</v>
      </c>
      <c r="K27" s="26" t="s">
        <v>763</v>
      </c>
      <c r="L27" s="27">
        <v>0</v>
      </c>
      <c r="M27" s="27">
        <v>2.1966101695</v>
      </c>
      <c r="N27" s="26" t="s">
        <v>763</v>
      </c>
    </row>
    <row r="28" spans="1:14" x14ac:dyDescent="0.25">
      <c r="A28" s="23" t="s">
        <v>65</v>
      </c>
      <c r="B28" s="23" t="s">
        <v>105</v>
      </c>
      <c r="C28" s="23" t="s">
        <v>116</v>
      </c>
      <c r="D28" s="23" t="s">
        <v>117</v>
      </c>
      <c r="E28" s="24">
        <v>1.3815999999999999</v>
      </c>
      <c r="F28" s="24">
        <v>1.3815999999999999</v>
      </c>
      <c r="G28" s="24">
        <v>2.6743999999999999</v>
      </c>
      <c r="H28" s="24">
        <v>0</v>
      </c>
      <c r="I28" s="25">
        <v>0</v>
      </c>
      <c r="J28" s="24">
        <v>3.39E-2</v>
      </c>
      <c r="K28" s="26" t="s">
        <v>763</v>
      </c>
      <c r="L28" s="27">
        <v>0</v>
      </c>
      <c r="M28" s="27">
        <v>6.8843370006000004</v>
      </c>
      <c r="N28" s="26" t="s">
        <v>764</v>
      </c>
    </row>
    <row r="29" spans="1:14" x14ac:dyDescent="0.25">
      <c r="A29" s="23" t="s">
        <v>65</v>
      </c>
      <c r="B29" s="23" t="s">
        <v>118</v>
      </c>
      <c r="C29" s="23" t="s">
        <v>119</v>
      </c>
      <c r="D29" s="23" t="s">
        <v>120</v>
      </c>
      <c r="E29" s="24">
        <v>4.9779</v>
      </c>
      <c r="F29" s="24">
        <v>14.305199999999999</v>
      </c>
      <c r="G29" s="24">
        <v>2.5547</v>
      </c>
      <c r="H29" s="24"/>
      <c r="I29" s="25">
        <v>0</v>
      </c>
      <c r="J29" s="24">
        <v>0.44979999999999998</v>
      </c>
      <c r="K29" s="26" t="s">
        <v>763</v>
      </c>
      <c r="L29" s="27">
        <v>0</v>
      </c>
      <c r="M29" s="27">
        <v>4.9658088751999996</v>
      </c>
      <c r="N29" s="26" t="s">
        <v>763</v>
      </c>
    </row>
    <row r="30" spans="1:14" x14ac:dyDescent="0.25">
      <c r="A30" s="23" t="s">
        <v>65</v>
      </c>
      <c r="B30" s="23" t="s">
        <v>118</v>
      </c>
      <c r="C30" s="23" t="s">
        <v>121</v>
      </c>
      <c r="D30" s="23" t="s">
        <v>122</v>
      </c>
      <c r="E30" s="24">
        <v>4.4550000000000001</v>
      </c>
      <c r="F30" s="24">
        <v>12.978999999999999</v>
      </c>
      <c r="G30" s="24">
        <v>2.5310000000000001</v>
      </c>
      <c r="H30" s="24">
        <v>0</v>
      </c>
      <c r="I30" s="25">
        <v>0</v>
      </c>
      <c r="J30" s="24">
        <v>0.109</v>
      </c>
      <c r="K30" s="26" t="s">
        <v>764</v>
      </c>
      <c r="L30" s="27">
        <v>100</v>
      </c>
      <c r="M30" s="27">
        <v>3.3459034792</v>
      </c>
      <c r="N30" s="26" t="s">
        <v>763</v>
      </c>
    </row>
    <row r="31" spans="1:14" x14ac:dyDescent="0.25">
      <c r="A31" s="23" t="s">
        <v>65</v>
      </c>
      <c r="B31" s="23" t="s">
        <v>118</v>
      </c>
      <c r="C31" s="23" t="s">
        <v>123</v>
      </c>
      <c r="D31" s="23" t="s">
        <v>124</v>
      </c>
      <c r="E31" s="24">
        <v>6.1430999999999996</v>
      </c>
      <c r="F31" s="24">
        <v>16.962800000000001</v>
      </c>
      <c r="G31" s="24">
        <v>2.6318999999999999</v>
      </c>
      <c r="H31" s="24">
        <v>0</v>
      </c>
      <c r="I31" s="25">
        <v>0</v>
      </c>
      <c r="J31" s="24">
        <v>0.1235</v>
      </c>
      <c r="K31" s="26" t="s">
        <v>764</v>
      </c>
      <c r="L31" s="27">
        <v>50</v>
      </c>
      <c r="M31" s="27">
        <v>2.8504989338</v>
      </c>
      <c r="N31" s="26" t="s">
        <v>763</v>
      </c>
    </row>
    <row r="32" spans="1:14" x14ac:dyDescent="0.25">
      <c r="A32" s="23" t="s">
        <v>65</v>
      </c>
      <c r="B32" s="23" t="s">
        <v>118</v>
      </c>
      <c r="C32" s="23" t="s">
        <v>125</v>
      </c>
      <c r="D32" s="23" t="s">
        <v>126</v>
      </c>
      <c r="E32" s="24">
        <v>4.5358000000000001</v>
      </c>
      <c r="F32" s="24">
        <v>17.684699999999999</v>
      </c>
      <c r="G32" s="24">
        <v>2.6234999999999999</v>
      </c>
      <c r="H32" s="24">
        <v>0</v>
      </c>
      <c r="I32" s="25">
        <v>80604</v>
      </c>
      <c r="J32" s="24">
        <v>0.23150000000000001</v>
      </c>
      <c r="K32" s="26" t="s">
        <v>763</v>
      </c>
      <c r="L32" s="27">
        <v>0</v>
      </c>
      <c r="M32" s="27">
        <v>4.0556461925000002</v>
      </c>
      <c r="N32" s="26" t="s">
        <v>764</v>
      </c>
    </row>
    <row r="33" spans="1:14" x14ac:dyDescent="0.25">
      <c r="A33" s="23" t="s">
        <v>65</v>
      </c>
      <c r="B33" s="23" t="s">
        <v>118</v>
      </c>
      <c r="C33" s="23" t="s">
        <v>127</v>
      </c>
      <c r="D33" s="23" t="s">
        <v>128</v>
      </c>
      <c r="E33" s="24">
        <v>4.7270000000000003</v>
      </c>
      <c r="F33" s="24">
        <v>4.7270000000000003</v>
      </c>
      <c r="G33" s="24">
        <v>2.6219999999999999</v>
      </c>
      <c r="H33" s="24">
        <v>0</v>
      </c>
      <c r="I33" s="25">
        <v>0</v>
      </c>
      <c r="J33" s="24">
        <v>0.26408999999999999</v>
      </c>
      <c r="K33" s="26" t="s">
        <v>764</v>
      </c>
      <c r="L33" s="27">
        <v>25</v>
      </c>
      <c r="M33" s="27">
        <v>3.2697270995999999</v>
      </c>
      <c r="N33" s="26" t="s">
        <v>763</v>
      </c>
    </row>
    <row r="34" spans="1:14" x14ac:dyDescent="0.25">
      <c r="A34" s="23" t="s">
        <v>65</v>
      </c>
      <c r="B34" s="23" t="s">
        <v>118</v>
      </c>
      <c r="C34" s="23" t="s">
        <v>129</v>
      </c>
      <c r="D34" s="23" t="s">
        <v>130</v>
      </c>
      <c r="E34" s="24">
        <v>1.779412</v>
      </c>
      <c r="F34" s="24">
        <v>1.779412</v>
      </c>
      <c r="G34" s="24">
        <v>2.7596099999999999</v>
      </c>
      <c r="H34" s="24">
        <v>0</v>
      </c>
      <c r="I34" s="25">
        <v>0</v>
      </c>
      <c r="J34" s="24">
        <v>0.17119999999999999</v>
      </c>
      <c r="K34" s="26" t="s">
        <v>764</v>
      </c>
      <c r="L34" s="27">
        <v>40</v>
      </c>
      <c r="M34" s="27">
        <v>3.7919453168000001</v>
      </c>
      <c r="N34" s="26" t="s">
        <v>763</v>
      </c>
    </row>
    <row r="35" spans="1:14" x14ac:dyDescent="0.25">
      <c r="A35" s="23" t="s">
        <v>65</v>
      </c>
      <c r="B35" s="23" t="s">
        <v>118</v>
      </c>
      <c r="C35" s="23" t="s">
        <v>131</v>
      </c>
      <c r="D35" s="23" t="s">
        <v>132</v>
      </c>
      <c r="E35" s="24">
        <v>10.9543</v>
      </c>
      <c r="F35" s="24">
        <v>16.1874</v>
      </c>
      <c r="G35" s="24">
        <v>2.6981000000000002</v>
      </c>
      <c r="H35" s="24">
        <v>0</v>
      </c>
      <c r="I35" s="25">
        <v>0</v>
      </c>
      <c r="J35" s="24">
        <v>4.7800000000000002E-2</v>
      </c>
      <c r="K35" s="26" t="s">
        <v>764</v>
      </c>
      <c r="L35" s="27">
        <v>150</v>
      </c>
      <c r="M35" s="27">
        <v>1.87</v>
      </c>
      <c r="N35" s="26" t="s">
        <v>763</v>
      </c>
    </row>
    <row r="36" spans="1:14" x14ac:dyDescent="0.25">
      <c r="A36" s="23" t="s">
        <v>65</v>
      </c>
      <c r="B36" s="23" t="s">
        <v>118</v>
      </c>
      <c r="C36" s="23" t="s">
        <v>133</v>
      </c>
      <c r="D36" s="23" t="s">
        <v>134</v>
      </c>
      <c r="E36" s="24">
        <v>2.9</v>
      </c>
      <c r="F36" s="24">
        <v>5</v>
      </c>
      <c r="G36" s="24">
        <v>2.5931000000000002</v>
      </c>
      <c r="H36" s="24">
        <v>0</v>
      </c>
      <c r="I36" s="25">
        <v>0</v>
      </c>
      <c r="J36" s="24">
        <v>6.8589999999999998E-2</v>
      </c>
      <c r="K36" s="26" t="s">
        <v>764</v>
      </c>
      <c r="L36" s="27">
        <v>25</v>
      </c>
      <c r="M36" s="27">
        <v>5</v>
      </c>
      <c r="N36" s="26" t="s">
        <v>763</v>
      </c>
    </row>
    <row r="37" spans="1:14" x14ac:dyDescent="0.25">
      <c r="A37" s="23" t="s">
        <v>65</v>
      </c>
      <c r="B37" s="23" t="s">
        <v>118</v>
      </c>
      <c r="C37" s="23" t="s">
        <v>135</v>
      </c>
      <c r="D37" s="23" t="s">
        <v>136</v>
      </c>
      <c r="E37" s="24">
        <v>2.0019999999999998</v>
      </c>
      <c r="F37" s="24">
        <v>2.0019999999999998</v>
      </c>
      <c r="G37" s="24">
        <v>2.6309999999999998</v>
      </c>
      <c r="H37" s="24">
        <v>0</v>
      </c>
      <c r="I37" s="25">
        <v>100000</v>
      </c>
      <c r="J37" s="24">
        <v>0.224</v>
      </c>
      <c r="K37" s="26" t="s">
        <v>763</v>
      </c>
      <c r="L37" s="27">
        <v>0</v>
      </c>
      <c r="M37" s="27">
        <v>4.5184815184999998</v>
      </c>
      <c r="N37" s="26" t="s">
        <v>763</v>
      </c>
    </row>
    <row r="38" spans="1:14" x14ac:dyDescent="0.25">
      <c r="A38" s="23" t="s">
        <v>65</v>
      </c>
      <c r="B38" s="23" t="s">
        <v>118</v>
      </c>
      <c r="C38" s="23" t="s">
        <v>137</v>
      </c>
      <c r="D38" s="23" t="s">
        <v>138</v>
      </c>
      <c r="E38" s="24">
        <v>3.5945</v>
      </c>
      <c r="F38" s="24">
        <v>14.221500000000001</v>
      </c>
      <c r="G38" s="24">
        <v>2.6166999999999998</v>
      </c>
      <c r="H38" s="24">
        <v>0</v>
      </c>
      <c r="I38" s="25">
        <v>0</v>
      </c>
      <c r="J38" s="24">
        <v>0</v>
      </c>
      <c r="K38" s="26" t="s">
        <v>763</v>
      </c>
      <c r="L38" s="27">
        <v>0</v>
      </c>
      <c r="M38" s="27">
        <v>4.1371539853000003</v>
      </c>
      <c r="N38" s="26" t="s">
        <v>763</v>
      </c>
    </row>
    <row r="39" spans="1:14" x14ac:dyDescent="0.25">
      <c r="A39" s="23" t="s">
        <v>65</v>
      </c>
      <c r="B39" s="23" t="s">
        <v>118</v>
      </c>
      <c r="C39" s="23" t="s">
        <v>139</v>
      </c>
      <c r="D39" s="23" t="s">
        <v>140</v>
      </c>
      <c r="E39" s="24">
        <v>4.9870000000000001</v>
      </c>
      <c r="F39" s="24">
        <v>13.097</v>
      </c>
      <c r="G39" s="24">
        <v>2.65</v>
      </c>
      <c r="H39" s="24">
        <v>0</v>
      </c>
      <c r="I39" s="25">
        <v>0</v>
      </c>
      <c r="J39" s="24">
        <v>0.19839999999999999</v>
      </c>
      <c r="K39" s="26" t="s">
        <v>764</v>
      </c>
      <c r="L39" s="27">
        <v>150</v>
      </c>
      <c r="M39" s="27">
        <v>3.5666733506999999</v>
      </c>
      <c r="N39" s="26" t="s">
        <v>763</v>
      </c>
    </row>
    <row r="40" spans="1:14" x14ac:dyDescent="0.25">
      <c r="A40" s="23" t="s">
        <v>65</v>
      </c>
      <c r="B40" s="23" t="s">
        <v>118</v>
      </c>
      <c r="C40" s="23" t="s">
        <v>141</v>
      </c>
      <c r="D40" s="23" t="s">
        <v>142</v>
      </c>
      <c r="E40" s="24">
        <v>1.3022100000000001</v>
      </c>
      <c r="F40" s="24">
        <v>6.9705500000000002</v>
      </c>
      <c r="G40" s="24">
        <v>2.6015999999999999</v>
      </c>
      <c r="H40" s="24">
        <v>0</v>
      </c>
      <c r="I40" s="25">
        <v>12216822.970000001</v>
      </c>
      <c r="J40" s="24">
        <v>0.51629000000000003</v>
      </c>
      <c r="K40" s="26" t="s">
        <v>763</v>
      </c>
      <c r="L40" s="27">
        <v>0</v>
      </c>
      <c r="M40" s="27">
        <v>11.246957095999999</v>
      </c>
      <c r="N40" s="26" t="s">
        <v>763</v>
      </c>
    </row>
    <row r="41" spans="1:14" x14ac:dyDescent="0.25">
      <c r="A41" s="23" t="s">
        <v>65</v>
      </c>
      <c r="B41" s="23" t="s">
        <v>118</v>
      </c>
      <c r="C41" s="23" t="s">
        <v>143</v>
      </c>
      <c r="D41" s="23" t="s">
        <v>144</v>
      </c>
      <c r="E41" s="24">
        <v>2.6644000000000001</v>
      </c>
      <c r="F41" s="24">
        <v>4.3849999999999998</v>
      </c>
      <c r="G41" s="24">
        <v>2.5240999999999998</v>
      </c>
      <c r="H41" s="24">
        <v>0</v>
      </c>
      <c r="I41" s="25">
        <v>-802355</v>
      </c>
      <c r="J41" s="24">
        <v>0.16</v>
      </c>
      <c r="K41" s="26" t="s">
        <v>764</v>
      </c>
      <c r="L41" s="27">
        <v>25</v>
      </c>
      <c r="M41" s="27">
        <v>3.0003753190000002</v>
      </c>
      <c r="N41" s="26" t="s">
        <v>763</v>
      </c>
    </row>
    <row r="42" spans="1:14" x14ac:dyDescent="0.25">
      <c r="A42" s="23" t="s">
        <v>65</v>
      </c>
      <c r="B42" s="23" t="s">
        <v>118</v>
      </c>
      <c r="C42" s="23" t="s">
        <v>145</v>
      </c>
      <c r="D42" s="23" t="s">
        <v>146</v>
      </c>
      <c r="E42" s="24">
        <v>2.855</v>
      </c>
      <c r="F42" s="24">
        <v>4.8</v>
      </c>
      <c r="G42" s="24">
        <v>2.5394000000000001</v>
      </c>
      <c r="H42" s="24">
        <v>0</v>
      </c>
      <c r="I42" s="25">
        <v>0</v>
      </c>
      <c r="J42" s="24">
        <v>9.9400000000000002E-2</v>
      </c>
      <c r="K42" s="26" t="s">
        <v>764</v>
      </c>
      <c r="L42" s="27">
        <v>20</v>
      </c>
      <c r="M42" s="27">
        <v>2.4956217163000001</v>
      </c>
      <c r="N42" s="26" t="s">
        <v>763</v>
      </c>
    </row>
    <row r="43" spans="1:14" x14ac:dyDescent="0.25">
      <c r="A43" s="23" t="s">
        <v>65</v>
      </c>
      <c r="B43" s="23" t="s">
        <v>118</v>
      </c>
      <c r="C43" s="23" t="s">
        <v>147</v>
      </c>
      <c r="D43" s="23" t="s">
        <v>148</v>
      </c>
      <c r="E43" s="24">
        <v>9</v>
      </c>
      <c r="F43" s="24">
        <v>18</v>
      </c>
      <c r="G43" s="24">
        <v>2.5655000000000001</v>
      </c>
      <c r="H43" s="24">
        <v>0</v>
      </c>
      <c r="I43" s="25">
        <v>0</v>
      </c>
      <c r="J43" s="24">
        <v>0.50405199999999994</v>
      </c>
      <c r="K43" s="26" t="s">
        <v>763</v>
      </c>
      <c r="L43" s="27">
        <v>0</v>
      </c>
      <c r="M43" s="27">
        <v>2.3888888889</v>
      </c>
      <c r="N43" s="26" t="s">
        <v>763</v>
      </c>
    </row>
    <row r="44" spans="1:14" x14ac:dyDescent="0.25">
      <c r="A44" s="23" t="s">
        <v>65</v>
      </c>
      <c r="B44" s="23" t="s">
        <v>118</v>
      </c>
      <c r="C44" s="23" t="s">
        <v>149</v>
      </c>
      <c r="D44" s="23" t="s">
        <v>150</v>
      </c>
      <c r="E44" s="24">
        <v>5.6303999999999998</v>
      </c>
      <c r="F44" s="24">
        <v>18.128</v>
      </c>
      <c r="G44" s="24">
        <v>2.601</v>
      </c>
      <c r="H44" s="24">
        <v>0</v>
      </c>
      <c r="I44" s="25">
        <v>0</v>
      </c>
      <c r="J44" s="24">
        <v>0.1288</v>
      </c>
      <c r="K44" s="26" t="s">
        <v>764</v>
      </c>
      <c r="L44" s="27">
        <v>50</v>
      </c>
      <c r="M44" s="27">
        <v>3.1438263710999999</v>
      </c>
      <c r="N44" s="26" t="s">
        <v>764</v>
      </c>
    </row>
    <row r="45" spans="1:14" x14ac:dyDescent="0.25">
      <c r="A45" s="23" t="s">
        <v>65</v>
      </c>
      <c r="B45" s="23" t="s">
        <v>118</v>
      </c>
      <c r="C45" s="23" t="s">
        <v>151</v>
      </c>
      <c r="D45" s="23" t="s">
        <v>152</v>
      </c>
      <c r="E45" s="24">
        <v>3.8253360000000001</v>
      </c>
      <c r="F45" s="24">
        <v>10.080289</v>
      </c>
      <c r="G45" s="24">
        <v>2.4959289999999998</v>
      </c>
      <c r="H45" s="24">
        <v>0</v>
      </c>
      <c r="I45" s="25">
        <v>41200.43</v>
      </c>
      <c r="J45" s="24">
        <v>0.11713</v>
      </c>
      <c r="K45" s="26" t="s">
        <v>764</v>
      </c>
      <c r="L45" s="27">
        <v>48</v>
      </c>
      <c r="M45" s="27">
        <v>2.2912949346000002</v>
      </c>
      <c r="N45" s="26" t="s">
        <v>763</v>
      </c>
    </row>
    <row r="46" spans="1:14" x14ac:dyDescent="0.25">
      <c r="A46" s="23" t="s">
        <v>65</v>
      </c>
      <c r="B46" s="23" t="s">
        <v>118</v>
      </c>
      <c r="C46" s="23" t="s">
        <v>153</v>
      </c>
      <c r="D46" s="23" t="s">
        <v>154</v>
      </c>
      <c r="E46" s="24">
        <v>7.1598499999999996</v>
      </c>
      <c r="F46" s="24">
        <v>12.60985</v>
      </c>
      <c r="G46" s="24">
        <v>2.5022000000000002</v>
      </c>
      <c r="H46" s="24">
        <v>0</v>
      </c>
      <c r="I46" s="25">
        <v>0</v>
      </c>
      <c r="J46" s="24">
        <v>8.133E-2</v>
      </c>
      <c r="K46" s="26" t="s">
        <v>763</v>
      </c>
      <c r="L46" s="27">
        <v>0</v>
      </c>
      <c r="M46" s="27">
        <v>1.6564383331999999</v>
      </c>
      <c r="N46" s="26" t="s">
        <v>763</v>
      </c>
    </row>
    <row r="47" spans="1:14" x14ac:dyDescent="0.25">
      <c r="A47" s="23" t="s">
        <v>65</v>
      </c>
      <c r="B47" s="23" t="s">
        <v>118</v>
      </c>
      <c r="C47" s="23" t="s">
        <v>155</v>
      </c>
      <c r="D47" s="23" t="s">
        <v>156</v>
      </c>
      <c r="E47" s="24">
        <v>4.0750000000000002</v>
      </c>
      <c r="F47" s="24">
        <v>8.5609000000000002</v>
      </c>
      <c r="G47" s="24">
        <v>2.6602999999999999</v>
      </c>
      <c r="H47" s="24">
        <v>0</v>
      </c>
      <c r="I47" s="25">
        <v>25000</v>
      </c>
      <c r="J47" s="24">
        <v>4.7E-2</v>
      </c>
      <c r="K47" s="26" t="s">
        <v>763</v>
      </c>
      <c r="L47" s="27">
        <v>0</v>
      </c>
      <c r="M47" s="27">
        <v>3.3327607362</v>
      </c>
      <c r="N47" s="26" t="s">
        <v>764</v>
      </c>
    </row>
    <row r="48" spans="1:14" x14ac:dyDescent="0.25">
      <c r="A48" s="23" t="s">
        <v>65</v>
      </c>
      <c r="B48" s="23" t="s">
        <v>118</v>
      </c>
      <c r="C48" s="23" t="s">
        <v>157</v>
      </c>
      <c r="D48" s="23" t="s">
        <v>158</v>
      </c>
      <c r="E48" s="24">
        <v>2.4977</v>
      </c>
      <c r="F48" s="24">
        <v>2.4977</v>
      </c>
      <c r="G48" s="24">
        <v>2.6594000000000002</v>
      </c>
      <c r="H48" s="24">
        <v>1.8100000000000002E-2</v>
      </c>
      <c r="I48" s="25">
        <v>150000</v>
      </c>
      <c r="J48" s="24">
        <v>0.30249999999999999</v>
      </c>
      <c r="K48" s="26" t="s">
        <v>764</v>
      </c>
      <c r="L48" s="27">
        <v>20</v>
      </c>
      <c r="M48" s="27">
        <v>2.6764623454000001</v>
      </c>
      <c r="N48" s="26" t="s">
        <v>764</v>
      </c>
    </row>
    <row r="49" spans="1:14" x14ac:dyDescent="0.25">
      <c r="A49" s="23" t="s">
        <v>65</v>
      </c>
      <c r="B49" s="23" t="s">
        <v>118</v>
      </c>
      <c r="C49" s="23" t="s">
        <v>159</v>
      </c>
      <c r="D49" s="23" t="s">
        <v>160</v>
      </c>
      <c r="E49" s="24">
        <v>3.2982499999999999</v>
      </c>
      <c r="F49" s="24">
        <v>11.06653</v>
      </c>
      <c r="G49" s="24">
        <v>2.5724</v>
      </c>
      <c r="H49" s="24">
        <v>0</v>
      </c>
      <c r="I49" s="25">
        <v>4080320</v>
      </c>
      <c r="J49" s="24">
        <v>3.8399999999999997E-2</v>
      </c>
      <c r="K49" s="26" t="s">
        <v>764</v>
      </c>
      <c r="L49" s="27">
        <v>100</v>
      </c>
      <c r="M49" s="27">
        <v>4.889420147</v>
      </c>
      <c r="N49" s="26" t="s">
        <v>763</v>
      </c>
    </row>
    <row r="50" spans="1:14" x14ac:dyDescent="0.25">
      <c r="A50" s="23" t="s">
        <v>65</v>
      </c>
      <c r="B50" s="23" t="s">
        <v>118</v>
      </c>
      <c r="C50" s="23" t="s">
        <v>161</v>
      </c>
      <c r="D50" s="23" t="s">
        <v>162</v>
      </c>
      <c r="E50" s="24">
        <v>4.9050000000000002</v>
      </c>
      <c r="F50" s="24">
        <v>14.122</v>
      </c>
      <c r="G50" s="24">
        <v>2.5230000000000001</v>
      </c>
      <c r="H50" s="24">
        <v>0</v>
      </c>
      <c r="I50" s="25">
        <v>28759</v>
      </c>
      <c r="J50" s="24">
        <v>0.215</v>
      </c>
      <c r="K50" s="26" t="s">
        <v>764</v>
      </c>
      <c r="L50" s="27">
        <v>75</v>
      </c>
      <c r="M50" s="27">
        <v>4.0493374107999998</v>
      </c>
      <c r="N50" s="26" t="s">
        <v>764</v>
      </c>
    </row>
    <row r="51" spans="1:14" x14ac:dyDescent="0.25">
      <c r="A51" s="23" t="s">
        <v>65</v>
      </c>
      <c r="B51" s="23" t="s">
        <v>118</v>
      </c>
      <c r="C51" s="23" t="s">
        <v>163</v>
      </c>
      <c r="D51" s="23" t="s">
        <v>164</v>
      </c>
      <c r="E51" s="24">
        <v>2.7124999999999999</v>
      </c>
      <c r="F51" s="24">
        <v>5.6224999999999996</v>
      </c>
      <c r="G51" s="24">
        <v>2.54</v>
      </c>
      <c r="H51" s="24">
        <v>0</v>
      </c>
      <c r="I51" s="25">
        <v>0</v>
      </c>
      <c r="J51" s="24">
        <v>5.9499999999999997E-2</v>
      </c>
      <c r="K51" s="26" t="s">
        <v>763</v>
      </c>
      <c r="L51" s="27">
        <v>0</v>
      </c>
      <c r="M51" s="27">
        <v>2.1126267281</v>
      </c>
      <c r="N51" s="26" t="s">
        <v>763</v>
      </c>
    </row>
    <row r="52" spans="1:14" x14ac:dyDescent="0.25">
      <c r="A52" s="23" t="s">
        <v>65</v>
      </c>
      <c r="B52" s="23" t="s">
        <v>118</v>
      </c>
      <c r="C52" s="23" t="s">
        <v>165</v>
      </c>
      <c r="D52" s="23" t="s">
        <v>166</v>
      </c>
      <c r="E52" s="24">
        <v>4.1711999999999998</v>
      </c>
      <c r="F52" s="24">
        <v>16.242899999999999</v>
      </c>
      <c r="G52" s="24">
        <v>2.4870000000000001</v>
      </c>
      <c r="H52" s="24">
        <v>0</v>
      </c>
      <c r="I52" s="25">
        <v>0</v>
      </c>
      <c r="J52" s="24">
        <v>0.41799999999999998</v>
      </c>
      <c r="K52" s="26" t="s">
        <v>764</v>
      </c>
      <c r="L52" s="27">
        <v>100</v>
      </c>
      <c r="M52" s="27">
        <v>4.7223820483000001</v>
      </c>
      <c r="N52" s="26" t="s">
        <v>763</v>
      </c>
    </row>
    <row r="53" spans="1:14" x14ac:dyDescent="0.25">
      <c r="A53" s="23" t="s">
        <v>65</v>
      </c>
      <c r="B53" s="23" t="s">
        <v>118</v>
      </c>
      <c r="C53" s="23" t="s">
        <v>167</v>
      </c>
      <c r="D53" s="23" t="s">
        <v>168</v>
      </c>
      <c r="E53" s="24">
        <v>2.97</v>
      </c>
      <c r="F53" s="24">
        <v>12.4</v>
      </c>
      <c r="G53" s="24">
        <v>2.5880000000000001</v>
      </c>
      <c r="H53" s="24">
        <v>0</v>
      </c>
      <c r="I53" s="25">
        <v>0</v>
      </c>
      <c r="J53" s="24">
        <v>2.6499999999999999E-2</v>
      </c>
      <c r="K53" s="26" t="s">
        <v>763</v>
      </c>
      <c r="L53" s="27">
        <v>0</v>
      </c>
      <c r="M53" s="27">
        <v>2.19</v>
      </c>
      <c r="N53" s="26" t="s">
        <v>763</v>
      </c>
    </row>
    <row r="54" spans="1:14" x14ac:dyDescent="0.25">
      <c r="A54" s="23" t="s">
        <v>65</v>
      </c>
      <c r="B54" s="23" t="s">
        <v>118</v>
      </c>
      <c r="C54" s="23" t="s">
        <v>169</v>
      </c>
      <c r="D54" s="23" t="s">
        <v>170</v>
      </c>
      <c r="E54" s="24">
        <v>2.4544000000000001</v>
      </c>
      <c r="F54" s="24">
        <v>8.8230000000000004</v>
      </c>
      <c r="G54" s="24">
        <v>2.5205000000000002</v>
      </c>
      <c r="H54" s="24">
        <v>1.8800000000000001E-2</v>
      </c>
      <c r="I54" s="25">
        <v>22115</v>
      </c>
      <c r="J54" s="24">
        <v>0.33629999999999999</v>
      </c>
      <c r="K54" s="26" t="s">
        <v>764</v>
      </c>
      <c r="L54" s="27">
        <v>50</v>
      </c>
      <c r="M54" s="27">
        <v>4.9999592568000004</v>
      </c>
      <c r="N54" s="26" t="s">
        <v>763</v>
      </c>
    </row>
    <row r="55" spans="1:14" x14ac:dyDescent="0.25">
      <c r="A55" s="23" t="s">
        <v>65</v>
      </c>
      <c r="B55" s="23" t="s">
        <v>118</v>
      </c>
      <c r="C55" s="23" t="s">
        <v>171</v>
      </c>
      <c r="D55" s="23" t="s">
        <v>172</v>
      </c>
      <c r="E55" s="24">
        <v>4.8341000000000003</v>
      </c>
      <c r="F55" s="24">
        <v>25.230899999999998</v>
      </c>
      <c r="G55" s="24">
        <v>2.6067999999999998</v>
      </c>
      <c r="H55" s="24">
        <v>0</v>
      </c>
      <c r="I55" s="25">
        <v>1180816</v>
      </c>
      <c r="J55" s="24">
        <v>0.1497</v>
      </c>
      <c r="K55" s="26" t="s">
        <v>763</v>
      </c>
      <c r="L55" s="27">
        <v>0</v>
      </c>
      <c r="M55" s="27">
        <v>1.86</v>
      </c>
      <c r="N55" s="26" t="s">
        <v>763</v>
      </c>
    </row>
    <row r="56" spans="1:14" x14ac:dyDescent="0.25">
      <c r="A56" s="23" t="s">
        <v>65</v>
      </c>
      <c r="B56" s="23" t="s">
        <v>118</v>
      </c>
      <c r="C56" s="23" t="s">
        <v>173</v>
      </c>
      <c r="D56" s="23" t="s">
        <v>174</v>
      </c>
      <c r="E56" s="24">
        <v>4.8539000000000003</v>
      </c>
      <c r="F56" s="24">
        <v>18.694900000000001</v>
      </c>
      <c r="G56" s="24">
        <v>2.6362999999999999</v>
      </c>
      <c r="H56" s="24">
        <v>0</v>
      </c>
      <c r="I56" s="25">
        <v>0</v>
      </c>
      <c r="J56" s="24">
        <v>0.30070000000000002</v>
      </c>
      <c r="K56" s="26" t="s">
        <v>764</v>
      </c>
      <c r="L56" s="27">
        <v>50</v>
      </c>
      <c r="M56" s="27">
        <v>4.3992459671999997</v>
      </c>
      <c r="N56" s="26" t="s">
        <v>763</v>
      </c>
    </row>
    <row r="57" spans="1:14" x14ac:dyDescent="0.25">
      <c r="A57" s="23" t="s">
        <v>65</v>
      </c>
      <c r="B57" s="23" t="s">
        <v>118</v>
      </c>
      <c r="C57" s="23" t="s">
        <v>175</v>
      </c>
      <c r="D57" s="23" t="s">
        <v>176</v>
      </c>
      <c r="E57" s="24">
        <v>2.9478</v>
      </c>
      <c r="F57" s="24">
        <v>8.3178000000000001</v>
      </c>
      <c r="G57" s="24">
        <v>2.524</v>
      </c>
      <c r="H57" s="24">
        <v>0</v>
      </c>
      <c r="I57" s="25">
        <v>0</v>
      </c>
      <c r="J57" s="24">
        <v>0.35210000000000002</v>
      </c>
      <c r="K57" s="26" t="s">
        <v>764</v>
      </c>
      <c r="L57" s="27">
        <v>60</v>
      </c>
      <c r="M57" s="27">
        <v>3.5609607164999999</v>
      </c>
      <c r="N57" s="26" t="s">
        <v>763</v>
      </c>
    </row>
    <row r="58" spans="1:14" x14ac:dyDescent="0.25">
      <c r="A58" s="23" t="s">
        <v>65</v>
      </c>
      <c r="B58" s="23" t="s">
        <v>118</v>
      </c>
      <c r="C58" s="23" t="s">
        <v>177</v>
      </c>
      <c r="D58" s="23" t="s">
        <v>178</v>
      </c>
      <c r="E58" s="24">
        <v>4.2691999999999997</v>
      </c>
      <c r="F58" s="24">
        <v>7.5663999999999998</v>
      </c>
      <c r="G58" s="24">
        <v>2.6827999999999999</v>
      </c>
      <c r="H58" s="24">
        <v>0</v>
      </c>
      <c r="I58" s="25">
        <v>0</v>
      </c>
      <c r="J58" s="24">
        <v>0.10507</v>
      </c>
      <c r="K58" s="26" t="s">
        <v>764</v>
      </c>
      <c r="L58" s="27">
        <v>30</v>
      </c>
      <c r="M58" s="27">
        <v>2.1174224679</v>
      </c>
      <c r="N58" s="26" t="s">
        <v>763</v>
      </c>
    </row>
    <row r="59" spans="1:14" x14ac:dyDescent="0.25">
      <c r="A59" s="23" t="s">
        <v>65</v>
      </c>
      <c r="B59" s="23" t="s">
        <v>118</v>
      </c>
      <c r="C59" s="23" t="s">
        <v>179</v>
      </c>
      <c r="D59" s="23" t="s">
        <v>180</v>
      </c>
      <c r="E59" s="24">
        <v>6.4074999999999998</v>
      </c>
      <c r="F59" s="24">
        <v>9.1904000000000003</v>
      </c>
      <c r="G59" s="24">
        <v>2.5750000000000002</v>
      </c>
      <c r="H59" s="24">
        <v>0</v>
      </c>
      <c r="I59" s="25">
        <v>0</v>
      </c>
      <c r="J59" s="24">
        <v>0.51160000000000005</v>
      </c>
      <c r="K59" s="26" t="s">
        <v>764</v>
      </c>
      <c r="L59" s="27">
        <v>50</v>
      </c>
      <c r="M59" s="27">
        <v>2.3175809597999999</v>
      </c>
      <c r="N59" s="26" t="s">
        <v>763</v>
      </c>
    </row>
    <row r="60" spans="1:14" x14ac:dyDescent="0.25">
      <c r="A60" s="23" t="s">
        <v>65</v>
      </c>
      <c r="B60" s="23" t="s">
        <v>118</v>
      </c>
      <c r="C60" s="23" t="s">
        <v>181</v>
      </c>
      <c r="D60" s="23" t="s">
        <v>182</v>
      </c>
      <c r="E60" s="24">
        <v>5</v>
      </c>
      <c r="F60" s="24">
        <v>7.6</v>
      </c>
      <c r="G60" s="24">
        <v>2.6938</v>
      </c>
      <c r="H60" s="24">
        <v>0</v>
      </c>
      <c r="I60" s="25">
        <v>25000</v>
      </c>
      <c r="J60" s="24">
        <v>0.45400000000000001</v>
      </c>
      <c r="K60" s="26" t="s">
        <v>764</v>
      </c>
      <c r="L60" s="27">
        <v>50</v>
      </c>
      <c r="M60" s="27">
        <v>2.6</v>
      </c>
      <c r="N60" s="26" t="s">
        <v>763</v>
      </c>
    </row>
    <row r="61" spans="1:14" x14ac:dyDescent="0.25">
      <c r="A61" s="23" t="s">
        <v>65</v>
      </c>
      <c r="B61" s="23" t="s">
        <v>118</v>
      </c>
      <c r="C61" s="23" t="s">
        <v>183</v>
      </c>
      <c r="D61" s="23" t="s">
        <v>184</v>
      </c>
      <c r="E61" s="24">
        <v>3.5165999999999999</v>
      </c>
      <c r="F61" s="24">
        <v>3.5165999999999999</v>
      </c>
      <c r="G61" s="24">
        <v>2.6097000000000001</v>
      </c>
      <c r="H61" s="24">
        <v>0</v>
      </c>
      <c r="I61" s="25">
        <v>0</v>
      </c>
      <c r="J61" s="24">
        <v>1.1479999999999999</v>
      </c>
      <c r="K61" s="26" t="s">
        <v>764</v>
      </c>
      <c r="L61" s="27">
        <v>400</v>
      </c>
      <c r="M61" s="27">
        <v>5.4524540750000003</v>
      </c>
      <c r="N61" s="26" t="s">
        <v>763</v>
      </c>
    </row>
    <row r="62" spans="1:14" x14ac:dyDescent="0.25">
      <c r="A62" s="23" t="s">
        <v>65</v>
      </c>
      <c r="B62" s="23" t="s">
        <v>118</v>
      </c>
      <c r="C62" s="23" t="s">
        <v>185</v>
      </c>
      <c r="D62" s="23" t="s">
        <v>186</v>
      </c>
      <c r="E62" s="24">
        <v>4.9674610000000001</v>
      </c>
      <c r="F62" s="24">
        <v>10.684577000000001</v>
      </c>
      <c r="G62" s="24">
        <v>2.5998999999999999</v>
      </c>
      <c r="H62" s="24">
        <v>0</v>
      </c>
      <c r="I62" s="25">
        <v>0</v>
      </c>
      <c r="J62" s="24">
        <v>0.55064999999999997</v>
      </c>
      <c r="K62" s="26" t="s">
        <v>764</v>
      </c>
      <c r="L62" s="27">
        <v>50</v>
      </c>
      <c r="M62" s="27">
        <v>2.979405173</v>
      </c>
      <c r="N62" s="26" t="s">
        <v>763</v>
      </c>
    </row>
    <row r="63" spans="1:14" x14ac:dyDescent="0.25">
      <c r="A63" s="23" t="s">
        <v>65</v>
      </c>
      <c r="B63" s="23" t="s">
        <v>118</v>
      </c>
      <c r="C63" s="23" t="s">
        <v>187</v>
      </c>
      <c r="D63" s="23" t="s">
        <v>188</v>
      </c>
      <c r="E63" s="24">
        <v>4.2133000000000003</v>
      </c>
      <c r="F63" s="24">
        <v>4.2133000000000003</v>
      </c>
      <c r="G63" s="24">
        <v>2.5474999999999999</v>
      </c>
      <c r="H63" s="24">
        <v>0</v>
      </c>
      <c r="I63" s="25">
        <v>0</v>
      </c>
      <c r="J63" s="24">
        <v>9.5500000000000002E-2</v>
      </c>
      <c r="K63" s="26" t="s">
        <v>764</v>
      </c>
      <c r="L63" s="27">
        <v>50</v>
      </c>
      <c r="M63" s="27">
        <v>2</v>
      </c>
      <c r="N63" s="26" t="s">
        <v>763</v>
      </c>
    </row>
    <row r="64" spans="1:14" x14ac:dyDescent="0.25">
      <c r="A64" s="23" t="s">
        <v>65</v>
      </c>
      <c r="B64" s="23" t="s">
        <v>118</v>
      </c>
      <c r="C64" s="23" t="s">
        <v>189</v>
      </c>
      <c r="D64" s="23" t="s">
        <v>190</v>
      </c>
      <c r="E64" s="24">
        <v>5.4817</v>
      </c>
      <c r="F64" s="24">
        <v>12.9815</v>
      </c>
      <c r="G64" s="24">
        <v>2.7324999999999999</v>
      </c>
      <c r="H64" s="24">
        <v>0</v>
      </c>
      <c r="I64" s="25">
        <v>0</v>
      </c>
      <c r="J64" s="24">
        <v>0.51680000000000004</v>
      </c>
      <c r="K64" s="26" t="s">
        <v>763</v>
      </c>
      <c r="L64" s="27">
        <v>0</v>
      </c>
      <c r="M64" s="27">
        <v>2.8603900250000001</v>
      </c>
      <c r="N64" s="26" t="s">
        <v>763</v>
      </c>
    </row>
    <row r="65" spans="1:14" x14ac:dyDescent="0.25">
      <c r="A65" s="23" t="s">
        <v>65</v>
      </c>
      <c r="B65" s="23" t="s">
        <v>118</v>
      </c>
      <c r="C65" s="23" t="s">
        <v>191</v>
      </c>
      <c r="D65" s="23" t="s">
        <v>192</v>
      </c>
      <c r="E65" s="24">
        <v>4.6643999999999997</v>
      </c>
      <c r="F65" s="24">
        <v>7.3983999999999996</v>
      </c>
      <c r="G65" s="24">
        <v>2.4883000000000002</v>
      </c>
      <c r="H65" s="24">
        <v>0</v>
      </c>
      <c r="I65" s="25">
        <v>0</v>
      </c>
      <c r="J65" s="24">
        <v>0.1865</v>
      </c>
      <c r="K65" s="26" t="s">
        <v>764</v>
      </c>
      <c r="L65" s="27">
        <v>20</v>
      </c>
      <c r="M65" s="27">
        <v>2.1940442501000001</v>
      </c>
      <c r="N65" s="26" t="s">
        <v>763</v>
      </c>
    </row>
    <row r="66" spans="1:14" x14ac:dyDescent="0.25">
      <c r="A66" s="23" t="s">
        <v>65</v>
      </c>
      <c r="B66" s="23" t="s">
        <v>118</v>
      </c>
      <c r="C66" s="23" t="s">
        <v>193</v>
      </c>
      <c r="D66" s="23" t="s">
        <v>194</v>
      </c>
      <c r="E66" s="24">
        <v>1.77</v>
      </c>
      <c r="F66" s="24">
        <v>5.9950000000000001</v>
      </c>
      <c r="G66" s="24">
        <v>2.7</v>
      </c>
      <c r="H66" s="24">
        <v>0</v>
      </c>
      <c r="I66" s="25">
        <v>2000000</v>
      </c>
      <c r="J66" s="24">
        <v>0</v>
      </c>
      <c r="K66" s="26" t="s">
        <v>763</v>
      </c>
      <c r="L66" s="27">
        <v>0</v>
      </c>
      <c r="M66" s="27">
        <v>6.1129943503000002</v>
      </c>
      <c r="N66" s="26" t="s">
        <v>763</v>
      </c>
    </row>
    <row r="67" spans="1:14" x14ac:dyDescent="0.25">
      <c r="A67" s="23" t="s">
        <v>65</v>
      </c>
      <c r="B67" s="23" t="s">
        <v>118</v>
      </c>
      <c r="C67" s="23" t="s">
        <v>195</v>
      </c>
      <c r="D67" s="23" t="s">
        <v>196</v>
      </c>
      <c r="E67" s="24">
        <v>3.8386</v>
      </c>
      <c r="F67" s="24">
        <v>6.9645999999999999</v>
      </c>
      <c r="G67" s="24">
        <v>2.6040999999999999</v>
      </c>
      <c r="H67" s="24">
        <v>0.19259999999999999</v>
      </c>
      <c r="I67" s="25">
        <v>520000</v>
      </c>
      <c r="J67" s="24">
        <v>0.2036</v>
      </c>
      <c r="K67" s="26" t="s">
        <v>764</v>
      </c>
      <c r="L67" s="27">
        <v>10</v>
      </c>
      <c r="M67" s="27">
        <v>2.39</v>
      </c>
      <c r="N67" s="26" t="s">
        <v>763</v>
      </c>
    </row>
    <row r="68" spans="1:14" x14ac:dyDescent="0.25">
      <c r="A68" s="23" t="s">
        <v>65</v>
      </c>
      <c r="B68" s="23" t="s">
        <v>118</v>
      </c>
      <c r="C68" s="23" t="s">
        <v>197</v>
      </c>
      <c r="D68" s="23" t="s">
        <v>198</v>
      </c>
      <c r="E68" s="24">
        <v>4.9572000000000003</v>
      </c>
      <c r="F68" s="24">
        <v>4.9572000000000003</v>
      </c>
      <c r="G68" s="24">
        <v>2.5922000000000001</v>
      </c>
      <c r="H68" s="24">
        <v>0</v>
      </c>
      <c r="I68" s="25">
        <v>0</v>
      </c>
      <c r="J68" s="24">
        <v>7.7799999999999994E-2</v>
      </c>
      <c r="K68" s="26" t="s">
        <v>763</v>
      </c>
      <c r="L68" s="27">
        <v>0</v>
      </c>
      <c r="M68" s="27">
        <v>1.9602194787</v>
      </c>
      <c r="N68" s="26" t="s">
        <v>763</v>
      </c>
    </row>
    <row r="69" spans="1:14" x14ac:dyDescent="0.25">
      <c r="A69" s="23" t="s">
        <v>65</v>
      </c>
      <c r="B69" s="23" t="s">
        <v>118</v>
      </c>
      <c r="C69" s="23" t="s">
        <v>199</v>
      </c>
      <c r="D69" s="23" t="s">
        <v>200</v>
      </c>
      <c r="E69" s="24">
        <v>4.2098000000000004</v>
      </c>
      <c r="F69" s="24">
        <v>9.4741999999999997</v>
      </c>
      <c r="G69" s="24">
        <v>2.6284999999999998</v>
      </c>
      <c r="H69" s="24">
        <v>0</v>
      </c>
      <c r="I69" s="25">
        <v>0</v>
      </c>
      <c r="J69" s="24">
        <v>1.9400000000000001E-2</v>
      </c>
      <c r="K69" s="26" t="s">
        <v>764</v>
      </c>
      <c r="L69" s="27">
        <v>25</v>
      </c>
      <c r="M69" s="27">
        <v>2.963252411</v>
      </c>
      <c r="N69" s="26" t="s">
        <v>763</v>
      </c>
    </row>
    <row r="70" spans="1:14" x14ac:dyDescent="0.25">
      <c r="A70" s="23" t="s">
        <v>65</v>
      </c>
      <c r="B70" s="23" t="s">
        <v>118</v>
      </c>
      <c r="C70" s="23" t="s">
        <v>201</v>
      </c>
      <c r="D70" s="23" t="s">
        <v>202</v>
      </c>
      <c r="E70" s="24">
        <v>2.5323000000000002</v>
      </c>
      <c r="F70" s="24">
        <v>5.6974999999999998</v>
      </c>
      <c r="G70" s="24">
        <v>2.5076000000000001</v>
      </c>
      <c r="H70" s="24">
        <v>0</v>
      </c>
      <c r="I70" s="25">
        <v>0</v>
      </c>
      <c r="J70" s="24">
        <v>5.1200000000000002E-2</v>
      </c>
      <c r="K70" s="26" t="s">
        <v>764</v>
      </c>
      <c r="L70" s="27">
        <v>20</v>
      </c>
      <c r="M70" s="27">
        <v>2.9999210204</v>
      </c>
      <c r="N70" s="26" t="s">
        <v>764</v>
      </c>
    </row>
    <row r="71" spans="1:14" x14ac:dyDescent="0.25">
      <c r="A71" s="23" t="s">
        <v>65</v>
      </c>
      <c r="B71" s="23" t="s">
        <v>118</v>
      </c>
      <c r="C71" s="23" t="s">
        <v>203</v>
      </c>
      <c r="D71" s="23" t="s">
        <v>204</v>
      </c>
      <c r="E71" s="24">
        <v>4.3671499999999996</v>
      </c>
      <c r="F71" s="24">
        <v>10.45965</v>
      </c>
      <c r="G71" s="24">
        <v>2.5375999999999999</v>
      </c>
      <c r="H71" s="24">
        <v>0</v>
      </c>
      <c r="I71" s="25">
        <v>0</v>
      </c>
      <c r="J71" s="24">
        <v>4.7100000000000003E-2</v>
      </c>
      <c r="K71" s="26" t="s">
        <v>764</v>
      </c>
      <c r="L71" s="27">
        <v>50</v>
      </c>
      <c r="M71" s="27">
        <v>3.0912608910000001</v>
      </c>
      <c r="N71" s="26" t="s">
        <v>763</v>
      </c>
    </row>
    <row r="72" spans="1:14" x14ac:dyDescent="0.25">
      <c r="A72" s="23" t="s">
        <v>65</v>
      </c>
      <c r="B72" s="23" t="s">
        <v>118</v>
      </c>
      <c r="C72" s="23" t="s">
        <v>205</v>
      </c>
      <c r="D72" s="23" t="s">
        <v>206</v>
      </c>
      <c r="E72" s="24">
        <v>5.7752999999999997</v>
      </c>
      <c r="F72" s="24">
        <v>12.875299999999999</v>
      </c>
      <c r="G72" s="24">
        <v>2.6213000000000002</v>
      </c>
      <c r="H72" s="24">
        <v>0</v>
      </c>
      <c r="I72" s="25">
        <v>0</v>
      </c>
      <c r="J72" s="24">
        <v>0.72240000000000004</v>
      </c>
      <c r="K72" s="26" t="s">
        <v>764</v>
      </c>
      <c r="L72" s="27">
        <v>100</v>
      </c>
      <c r="M72" s="27">
        <v>3.7970668189999999</v>
      </c>
      <c r="N72" s="26" t="s">
        <v>763</v>
      </c>
    </row>
    <row r="73" spans="1:14" x14ac:dyDescent="0.25">
      <c r="A73" s="23" t="s">
        <v>65</v>
      </c>
      <c r="B73" s="23" t="s">
        <v>118</v>
      </c>
      <c r="C73" s="23" t="s">
        <v>207</v>
      </c>
      <c r="D73" s="23" t="s">
        <v>208</v>
      </c>
      <c r="E73" s="24">
        <v>5.3</v>
      </c>
      <c r="F73" s="24">
        <v>18.7</v>
      </c>
      <c r="G73" s="24">
        <v>2.6221000000000001</v>
      </c>
      <c r="H73" s="24">
        <v>0</v>
      </c>
      <c r="I73" s="25">
        <v>-1.994</v>
      </c>
      <c r="J73" s="24">
        <v>0.30470000000000003</v>
      </c>
      <c r="K73" s="26" t="s">
        <v>763</v>
      </c>
      <c r="L73" s="27">
        <v>0</v>
      </c>
      <c r="M73" s="27">
        <v>3.2845283019</v>
      </c>
      <c r="N73" s="26" t="s">
        <v>763</v>
      </c>
    </row>
    <row r="74" spans="1:14" x14ac:dyDescent="0.25">
      <c r="A74" s="23" t="s">
        <v>65</v>
      </c>
      <c r="B74" s="23" t="s">
        <v>118</v>
      </c>
      <c r="C74" s="23" t="s">
        <v>209</v>
      </c>
      <c r="D74" s="23" t="s">
        <v>210</v>
      </c>
      <c r="E74" s="24">
        <v>7.2019310000000001</v>
      </c>
      <c r="F74" s="24">
        <v>11.201930000000001</v>
      </c>
      <c r="G74" s="24">
        <v>2.6476999999999999</v>
      </c>
      <c r="H74" s="24">
        <v>0</v>
      </c>
      <c r="I74" s="25">
        <v>0</v>
      </c>
      <c r="J74" s="24">
        <v>4.45E-3</v>
      </c>
      <c r="K74" s="26" t="s">
        <v>764</v>
      </c>
      <c r="L74" s="27">
        <v>150</v>
      </c>
      <c r="M74" s="27">
        <v>2.2117582076</v>
      </c>
      <c r="N74" s="26" t="s">
        <v>763</v>
      </c>
    </row>
    <row r="75" spans="1:14" x14ac:dyDescent="0.25">
      <c r="A75" s="23" t="s">
        <v>65</v>
      </c>
      <c r="B75" s="23" t="s">
        <v>118</v>
      </c>
      <c r="C75" s="23" t="s">
        <v>211</v>
      </c>
      <c r="D75" s="23" t="s">
        <v>212</v>
      </c>
      <c r="E75" s="24">
        <v>4.3914999999999997</v>
      </c>
      <c r="F75" s="24">
        <v>14.7658</v>
      </c>
      <c r="G75" s="24">
        <v>2.5373000000000001</v>
      </c>
      <c r="H75" s="24">
        <v>0</v>
      </c>
      <c r="I75" s="25">
        <v>0</v>
      </c>
      <c r="J75" s="24">
        <v>0.30680000000000002</v>
      </c>
      <c r="K75" s="26" t="s">
        <v>764</v>
      </c>
      <c r="L75" s="27">
        <v>75</v>
      </c>
      <c r="M75" s="27">
        <v>4.5343504496999998</v>
      </c>
      <c r="N75" s="26" t="s">
        <v>763</v>
      </c>
    </row>
    <row r="76" spans="1:14" x14ac:dyDescent="0.25">
      <c r="A76" s="23" t="s">
        <v>65</v>
      </c>
      <c r="B76" s="23" t="s">
        <v>118</v>
      </c>
      <c r="C76" s="23" t="s">
        <v>213</v>
      </c>
      <c r="D76" s="23" t="s">
        <v>214</v>
      </c>
      <c r="E76" s="24">
        <v>5.3091999999999997</v>
      </c>
      <c r="F76" s="24">
        <v>13.881500000000001</v>
      </c>
      <c r="G76" s="24">
        <v>2.6492</v>
      </c>
      <c r="H76" s="24">
        <v>0</v>
      </c>
      <c r="I76" s="25">
        <v>0</v>
      </c>
      <c r="J76" s="24">
        <v>0.60060000000000002</v>
      </c>
      <c r="K76" s="26" t="s">
        <v>764</v>
      </c>
      <c r="L76" s="27">
        <v>100</v>
      </c>
      <c r="M76" s="27">
        <v>3.8079936713999998</v>
      </c>
      <c r="N76" s="26" t="s">
        <v>763</v>
      </c>
    </row>
    <row r="77" spans="1:14" x14ac:dyDescent="0.25">
      <c r="A77" s="23" t="s">
        <v>65</v>
      </c>
      <c r="B77" s="23" t="s">
        <v>118</v>
      </c>
      <c r="C77" s="23" t="s">
        <v>215</v>
      </c>
      <c r="D77" s="23" t="s">
        <v>216</v>
      </c>
      <c r="E77" s="24">
        <v>4.7843999999999998</v>
      </c>
      <c r="F77" s="24">
        <v>14.478999999999999</v>
      </c>
      <c r="G77" s="24">
        <v>2.5556000000000001</v>
      </c>
      <c r="H77" s="24">
        <v>0</v>
      </c>
      <c r="I77" s="25">
        <v>5000</v>
      </c>
      <c r="J77" s="24">
        <v>0.45960000000000001</v>
      </c>
      <c r="K77" s="26" t="s">
        <v>764</v>
      </c>
      <c r="L77" s="27">
        <v>75</v>
      </c>
      <c r="M77" s="27">
        <v>2.9773221303000001</v>
      </c>
      <c r="N77" s="26" t="s">
        <v>763</v>
      </c>
    </row>
    <row r="78" spans="1:14" x14ac:dyDescent="0.25">
      <c r="A78" s="23" t="s">
        <v>65</v>
      </c>
      <c r="B78" s="23" t="s">
        <v>118</v>
      </c>
      <c r="C78" s="23" t="s">
        <v>217</v>
      </c>
      <c r="D78" s="23" t="s">
        <v>218</v>
      </c>
      <c r="E78" s="24">
        <v>3.7105000000000001</v>
      </c>
      <c r="F78" s="24">
        <v>9.6404999999999994</v>
      </c>
      <c r="G78" s="24">
        <v>2.4584999999999999</v>
      </c>
      <c r="H78" s="24">
        <v>0</v>
      </c>
      <c r="I78" s="25">
        <v>0</v>
      </c>
      <c r="J78" s="24">
        <v>8.6800000000000002E-2</v>
      </c>
      <c r="K78" s="26" t="s">
        <v>764</v>
      </c>
      <c r="L78" s="27">
        <v>25</v>
      </c>
      <c r="M78" s="27">
        <v>2.8206171675</v>
      </c>
      <c r="N78" s="26" t="s">
        <v>764</v>
      </c>
    </row>
    <row r="79" spans="1:14" x14ac:dyDescent="0.25">
      <c r="A79" s="23" t="s">
        <v>65</v>
      </c>
      <c r="B79" s="23" t="s">
        <v>118</v>
      </c>
      <c r="C79" s="23" t="s">
        <v>219</v>
      </c>
      <c r="D79" s="23" t="s">
        <v>220</v>
      </c>
      <c r="E79" s="24">
        <v>4.0160999999999998</v>
      </c>
      <c r="F79" s="24">
        <v>9.9026999999999994</v>
      </c>
      <c r="G79" s="24">
        <v>2.5579000000000001</v>
      </c>
      <c r="H79" s="24">
        <v>0</v>
      </c>
      <c r="I79" s="25">
        <v>1000000</v>
      </c>
      <c r="J79" s="24">
        <v>0.12720000000000001</v>
      </c>
      <c r="K79" s="26" t="s">
        <v>764</v>
      </c>
      <c r="L79" s="27">
        <v>40</v>
      </c>
      <c r="M79" s="27">
        <v>2.4584547198000002</v>
      </c>
      <c r="N79" s="26" t="s">
        <v>763</v>
      </c>
    </row>
    <row r="80" spans="1:14" x14ac:dyDescent="0.25">
      <c r="A80" s="23" t="s">
        <v>65</v>
      </c>
      <c r="B80" s="23" t="s">
        <v>118</v>
      </c>
      <c r="C80" s="23" t="s">
        <v>221</v>
      </c>
      <c r="D80" s="23" t="s">
        <v>222</v>
      </c>
      <c r="E80" s="24">
        <v>4.6616999999999997</v>
      </c>
      <c r="F80" s="24">
        <v>18.412700000000001</v>
      </c>
      <c r="G80" s="24">
        <v>2.4685000000000001</v>
      </c>
      <c r="H80" s="24">
        <v>0</v>
      </c>
      <c r="I80" s="25">
        <v>0</v>
      </c>
      <c r="J80" s="24">
        <v>0.55649999999999999</v>
      </c>
      <c r="K80" s="26" t="s">
        <v>764</v>
      </c>
      <c r="L80" s="27">
        <v>200</v>
      </c>
      <c r="M80" s="27">
        <v>4.9999785485999997</v>
      </c>
      <c r="N80" s="26" t="s">
        <v>763</v>
      </c>
    </row>
    <row r="81" spans="1:14" x14ac:dyDescent="0.25">
      <c r="A81" s="23" t="s">
        <v>65</v>
      </c>
      <c r="B81" s="23" t="s">
        <v>118</v>
      </c>
      <c r="C81" s="23" t="s">
        <v>223</v>
      </c>
      <c r="D81" s="23" t="s">
        <v>224</v>
      </c>
      <c r="E81" s="24">
        <v>4.84</v>
      </c>
      <c r="F81" s="24">
        <v>17.899999999999999</v>
      </c>
      <c r="G81" s="24">
        <v>2.6751</v>
      </c>
      <c r="H81" s="24">
        <v>0</v>
      </c>
      <c r="I81" s="25">
        <v>150000</v>
      </c>
      <c r="J81" s="24">
        <v>0.878</v>
      </c>
      <c r="K81" s="26" t="s">
        <v>764</v>
      </c>
      <c r="L81" s="27">
        <v>85</v>
      </c>
      <c r="M81" s="27">
        <v>4.5187809916999999</v>
      </c>
      <c r="N81" s="26" t="s">
        <v>764</v>
      </c>
    </row>
    <row r="82" spans="1:14" x14ac:dyDescent="0.25">
      <c r="A82" s="23" t="s">
        <v>65</v>
      </c>
      <c r="B82" s="23" t="s">
        <v>118</v>
      </c>
      <c r="C82" s="23" t="s">
        <v>225</v>
      </c>
      <c r="D82" s="23" t="s">
        <v>226</v>
      </c>
      <c r="E82" s="24">
        <v>3.9687000000000001</v>
      </c>
      <c r="F82" s="24">
        <v>18.380299999999998</v>
      </c>
      <c r="G82" s="24">
        <v>2.6909000000000001</v>
      </c>
      <c r="H82" s="24">
        <v>0</v>
      </c>
      <c r="I82" s="25">
        <v>0</v>
      </c>
      <c r="J82" s="24">
        <v>7.9299999999999995E-2</v>
      </c>
      <c r="K82" s="26" t="s">
        <v>764</v>
      </c>
      <c r="L82" s="27">
        <v>50</v>
      </c>
      <c r="M82" s="27">
        <v>4.6370347973000001</v>
      </c>
      <c r="N82" s="26" t="s">
        <v>764</v>
      </c>
    </row>
    <row r="83" spans="1:14" x14ac:dyDescent="0.25">
      <c r="A83" s="23" t="s">
        <v>65</v>
      </c>
      <c r="B83" s="23" t="s">
        <v>118</v>
      </c>
      <c r="C83" s="23" t="s">
        <v>227</v>
      </c>
      <c r="D83" s="23" t="s">
        <v>228</v>
      </c>
      <c r="E83" s="24">
        <v>6.4196</v>
      </c>
      <c r="F83" s="24">
        <v>11.8766</v>
      </c>
      <c r="G83" s="24">
        <v>2.65</v>
      </c>
      <c r="H83" s="24">
        <v>0</v>
      </c>
      <c r="I83" s="25">
        <v>0</v>
      </c>
      <c r="J83" s="24">
        <v>0.33040000000000003</v>
      </c>
      <c r="K83" s="26" t="s">
        <v>764</v>
      </c>
      <c r="L83" s="27">
        <v>30</v>
      </c>
      <c r="M83" s="27">
        <v>1.6305688828</v>
      </c>
      <c r="N83" s="26" t="s">
        <v>763</v>
      </c>
    </row>
    <row r="84" spans="1:14" x14ac:dyDescent="0.25">
      <c r="A84" s="23" t="s">
        <v>65</v>
      </c>
      <c r="B84" s="23" t="s">
        <v>118</v>
      </c>
      <c r="C84" s="23" t="s">
        <v>229</v>
      </c>
      <c r="D84" s="23" t="s">
        <v>230</v>
      </c>
      <c r="E84" s="24">
        <v>3.7065999999999999</v>
      </c>
      <c r="F84" s="24">
        <v>8.1378000000000004</v>
      </c>
      <c r="G84" s="24">
        <v>2.5175000000000001</v>
      </c>
      <c r="H84" s="24">
        <v>0</v>
      </c>
      <c r="I84" s="25">
        <v>2077444.42</v>
      </c>
      <c r="J84" s="24">
        <v>0.14660000000000001</v>
      </c>
      <c r="K84" s="26" t="s">
        <v>763</v>
      </c>
      <c r="L84" s="27">
        <v>0</v>
      </c>
      <c r="M84" s="27">
        <v>4.9654670047999998</v>
      </c>
      <c r="N84" s="26" t="s">
        <v>764</v>
      </c>
    </row>
    <row r="85" spans="1:14" x14ac:dyDescent="0.25">
      <c r="A85" s="23" t="s">
        <v>65</v>
      </c>
      <c r="B85" s="23" t="s">
        <v>118</v>
      </c>
      <c r="C85" s="23" t="s">
        <v>231</v>
      </c>
      <c r="D85" s="23" t="s">
        <v>232</v>
      </c>
      <c r="E85" s="24">
        <v>5.6805500000000002</v>
      </c>
      <c r="F85" s="24">
        <v>13.403079999999999</v>
      </c>
      <c r="G85" s="24">
        <v>2.63042</v>
      </c>
      <c r="H85" s="24">
        <v>0</v>
      </c>
      <c r="I85" s="25">
        <v>0</v>
      </c>
      <c r="J85" s="24">
        <v>0.30993999999999999</v>
      </c>
      <c r="K85" s="26" t="s">
        <v>764</v>
      </c>
      <c r="L85" s="27">
        <v>25</v>
      </c>
      <c r="M85" s="27">
        <v>2.6639409916000001</v>
      </c>
      <c r="N85" s="26" t="s">
        <v>764</v>
      </c>
    </row>
    <row r="86" spans="1:14" x14ac:dyDescent="0.25">
      <c r="A86" s="23" t="s">
        <v>65</v>
      </c>
      <c r="B86" s="23" t="s">
        <v>118</v>
      </c>
      <c r="C86" s="23" t="s">
        <v>233</v>
      </c>
      <c r="D86" s="23" t="s">
        <v>234</v>
      </c>
      <c r="E86" s="24">
        <v>5.1928000000000001</v>
      </c>
      <c r="F86" s="24">
        <v>28</v>
      </c>
      <c r="G86" s="24">
        <v>2.5404</v>
      </c>
      <c r="H86" s="24">
        <v>0</v>
      </c>
      <c r="I86" s="25">
        <v>735176</v>
      </c>
      <c r="J86" s="24">
        <v>0.60660000000000003</v>
      </c>
      <c r="K86" s="26" t="s">
        <v>764</v>
      </c>
      <c r="L86" s="27">
        <v>50</v>
      </c>
      <c r="M86" s="27">
        <v>5.5093013403000004</v>
      </c>
      <c r="N86" s="26" t="s">
        <v>764</v>
      </c>
    </row>
    <row r="87" spans="1:14" x14ac:dyDescent="0.25">
      <c r="A87" s="23" t="s">
        <v>65</v>
      </c>
      <c r="B87" s="23" t="s">
        <v>118</v>
      </c>
      <c r="C87" s="23" t="s">
        <v>235</v>
      </c>
      <c r="D87" s="23" t="s">
        <v>236</v>
      </c>
      <c r="E87" s="24">
        <v>3.3050999999999999</v>
      </c>
      <c r="F87" s="24">
        <v>18.570599999999999</v>
      </c>
      <c r="G87" s="24">
        <v>2.5526</v>
      </c>
      <c r="H87" s="24">
        <v>0</v>
      </c>
      <c r="I87" s="25">
        <v>5</v>
      </c>
      <c r="J87" s="24">
        <v>0.21779999999999999</v>
      </c>
      <c r="K87" s="26" t="s">
        <v>763</v>
      </c>
      <c r="L87" s="27">
        <v>0</v>
      </c>
      <c r="M87" s="27">
        <v>5.0622674049</v>
      </c>
      <c r="N87" s="26" t="s">
        <v>763</v>
      </c>
    </row>
    <row r="88" spans="1:14" x14ac:dyDescent="0.25">
      <c r="A88" s="23" t="s">
        <v>65</v>
      </c>
      <c r="B88" s="23" t="s">
        <v>118</v>
      </c>
      <c r="C88" s="23" t="s">
        <v>237</v>
      </c>
      <c r="D88" s="23" t="s">
        <v>238</v>
      </c>
      <c r="E88" s="24">
        <v>3.4159000000000002</v>
      </c>
      <c r="F88" s="24">
        <v>12.7659</v>
      </c>
      <c r="G88" s="24">
        <v>2.5651000000000002</v>
      </c>
      <c r="H88" s="24">
        <v>0</v>
      </c>
      <c r="I88" s="25">
        <v>0</v>
      </c>
      <c r="J88" s="24">
        <v>7.4300000000000005E-2</v>
      </c>
      <c r="K88" s="26" t="s">
        <v>764</v>
      </c>
      <c r="L88" s="27">
        <v>25</v>
      </c>
      <c r="M88" s="27">
        <v>2.5227319301</v>
      </c>
      <c r="N88" s="26" t="s">
        <v>763</v>
      </c>
    </row>
    <row r="89" spans="1:14" x14ac:dyDescent="0.25">
      <c r="A89" s="23" t="s">
        <v>65</v>
      </c>
      <c r="B89" s="23" t="s">
        <v>118</v>
      </c>
      <c r="C89" s="23" t="s">
        <v>239</v>
      </c>
      <c r="D89" s="23" t="s">
        <v>240</v>
      </c>
      <c r="E89" s="24">
        <v>3.855</v>
      </c>
      <c r="F89" s="24">
        <v>8.1609999999999996</v>
      </c>
      <c r="G89" s="24">
        <v>2.5459999999999998</v>
      </c>
      <c r="H89" s="24">
        <v>0</v>
      </c>
      <c r="I89" s="25">
        <v>20570.11</v>
      </c>
      <c r="J89" s="24">
        <v>0.314</v>
      </c>
      <c r="K89" s="26" t="s">
        <v>764</v>
      </c>
      <c r="L89" s="27">
        <v>30</v>
      </c>
      <c r="M89" s="27">
        <v>2.1</v>
      </c>
      <c r="N89" s="26" t="s">
        <v>763</v>
      </c>
    </row>
    <row r="90" spans="1:14" x14ac:dyDescent="0.25">
      <c r="A90" s="23" t="s">
        <v>65</v>
      </c>
      <c r="B90" s="23" t="s">
        <v>118</v>
      </c>
      <c r="C90" s="23" t="s">
        <v>241</v>
      </c>
      <c r="D90" s="23" t="s">
        <v>242</v>
      </c>
      <c r="E90" s="24">
        <v>3.2099000000000002</v>
      </c>
      <c r="F90" s="24">
        <v>3.2099000000000002</v>
      </c>
      <c r="G90" s="24">
        <v>2.6655000000000002</v>
      </c>
      <c r="H90" s="24">
        <v>0</v>
      </c>
      <c r="I90" s="25">
        <v>3000000</v>
      </c>
      <c r="J90" s="24">
        <v>0.22020000000000001</v>
      </c>
      <c r="K90" s="26" t="s">
        <v>763</v>
      </c>
      <c r="L90" s="27">
        <v>0</v>
      </c>
      <c r="M90" s="27">
        <v>3.9102464251</v>
      </c>
      <c r="N90" s="26" t="s">
        <v>763</v>
      </c>
    </row>
    <row r="91" spans="1:14" x14ac:dyDescent="0.25">
      <c r="A91" s="23" t="s">
        <v>65</v>
      </c>
      <c r="B91" s="23" t="s">
        <v>118</v>
      </c>
      <c r="C91" s="23" t="s">
        <v>243</v>
      </c>
      <c r="D91" s="23" t="s">
        <v>244</v>
      </c>
      <c r="E91" s="24">
        <v>2.3755000000000002</v>
      </c>
      <c r="F91" s="24">
        <v>2.3755000000000002</v>
      </c>
      <c r="G91" s="24">
        <v>2.5013999999999998</v>
      </c>
      <c r="H91" s="24">
        <v>0</v>
      </c>
      <c r="I91" s="25">
        <v>500000</v>
      </c>
      <c r="J91" s="24">
        <v>0.51049999999999995</v>
      </c>
      <c r="K91" s="26" t="s">
        <v>764</v>
      </c>
      <c r="L91" s="27">
        <v>25</v>
      </c>
      <c r="M91" s="27">
        <v>2.5893496105999998</v>
      </c>
      <c r="N91" s="26" t="s">
        <v>763</v>
      </c>
    </row>
    <row r="92" spans="1:14" x14ac:dyDescent="0.25">
      <c r="A92" s="23" t="s">
        <v>65</v>
      </c>
      <c r="B92" s="23" t="s">
        <v>245</v>
      </c>
      <c r="C92" s="23" t="s">
        <v>246</v>
      </c>
      <c r="D92" s="23" t="s">
        <v>247</v>
      </c>
      <c r="E92" s="24">
        <v>8.7264999999999997</v>
      </c>
      <c r="F92" s="24">
        <v>8.7264999999999997</v>
      </c>
      <c r="G92" s="24">
        <v>2.6339100000000002</v>
      </c>
      <c r="H92" s="24">
        <v>0</v>
      </c>
      <c r="I92" s="25">
        <v>0</v>
      </c>
      <c r="J92" s="24">
        <v>0.114247</v>
      </c>
      <c r="K92" s="26" t="s">
        <v>763</v>
      </c>
      <c r="L92" s="27">
        <v>0</v>
      </c>
      <c r="M92" s="27">
        <v>1.9790752305999999</v>
      </c>
      <c r="N92" s="26" t="s">
        <v>763</v>
      </c>
    </row>
    <row r="93" spans="1:14" x14ac:dyDescent="0.25">
      <c r="A93" s="23" t="s">
        <v>65</v>
      </c>
      <c r="B93" s="23" t="s">
        <v>245</v>
      </c>
      <c r="C93" s="23" t="s">
        <v>248</v>
      </c>
      <c r="D93" s="23" t="s">
        <v>249</v>
      </c>
      <c r="E93" s="24">
        <v>2.4188999999999998</v>
      </c>
      <c r="F93" s="24">
        <v>2.4188999999999998</v>
      </c>
      <c r="G93" s="24">
        <v>2.6555</v>
      </c>
      <c r="H93" s="24">
        <v>0</v>
      </c>
      <c r="I93" s="25">
        <v>0</v>
      </c>
      <c r="J93" s="24">
        <v>6.4399999999999999E-2</v>
      </c>
      <c r="K93" s="26" t="s">
        <v>763</v>
      </c>
      <c r="L93" s="27">
        <v>0</v>
      </c>
      <c r="M93" s="27">
        <v>6.3669849932</v>
      </c>
      <c r="N93" s="26" t="s">
        <v>763</v>
      </c>
    </row>
    <row r="94" spans="1:14" x14ac:dyDescent="0.25">
      <c r="A94" s="23" t="s">
        <v>65</v>
      </c>
      <c r="B94" s="23" t="s">
        <v>245</v>
      </c>
      <c r="C94" s="23" t="s">
        <v>250</v>
      </c>
      <c r="D94" s="23" t="s">
        <v>251</v>
      </c>
      <c r="E94" s="24">
        <v>9.0648999999999997</v>
      </c>
      <c r="F94" s="24">
        <v>9.0648999999999997</v>
      </c>
      <c r="G94" s="24">
        <v>2.6747000000000001</v>
      </c>
      <c r="H94" s="24">
        <v>0</v>
      </c>
      <c r="I94" s="25">
        <v>0</v>
      </c>
      <c r="J94" s="24">
        <v>0.1255</v>
      </c>
      <c r="K94" s="26" t="s">
        <v>763</v>
      </c>
      <c r="L94" s="27">
        <v>0</v>
      </c>
      <c r="M94" s="27">
        <v>1.6192015356</v>
      </c>
      <c r="N94" s="26" t="s">
        <v>763</v>
      </c>
    </row>
    <row r="95" spans="1:14" x14ac:dyDescent="0.25">
      <c r="A95" s="23" t="s">
        <v>65</v>
      </c>
      <c r="B95" s="23" t="s">
        <v>245</v>
      </c>
      <c r="C95" s="23" t="s">
        <v>252</v>
      </c>
      <c r="D95" s="23" t="s">
        <v>253</v>
      </c>
      <c r="E95" s="24">
        <v>9.6280999999999999</v>
      </c>
      <c r="F95" s="24">
        <v>9.6280999999999999</v>
      </c>
      <c r="G95" s="24">
        <v>2.7214</v>
      </c>
      <c r="H95" s="24">
        <v>0</v>
      </c>
      <c r="I95" s="25">
        <v>0</v>
      </c>
      <c r="J95" s="24">
        <v>1.0200000000000001E-2</v>
      </c>
      <c r="K95" s="26" t="s">
        <v>763</v>
      </c>
      <c r="L95" s="27">
        <v>0</v>
      </c>
      <c r="M95" s="27">
        <v>1.1325391303000001</v>
      </c>
      <c r="N95" s="26" t="s">
        <v>763</v>
      </c>
    </row>
    <row r="96" spans="1:14" x14ac:dyDescent="0.25">
      <c r="A96" s="23" t="s">
        <v>65</v>
      </c>
      <c r="B96" s="23" t="s">
        <v>245</v>
      </c>
      <c r="C96" s="23" t="s">
        <v>254</v>
      </c>
      <c r="D96" s="23" t="s">
        <v>255</v>
      </c>
      <c r="E96" s="24">
        <v>10.575200000000001</v>
      </c>
      <c r="F96" s="24">
        <v>10.575200000000001</v>
      </c>
      <c r="G96" s="24">
        <v>2.5304000000000002</v>
      </c>
      <c r="H96" s="24">
        <v>0</v>
      </c>
      <c r="I96" s="25">
        <v>0</v>
      </c>
      <c r="J96" s="24">
        <v>0.10335</v>
      </c>
      <c r="K96" s="26" t="s">
        <v>763</v>
      </c>
      <c r="L96" s="27">
        <v>0</v>
      </c>
      <c r="M96" s="27">
        <v>1.6192923065</v>
      </c>
      <c r="N96" s="26" t="s">
        <v>763</v>
      </c>
    </row>
    <row r="97" spans="1:14" x14ac:dyDescent="0.25">
      <c r="A97" s="23" t="s">
        <v>65</v>
      </c>
      <c r="B97" s="23" t="s">
        <v>245</v>
      </c>
      <c r="C97" s="23" t="s">
        <v>256</v>
      </c>
      <c r="D97" s="23" t="s">
        <v>257</v>
      </c>
      <c r="E97" s="24">
        <v>9.2474699999999999</v>
      </c>
      <c r="F97" s="24">
        <v>9.2474699999999999</v>
      </c>
      <c r="G97" s="24">
        <v>2.7010999999999998</v>
      </c>
      <c r="H97" s="24">
        <v>0</v>
      </c>
      <c r="I97" s="25">
        <v>0</v>
      </c>
      <c r="J97" s="24">
        <v>4.9279999999999997E-2</v>
      </c>
      <c r="K97" s="26" t="s">
        <v>764</v>
      </c>
      <c r="L97" s="27">
        <v>250</v>
      </c>
      <c r="M97" s="27">
        <v>1.8984976431</v>
      </c>
      <c r="N97" s="26" t="s">
        <v>763</v>
      </c>
    </row>
    <row r="98" spans="1:14" x14ac:dyDescent="0.25">
      <c r="A98" s="23" t="s">
        <v>65</v>
      </c>
      <c r="B98" s="23" t="s">
        <v>245</v>
      </c>
      <c r="C98" s="23" t="s">
        <v>258</v>
      </c>
      <c r="D98" s="23" t="s">
        <v>259</v>
      </c>
      <c r="E98" s="24">
        <v>10.63664</v>
      </c>
      <c r="F98" s="24">
        <v>10.63664</v>
      </c>
      <c r="G98" s="24">
        <v>2.7204229999999998</v>
      </c>
      <c r="H98" s="24">
        <v>0</v>
      </c>
      <c r="I98" s="25">
        <v>0</v>
      </c>
      <c r="J98" s="24">
        <v>6.2712000000000004E-2</v>
      </c>
      <c r="K98" s="26" t="s">
        <v>763</v>
      </c>
      <c r="L98" s="27">
        <v>0</v>
      </c>
      <c r="M98" s="27">
        <v>1.3480215556999999</v>
      </c>
      <c r="N98" s="26" t="s">
        <v>763</v>
      </c>
    </row>
    <row r="99" spans="1:14" x14ac:dyDescent="0.25">
      <c r="A99" s="23" t="s">
        <v>65</v>
      </c>
      <c r="B99" s="23" t="s">
        <v>245</v>
      </c>
      <c r="C99" s="23" t="s">
        <v>260</v>
      </c>
      <c r="D99" s="23" t="s">
        <v>261</v>
      </c>
      <c r="E99" s="24">
        <v>7.226</v>
      </c>
      <c r="F99" s="24">
        <v>7.226</v>
      </c>
      <c r="G99" s="24">
        <v>2.4510000000000001</v>
      </c>
      <c r="H99" s="24">
        <v>0</v>
      </c>
      <c r="I99" s="25">
        <v>0</v>
      </c>
      <c r="J99" s="24">
        <v>0.11600000000000001</v>
      </c>
      <c r="K99" s="26" t="s">
        <v>763</v>
      </c>
      <c r="L99" s="27">
        <v>0</v>
      </c>
      <c r="M99" s="27">
        <v>1.2414890673000001</v>
      </c>
      <c r="N99" s="26" t="s">
        <v>764</v>
      </c>
    </row>
    <row r="100" spans="1:14" x14ac:dyDescent="0.25">
      <c r="A100" s="23" t="s">
        <v>65</v>
      </c>
      <c r="B100" s="23" t="s">
        <v>245</v>
      </c>
      <c r="C100" s="23" t="s">
        <v>262</v>
      </c>
      <c r="D100" s="23" t="s">
        <v>263</v>
      </c>
      <c r="E100" s="24">
        <v>8.3049999999999997</v>
      </c>
      <c r="F100" s="24">
        <v>8.3049999999999997</v>
      </c>
      <c r="G100" s="24">
        <v>2.6463999999999999</v>
      </c>
      <c r="H100" s="24">
        <v>0</v>
      </c>
      <c r="I100" s="25">
        <v>0</v>
      </c>
      <c r="J100" s="24">
        <v>6.0499999999999998E-2</v>
      </c>
      <c r="K100" s="26" t="s">
        <v>763</v>
      </c>
      <c r="L100" s="27">
        <v>0</v>
      </c>
      <c r="M100" s="27">
        <v>1.3003371463</v>
      </c>
      <c r="N100" s="26" t="s">
        <v>764</v>
      </c>
    </row>
    <row r="101" spans="1:14" x14ac:dyDescent="0.25">
      <c r="A101" s="23" t="s">
        <v>65</v>
      </c>
      <c r="B101" s="23" t="s">
        <v>245</v>
      </c>
      <c r="C101" s="23" t="s">
        <v>264</v>
      </c>
      <c r="D101" s="23" t="s">
        <v>265</v>
      </c>
      <c r="E101" s="24">
        <v>10.32752</v>
      </c>
      <c r="F101" s="24">
        <v>49.486539999999998</v>
      </c>
      <c r="G101" s="24">
        <v>2.7607599999999999</v>
      </c>
      <c r="H101" s="24">
        <v>0</v>
      </c>
      <c r="I101" s="25">
        <v>0</v>
      </c>
      <c r="J101" s="24">
        <v>8.6261000000000004E-2</v>
      </c>
      <c r="K101" s="26" t="s">
        <v>764</v>
      </c>
      <c r="L101" s="27">
        <v>300</v>
      </c>
      <c r="M101" s="27">
        <v>1.8437601669999999</v>
      </c>
      <c r="N101" s="26" t="s">
        <v>764</v>
      </c>
    </row>
    <row r="102" spans="1:14" x14ac:dyDescent="0.25">
      <c r="A102" s="23" t="s">
        <v>65</v>
      </c>
      <c r="B102" s="23" t="s">
        <v>245</v>
      </c>
      <c r="C102" s="23" t="s">
        <v>266</v>
      </c>
      <c r="D102" s="23" t="s">
        <v>267</v>
      </c>
      <c r="E102" s="24">
        <v>7.4767000000000001</v>
      </c>
      <c r="F102" s="24">
        <v>7.4767000000000001</v>
      </c>
      <c r="G102" s="24">
        <v>2.7418</v>
      </c>
      <c r="H102" s="24">
        <v>0</v>
      </c>
      <c r="I102" s="25">
        <v>0</v>
      </c>
      <c r="J102" s="24">
        <v>7.0470000000000005E-2</v>
      </c>
      <c r="K102" s="26" t="s">
        <v>763</v>
      </c>
      <c r="L102" s="27">
        <v>0</v>
      </c>
      <c r="M102" s="27">
        <v>1.4349646234</v>
      </c>
      <c r="N102" s="26" t="s">
        <v>764</v>
      </c>
    </row>
    <row r="103" spans="1:14" x14ac:dyDescent="0.25">
      <c r="A103" s="23" t="s">
        <v>65</v>
      </c>
      <c r="B103" s="23" t="s">
        <v>245</v>
      </c>
      <c r="C103" s="23" t="s">
        <v>268</v>
      </c>
      <c r="D103" s="23" t="s">
        <v>269</v>
      </c>
      <c r="E103" s="24">
        <v>10.1797</v>
      </c>
      <c r="F103" s="24">
        <v>10.1837</v>
      </c>
      <c r="G103" s="24">
        <v>2.6469999999999998</v>
      </c>
      <c r="H103" s="24">
        <v>0</v>
      </c>
      <c r="I103" s="25">
        <v>0</v>
      </c>
      <c r="J103" s="24">
        <v>0.11020000000000001</v>
      </c>
      <c r="K103" s="26" t="s">
        <v>764</v>
      </c>
      <c r="L103" s="27">
        <v>200</v>
      </c>
      <c r="M103" s="27">
        <v>1.3147047555</v>
      </c>
      <c r="N103" s="26" t="s">
        <v>763</v>
      </c>
    </row>
    <row r="104" spans="1:14" x14ac:dyDescent="0.25">
      <c r="A104" s="23" t="s">
        <v>65</v>
      </c>
      <c r="B104" s="23" t="s">
        <v>245</v>
      </c>
      <c r="C104" s="23" t="s">
        <v>270</v>
      </c>
      <c r="D104" s="23" t="s">
        <v>271</v>
      </c>
      <c r="E104" s="24">
        <v>8.0831599999999995</v>
      </c>
      <c r="F104" s="24">
        <v>7.9459999999999997</v>
      </c>
      <c r="G104" s="24">
        <v>2.5145400000000002</v>
      </c>
      <c r="H104" s="24">
        <v>0</v>
      </c>
      <c r="I104" s="25">
        <v>0</v>
      </c>
      <c r="J104" s="24">
        <v>0</v>
      </c>
      <c r="K104" s="26" t="s">
        <v>763</v>
      </c>
      <c r="L104" s="27">
        <v>0</v>
      </c>
      <c r="M104" s="27">
        <v>1.79</v>
      </c>
      <c r="N104" s="26" t="s">
        <v>764</v>
      </c>
    </row>
    <row r="105" spans="1:14" x14ac:dyDescent="0.25">
      <c r="A105" s="23" t="s">
        <v>65</v>
      </c>
      <c r="B105" s="23" t="s">
        <v>245</v>
      </c>
      <c r="C105" s="23" t="s">
        <v>272</v>
      </c>
      <c r="D105" s="23" t="s">
        <v>273</v>
      </c>
      <c r="E105" s="24">
        <v>9.5</v>
      </c>
      <c r="F105" s="24">
        <v>9.5</v>
      </c>
      <c r="G105" s="24">
        <v>2.4857</v>
      </c>
      <c r="H105" s="24">
        <v>0</v>
      </c>
      <c r="I105" s="25">
        <v>0</v>
      </c>
      <c r="J105" s="24">
        <v>0.39350000000000002</v>
      </c>
      <c r="K105" s="26" t="s">
        <v>764</v>
      </c>
      <c r="L105" s="27">
        <v>500</v>
      </c>
      <c r="M105" s="27">
        <v>1</v>
      </c>
      <c r="N105" s="26" t="s">
        <v>764</v>
      </c>
    </row>
    <row r="106" spans="1:14" x14ac:dyDescent="0.25">
      <c r="A106" s="23" t="s">
        <v>65</v>
      </c>
      <c r="B106" s="23" t="s">
        <v>245</v>
      </c>
      <c r="C106" s="23" t="s">
        <v>274</v>
      </c>
      <c r="D106" s="23" t="s">
        <v>275</v>
      </c>
      <c r="E106" s="24">
        <v>11.0243</v>
      </c>
      <c r="F106" s="24">
        <v>12.164899999999999</v>
      </c>
      <c r="G106" s="24">
        <v>2.7225999999999999</v>
      </c>
      <c r="H106" s="24">
        <v>0</v>
      </c>
      <c r="I106" s="25">
        <v>0</v>
      </c>
      <c r="J106" s="24">
        <v>2.6700000000000002E-2</v>
      </c>
      <c r="K106" s="26" t="s">
        <v>764</v>
      </c>
      <c r="L106" s="27">
        <v>500</v>
      </c>
      <c r="M106" s="27">
        <v>1.2176101883999999</v>
      </c>
      <c r="N106" s="26" t="s">
        <v>764</v>
      </c>
    </row>
    <row r="107" spans="1:14" x14ac:dyDescent="0.25">
      <c r="A107" s="23" t="s">
        <v>65</v>
      </c>
      <c r="B107" s="23" t="s">
        <v>245</v>
      </c>
      <c r="C107" s="23" t="s">
        <v>276</v>
      </c>
      <c r="D107" s="23" t="s">
        <v>277</v>
      </c>
      <c r="E107" s="24">
        <v>2.2919800000000001</v>
      </c>
      <c r="F107" s="24">
        <v>2.2919800000000001</v>
      </c>
      <c r="G107" s="24">
        <v>2.5825800000000001</v>
      </c>
      <c r="H107" s="24">
        <v>0</v>
      </c>
      <c r="I107" s="25">
        <v>0</v>
      </c>
      <c r="J107" s="24">
        <v>0.17052</v>
      </c>
      <c r="K107" s="26" t="s">
        <v>763</v>
      </c>
      <c r="L107" s="27">
        <v>0</v>
      </c>
      <c r="M107" s="27">
        <v>3.1333344967999999</v>
      </c>
      <c r="N107" s="26" t="s">
        <v>764</v>
      </c>
    </row>
    <row r="108" spans="1:14" x14ac:dyDescent="0.25">
      <c r="A108" s="23" t="s">
        <v>65</v>
      </c>
      <c r="B108" s="23" t="s">
        <v>245</v>
      </c>
      <c r="C108" s="23" t="s">
        <v>278</v>
      </c>
      <c r="D108" s="23" t="s">
        <v>279</v>
      </c>
      <c r="E108" s="24">
        <v>7.33</v>
      </c>
      <c r="F108" s="24">
        <v>7.33</v>
      </c>
      <c r="G108" s="24">
        <v>2.5975000000000001</v>
      </c>
      <c r="H108" s="24">
        <v>0</v>
      </c>
      <c r="I108" s="25">
        <v>0</v>
      </c>
      <c r="J108" s="24">
        <v>0.20399999999999999</v>
      </c>
      <c r="K108" s="26" t="s">
        <v>764</v>
      </c>
      <c r="L108" s="27">
        <v>75</v>
      </c>
      <c r="M108" s="27">
        <v>1.7107776262000001</v>
      </c>
      <c r="N108" s="26" t="s">
        <v>763</v>
      </c>
    </row>
    <row r="109" spans="1:14" x14ac:dyDescent="0.25">
      <c r="A109" s="23" t="s">
        <v>65</v>
      </c>
      <c r="B109" s="23" t="s">
        <v>245</v>
      </c>
      <c r="C109" s="23" t="s">
        <v>280</v>
      </c>
      <c r="D109" s="23" t="s">
        <v>281</v>
      </c>
      <c r="E109" s="24">
        <v>6.7955100000000002</v>
      </c>
      <c r="F109" s="24">
        <v>6.7955100000000002</v>
      </c>
      <c r="G109" s="24">
        <v>2.5097299999999998</v>
      </c>
      <c r="H109" s="24">
        <v>0</v>
      </c>
      <c r="I109" s="25">
        <v>0</v>
      </c>
      <c r="J109" s="24">
        <v>0.34949999999999998</v>
      </c>
      <c r="K109" s="26" t="s">
        <v>763</v>
      </c>
      <c r="L109" s="27">
        <v>0</v>
      </c>
      <c r="M109" s="27">
        <v>1.2817742891999999</v>
      </c>
      <c r="N109" s="26" t="s">
        <v>764</v>
      </c>
    </row>
    <row r="110" spans="1:14" x14ac:dyDescent="0.25">
      <c r="A110" s="23" t="s">
        <v>65</v>
      </c>
      <c r="B110" s="23" t="s">
        <v>245</v>
      </c>
      <c r="C110" s="23" t="s">
        <v>282</v>
      </c>
      <c r="D110" s="23" t="s">
        <v>283</v>
      </c>
      <c r="E110" s="24">
        <v>11.66183</v>
      </c>
      <c r="F110" s="24">
        <v>11.66183</v>
      </c>
      <c r="G110" s="24">
        <v>2.61</v>
      </c>
      <c r="H110" s="24">
        <v>0</v>
      </c>
      <c r="I110" s="25">
        <v>0</v>
      </c>
      <c r="J110" s="24">
        <v>0.51900000000000002</v>
      </c>
      <c r="K110" s="26" t="s">
        <v>764</v>
      </c>
      <c r="L110" s="27">
        <v>500</v>
      </c>
      <c r="M110" s="27">
        <v>1.6</v>
      </c>
      <c r="N110" s="26" t="s">
        <v>763</v>
      </c>
    </row>
    <row r="111" spans="1:14" x14ac:dyDescent="0.25">
      <c r="A111" s="23" t="s">
        <v>65</v>
      </c>
      <c r="B111" s="23" t="s">
        <v>245</v>
      </c>
      <c r="C111" s="23" t="s">
        <v>284</v>
      </c>
      <c r="D111" s="23" t="s">
        <v>285</v>
      </c>
      <c r="E111" s="24">
        <v>6.9783999999999997</v>
      </c>
      <c r="F111" s="24">
        <v>6.9783999999999997</v>
      </c>
      <c r="G111" s="24">
        <v>2.5640000000000001</v>
      </c>
      <c r="H111" s="24">
        <v>0</v>
      </c>
      <c r="I111" s="25">
        <v>0</v>
      </c>
      <c r="J111" s="24">
        <v>0.26229999999999998</v>
      </c>
      <c r="K111" s="26" t="s">
        <v>763</v>
      </c>
      <c r="L111" s="27">
        <v>0</v>
      </c>
      <c r="M111" s="27">
        <v>1.6787802361999999</v>
      </c>
      <c r="N111" s="26" t="s">
        <v>764</v>
      </c>
    </row>
    <row r="112" spans="1:14" x14ac:dyDescent="0.25">
      <c r="A112" s="23" t="s">
        <v>65</v>
      </c>
      <c r="B112" s="23" t="s">
        <v>245</v>
      </c>
      <c r="C112" s="23" t="s">
        <v>286</v>
      </c>
      <c r="D112" s="23" t="s">
        <v>287</v>
      </c>
      <c r="E112" s="24">
        <v>8.0627999999999993</v>
      </c>
      <c r="F112" s="24">
        <v>8.0627999999999993</v>
      </c>
      <c r="G112" s="24">
        <v>2.6133999999999999</v>
      </c>
      <c r="H112" s="24">
        <v>0</v>
      </c>
      <c r="I112" s="25">
        <v>0</v>
      </c>
      <c r="J112" s="24">
        <v>0.15310000000000001</v>
      </c>
      <c r="K112" s="26" t="s">
        <v>763</v>
      </c>
      <c r="L112" s="27">
        <v>0</v>
      </c>
      <c r="M112" s="27">
        <v>1.275065734</v>
      </c>
      <c r="N112" s="26" t="s">
        <v>764</v>
      </c>
    </row>
    <row r="113" spans="1:14" x14ac:dyDescent="0.25">
      <c r="A113" s="23" t="s">
        <v>65</v>
      </c>
      <c r="B113" s="23" t="s">
        <v>245</v>
      </c>
      <c r="C113" s="23" t="s">
        <v>288</v>
      </c>
      <c r="D113" s="23" t="s">
        <v>289</v>
      </c>
      <c r="E113" s="24">
        <v>7.2683999999999997</v>
      </c>
      <c r="F113" s="24">
        <v>7.2683999999999997</v>
      </c>
      <c r="G113" s="24">
        <v>2.6112000000000002</v>
      </c>
      <c r="H113" s="24">
        <v>8.1500000000000003E-2</v>
      </c>
      <c r="I113" s="25">
        <v>23332</v>
      </c>
      <c r="J113" s="24">
        <v>0.15190000000000001</v>
      </c>
      <c r="K113" s="26" t="s">
        <v>763</v>
      </c>
      <c r="L113" s="27">
        <v>0</v>
      </c>
      <c r="M113" s="27">
        <v>1.2920037421999999</v>
      </c>
      <c r="N113" s="26" t="s">
        <v>764</v>
      </c>
    </row>
    <row r="114" spans="1:14" x14ac:dyDescent="0.25">
      <c r="A114" s="23" t="s">
        <v>65</v>
      </c>
      <c r="B114" s="23" t="s">
        <v>245</v>
      </c>
      <c r="C114" s="23" t="s">
        <v>290</v>
      </c>
      <c r="D114" s="23" t="s">
        <v>291</v>
      </c>
      <c r="E114" s="24">
        <v>5.0164999999999997</v>
      </c>
      <c r="F114" s="24">
        <v>5.0164999999999997</v>
      </c>
      <c r="G114" s="24">
        <v>2.4300999999999999</v>
      </c>
      <c r="H114" s="24">
        <v>0</v>
      </c>
      <c r="I114" s="25">
        <v>0</v>
      </c>
      <c r="J114" s="24">
        <v>4.8099999999999997E-2</v>
      </c>
      <c r="K114" s="26" t="s">
        <v>763</v>
      </c>
      <c r="L114" s="27">
        <v>0</v>
      </c>
      <c r="M114" s="27">
        <v>1.5049935214000001</v>
      </c>
      <c r="N114" s="26" t="s">
        <v>764</v>
      </c>
    </row>
    <row r="115" spans="1:14" x14ac:dyDescent="0.25">
      <c r="A115" s="23" t="s">
        <v>65</v>
      </c>
      <c r="B115" s="23" t="s">
        <v>245</v>
      </c>
      <c r="C115" s="23" t="s">
        <v>292</v>
      </c>
      <c r="D115" s="23" t="s">
        <v>293</v>
      </c>
      <c r="E115" s="24">
        <v>14.434699999999999</v>
      </c>
      <c r="F115" s="24">
        <v>13.7347</v>
      </c>
      <c r="G115" s="24">
        <v>2.68</v>
      </c>
      <c r="H115" s="24">
        <v>0</v>
      </c>
      <c r="I115" s="25">
        <v>0</v>
      </c>
      <c r="J115" s="24">
        <v>0.52929999999999999</v>
      </c>
      <c r="K115" s="26" t="s">
        <v>764</v>
      </c>
      <c r="L115" s="27">
        <v>550</v>
      </c>
      <c r="M115" s="27">
        <v>1.4710870332999999</v>
      </c>
      <c r="N115" s="26" t="s">
        <v>763</v>
      </c>
    </row>
    <row r="116" spans="1:14" x14ac:dyDescent="0.25">
      <c r="A116" s="23" t="s">
        <v>65</v>
      </c>
      <c r="B116" s="23" t="s">
        <v>245</v>
      </c>
      <c r="C116" s="23" t="s">
        <v>294</v>
      </c>
      <c r="D116" s="23" t="s">
        <v>295</v>
      </c>
      <c r="E116" s="24">
        <v>6.8384600000000004</v>
      </c>
      <c r="F116" s="24">
        <v>6.8384600000000004</v>
      </c>
      <c r="G116" s="24">
        <v>2.65</v>
      </c>
      <c r="H116" s="24">
        <v>0</v>
      </c>
      <c r="I116" s="25">
        <v>0</v>
      </c>
      <c r="J116" s="24">
        <v>5.4629999999999998E-2</v>
      </c>
      <c r="K116" s="26" t="s">
        <v>764</v>
      </c>
      <c r="L116" s="27">
        <v>800</v>
      </c>
      <c r="M116" s="27">
        <v>0.81282335500000003</v>
      </c>
      <c r="N116" s="26" t="s">
        <v>763</v>
      </c>
    </row>
    <row r="117" spans="1:14" x14ac:dyDescent="0.25">
      <c r="A117" s="23" t="s">
        <v>65</v>
      </c>
      <c r="B117" s="23" t="s">
        <v>245</v>
      </c>
      <c r="C117" s="23" t="s">
        <v>296</v>
      </c>
      <c r="D117" s="23" t="s">
        <v>297</v>
      </c>
      <c r="E117" s="24">
        <v>10.77</v>
      </c>
      <c r="F117" s="24">
        <v>10.77</v>
      </c>
      <c r="G117" s="24">
        <v>2.37</v>
      </c>
      <c r="H117" s="24">
        <v>0</v>
      </c>
      <c r="I117" s="25">
        <v>0</v>
      </c>
      <c r="J117" s="24">
        <v>0.127</v>
      </c>
      <c r="K117" s="26" t="s">
        <v>764</v>
      </c>
      <c r="L117" s="27">
        <v>1000</v>
      </c>
      <c r="M117" s="27">
        <v>2.1077065924</v>
      </c>
      <c r="N117" s="26" t="s">
        <v>764</v>
      </c>
    </row>
    <row r="118" spans="1:14" x14ac:dyDescent="0.25">
      <c r="A118" s="23" t="s">
        <v>65</v>
      </c>
      <c r="B118" s="23" t="s">
        <v>245</v>
      </c>
      <c r="C118" s="23" t="s">
        <v>298</v>
      </c>
      <c r="D118" s="23" t="s">
        <v>299</v>
      </c>
      <c r="E118" s="24">
        <v>6.1977000000000002</v>
      </c>
      <c r="F118" s="24">
        <v>6.1977000000000002</v>
      </c>
      <c r="G118" s="24">
        <v>2.5619999999999998</v>
      </c>
      <c r="H118" s="24">
        <v>0</v>
      </c>
      <c r="I118" s="25">
        <v>0</v>
      </c>
      <c r="J118" s="24">
        <v>2.5600000000000001E-2</v>
      </c>
      <c r="K118" s="26" t="s">
        <v>763</v>
      </c>
      <c r="L118" s="27">
        <v>0</v>
      </c>
      <c r="M118" s="27">
        <v>1.4638333575</v>
      </c>
      <c r="N118" s="26" t="s">
        <v>764</v>
      </c>
    </row>
    <row r="119" spans="1:14" x14ac:dyDescent="0.25">
      <c r="A119" s="23" t="s">
        <v>65</v>
      </c>
      <c r="B119" s="23" t="s">
        <v>245</v>
      </c>
      <c r="C119" s="23" t="s">
        <v>300</v>
      </c>
      <c r="D119" s="23" t="s">
        <v>301</v>
      </c>
      <c r="E119" s="24">
        <v>8.0236499999999999</v>
      </c>
      <c r="F119" s="24">
        <v>8.0236499999999999</v>
      </c>
      <c r="G119" s="24">
        <v>2.4256500000000001</v>
      </c>
      <c r="H119" s="24">
        <v>0</v>
      </c>
      <c r="I119" s="25">
        <v>0</v>
      </c>
      <c r="J119" s="24">
        <v>0.33396999999999999</v>
      </c>
      <c r="K119" s="26" t="s">
        <v>764</v>
      </c>
      <c r="L119" s="27">
        <v>60</v>
      </c>
      <c r="M119" s="27">
        <v>1.1275230101</v>
      </c>
      <c r="N119" s="26" t="s">
        <v>763</v>
      </c>
    </row>
    <row r="120" spans="1:14" x14ac:dyDescent="0.25">
      <c r="A120" s="23" t="s">
        <v>65</v>
      </c>
      <c r="B120" s="23" t="s">
        <v>245</v>
      </c>
      <c r="C120" s="23" t="s">
        <v>302</v>
      </c>
      <c r="D120" s="23" t="s">
        <v>303</v>
      </c>
      <c r="E120" s="24">
        <v>6.6482000000000001</v>
      </c>
      <c r="F120" s="24">
        <v>6.6482000000000001</v>
      </c>
      <c r="G120" s="24">
        <v>2.641</v>
      </c>
      <c r="H120" s="24">
        <v>0</v>
      </c>
      <c r="I120" s="25">
        <v>0</v>
      </c>
      <c r="J120" s="24">
        <v>0.22919999999999999</v>
      </c>
      <c r="K120" s="26" t="s">
        <v>763</v>
      </c>
      <c r="L120" s="27">
        <v>0</v>
      </c>
      <c r="M120" s="27">
        <v>2.0837068680000002</v>
      </c>
      <c r="N120" s="26" t="s">
        <v>764</v>
      </c>
    </row>
    <row r="121" spans="1:14" x14ac:dyDescent="0.25">
      <c r="A121" s="23" t="s">
        <v>65</v>
      </c>
      <c r="B121" s="23" t="s">
        <v>245</v>
      </c>
      <c r="C121" s="23" t="s">
        <v>304</v>
      </c>
      <c r="D121" s="23" t="s">
        <v>305</v>
      </c>
      <c r="E121" s="24">
        <v>8.7696299999999994</v>
      </c>
      <c r="F121" s="24">
        <v>8.7696299999999994</v>
      </c>
      <c r="G121" s="24">
        <v>2.7169300000000001</v>
      </c>
      <c r="H121" s="24">
        <v>0</v>
      </c>
      <c r="I121" s="25">
        <v>66000</v>
      </c>
      <c r="J121" s="24">
        <v>0.62329999999999997</v>
      </c>
      <c r="K121" s="26" t="s">
        <v>763</v>
      </c>
      <c r="L121" s="27">
        <v>0</v>
      </c>
      <c r="M121" s="27">
        <v>1.6492987732</v>
      </c>
      <c r="N121" s="26" t="s">
        <v>763</v>
      </c>
    </row>
    <row r="122" spans="1:14" x14ac:dyDescent="0.25">
      <c r="A122" s="23" t="s">
        <v>65</v>
      </c>
      <c r="B122" s="23" t="s">
        <v>245</v>
      </c>
      <c r="C122" s="23" t="s">
        <v>306</v>
      </c>
      <c r="D122" s="23" t="s">
        <v>307</v>
      </c>
      <c r="E122" s="24">
        <v>9.5589999999999993</v>
      </c>
      <c r="F122" s="24">
        <v>9.5589999999999993</v>
      </c>
      <c r="G122" s="24">
        <v>2.6909999999999998</v>
      </c>
      <c r="H122" s="24">
        <v>0</v>
      </c>
      <c r="I122" s="25">
        <v>0</v>
      </c>
      <c r="J122" s="24">
        <v>6.2E-2</v>
      </c>
      <c r="K122" s="26" t="s">
        <v>763</v>
      </c>
      <c r="L122" s="27">
        <v>0</v>
      </c>
      <c r="M122" s="27">
        <v>1.5205565435999999</v>
      </c>
      <c r="N122" s="26" t="s">
        <v>763</v>
      </c>
    </row>
    <row r="123" spans="1:14" x14ac:dyDescent="0.25">
      <c r="A123" s="23" t="s">
        <v>65</v>
      </c>
      <c r="B123" s="23" t="s">
        <v>245</v>
      </c>
      <c r="C123" s="23" t="s">
        <v>308</v>
      </c>
      <c r="D123" s="23" t="s">
        <v>309</v>
      </c>
      <c r="E123" s="24">
        <v>6.3125999999999998</v>
      </c>
      <c r="F123" s="24">
        <v>6.3125999999999998</v>
      </c>
      <c r="G123" s="24">
        <v>2.6631</v>
      </c>
      <c r="H123" s="24">
        <v>0</v>
      </c>
      <c r="I123" s="25">
        <v>66200</v>
      </c>
      <c r="J123" s="24">
        <v>0.51949999999999996</v>
      </c>
      <c r="K123" s="26" t="s">
        <v>763</v>
      </c>
      <c r="L123" s="27">
        <v>0</v>
      </c>
      <c r="M123" s="27">
        <v>2.4149003580000001</v>
      </c>
      <c r="N123" s="26" t="s">
        <v>763</v>
      </c>
    </row>
    <row r="124" spans="1:14" x14ac:dyDescent="0.25">
      <c r="A124" s="23" t="s">
        <v>65</v>
      </c>
      <c r="B124" s="23" t="s">
        <v>245</v>
      </c>
      <c r="C124" s="23" t="s">
        <v>310</v>
      </c>
      <c r="D124" s="23" t="s">
        <v>311</v>
      </c>
      <c r="E124" s="24">
        <v>9.7226999999999997</v>
      </c>
      <c r="F124" s="24">
        <v>9.7226999999999997</v>
      </c>
      <c r="G124" s="24">
        <v>2.4144000000000001</v>
      </c>
      <c r="H124" s="24">
        <v>0</v>
      </c>
      <c r="I124" s="25">
        <v>0</v>
      </c>
      <c r="J124" s="24">
        <v>0.40679999999999999</v>
      </c>
      <c r="K124" s="26" t="s">
        <v>763</v>
      </c>
      <c r="L124" s="27">
        <v>0</v>
      </c>
      <c r="M124" s="27">
        <v>2.2243615456999999</v>
      </c>
      <c r="N124" s="26" t="s">
        <v>763</v>
      </c>
    </row>
    <row r="125" spans="1:14" x14ac:dyDescent="0.25">
      <c r="A125" s="23" t="s">
        <v>65</v>
      </c>
      <c r="B125" s="23" t="s">
        <v>245</v>
      </c>
      <c r="C125" s="23" t="s">
        <v>312</v>
      </c>
      <c r="D125" s="23" t="s">
        <v>313</v>
      </c>
      <c r="E125" s="24">
        <v>9.75</v>
      </c>
      <c r="F125" s="24">
        <v>9.75</v>
      </c>
      <c r="G125" s="24">
        <v>2.7660999999999998</v>
      </c>
      <c r="H125" s="24">
        <v>0</v>
      </c>
      <c r="I125" s="25">
        <v>0</v>
      </c>
      <c r="J125" s="24">
        <v>0.5151</v>
      </c>
      <c r="K125" s="26" t="s">
        <v>764</v>
      </c>
      <c r="L125" s="27">
        <v>550</v>
      </c>
      <c r="M125" s="27">
        <v>1.4820512821</v>
      </c>
      <c r="N125" s="26" t="s">
        <v>763</v>
      </c>
    </row>
    <row r="126" spans="1:14" x14ac:dyDescent="0.25">
      <c r="A126" s="23" t="s">
        <v>65</v>
      </c>
      <c r="B126" s="23" t="s">
        <v>245</v>
      </c>
      <c r="C126" s="23" t="s">
        <v>314</v>
      </c>
      <c r="D126" s="23" t="s">
        <v>315</v>
      </c>
      <c r="E126" s="24">
        <v>13.599</v>
      </c>
      <c r="F126" s="24">
        <v>13.599</v>
      </c>
      <c r="G126" s="24">
        <v>2.7290000000000001</v>
      </c>
      <c r="H126" s="24">
        <v>0</v>
      </c>
      <c r="I126" s="25">
        <v>0</v>
      </c>
      <c r="J126" s="24">
        <v>0.315</v>
      </c>
      <c r="K126" s="26" t="s">
        <v>764</v>
      </c>
      <c r="L126" s="27">
        <v>600</v>
      </c>
      <c r="M126" s="27">
        <v>1.2869328627000001</v>
      </c>
      <c r="N126" s="26" t="s">
        <v>763</v>
      </c>
    </row>
    <row r="127" spans="1:14" x14ac:dyDescent="0.25">
      <c r="A127" s="23" t="s">
        <v>65</v>
      </c>
      <c r="B127" s="23" t="s">
        <v>245</v>
      </c>
      <c r="C127" s="23" t="s">
        <v>316</v>
      </c>
      <c r="D127" s="23" t="s">
        <v>317</v>
      </c>
      <c r="E127" s="24">
        <v>6.3835199999999999</v>
      </c>
      <c r="F127" s="24">
        <v>6.3835199999999999</v>
      </c>
      <c r="G127" s="24">
        <v>2.5247999999999999</v>
      </c>
      <c r="H127" s="24">
        <v>0</v>
      </c>
      <c r="I127" s="25">
        <v>0</v>
      </c>
      <c r="J127" s="24">
        <v>0.25852999999999998</v>
      </c>
      <c r="K127" s="26" t="s">
        <v>764</v>
      </c>
      <c r="L127" s="27">
        <v>348</v>
      </c>
      <c r="M127" s="27">
        <v>1.9600753189</v>
      </c>
      <c r="N127" s="26" t="s">
        <v>763</v>
      </c>
    </row>
    <row r="128" spans="1:14" x14ac:dyDescent="0.25">
      <c r="A128" s="23" t="s">
        <v>65</v>
      </c>
      <c r="B128" s="23" t="s">
        <v>245</v>
      </c>
      <c r="C128" s="23" t="s">
        <v>320</v>
      </c>
      <c r="D128" s="23" t="s">
        <v>321</v>
      </c>
      <c r="E128" s="24">
        <v>7.3162849999999997</v>
      </c>
      <c r="F128" s="24">
        <v>15.172650000000001</v>
      </c>
      <c r="G128" s="24">
        <v>2.6088499999999999</v>
      </c>
      <c r="H128" s="24">
        <v>0.37</v>
      </c>
      <c r="I128" s="25">
        <v>32585.599999999999</v>
      </c>
      <c r="J128" s="24">
        <v>8.609E-2</v>
      </c>
      <c r="K128" s="26" t="s">
        <v>763</v>
      </c>
      <c r="L128" s="27">
        <v>0</v>
      </c>
      <c r="M128" s="27">
        <v>1.8550958581000001</v>
      </c>
      <c r="N128" s="26" t="s">
        <v>764</v>
      </c>
    </row>
    <row r="129" spans="1:14" x14ac:dyDescent="0.25">
      <c r="A129" s="23" t="s">
        <v>65</v>
      </c>
      <c r="B129" s="23" t="s">
        <v>245</v>
      </c>
      <c r="C129" s="23" t="s">
        <v>322</v>
      </c>
      <c r="D129" s="23" t="s">
        <v>323</v>
      </c>
      <c r="E129" s="24">
        <v>9.2922999999999991</v>
      </c>
      <c r="F129" s="24">
        <v>9.2922999999999991</v>
      </c>
      <c r="G129" s="24">
        <v>2.7677999999999998</v>
      </c>
      <c r="H129" s="24">
        <v>0</v>
      </c>
      <c r="I129" s="25">
        <v>0</v>
      </c>
      <c r="J129" s="24">
        <v>0.51490000000000002</v>
      </c>
      <c r="K129" s="26" t="s">
        <v>763</v>
      </c>
      <c r="L129" s="27">
        <v>0</v>
      </c>
      <c r="M129" s="27">
        <v>1.3674009664</v>
      </c>
      <c r="N129" s="26" t="s">
        <v>763</v>
      </c>
    </row>
    <row r="130" spans="1:14" x14ac:dyDescent="0.25">
      <c r="A130" s="23" t="s">
        <v>65</v>
      </c>
      <c r="B130" s="23" t="s">
        <v>245</v>
      </c>
      <c r="C130" s="23" t="s">
        <v>324</v>
      </c>
      <c r="D130" s="23" t="s">
        <v>325</v>
      </c>
      <c r="E130" s="24">
        <v>11.1225</v>
      </c>
      <c r="F130" s="24">
        <v>11.1225</v>
      </c>
      <c r="G130" s="24">
        <v>2.6711</v>
      </c>
      <c r="H130" s="24">
        <v>0</v>
      </c>
      <c r="I130" s="25">
        <v>0</v>
      </c>
      <c r="J130" s="24">
        <v>0.74929999999999997</v>
      </c>
      <c r="K130" s="26" t="s">
        <v>763</v>
      </c>
      <c r="L130" s="27">
        <v>0</v>
      </c>
      <c r="M130" s="27">
        <v>1.2688514273</v>
      </c>
      <c r="N130" s="26" t="s">
        <v>763</v>
      </c>
    </row>
    <row r="131" spans="1:14" x14ac:dyDescent="0.25">
      <c r="A131" s="23" t="s">
        <v>65</v>
      </c>
      <c r="B131" s="23" t="s">
        <v>245</v>
      </c>
      <c r="C131" s="23" t="s">
        <v>326</v>
      </c>
      <c r="D131" s="23" t="s">
        <v>327</v>
      </c>
      <c r="E131" s="24">
        <v>8.11</v>
      </c>
      <c r="F131" s="24">
        <v>8.11</v>
      </c>
      <c r="G131" s="24">
        <v>2.6578689999999998</v>
      </c>
      <c r="H131" s="24">
        <v>0</v>
      </c>
      <c r="I131" s="25">
        <v>0</v>
      </c>
      <c r="J131" s="24">
        <v>0.112828</v>
      </c>
      <c r="K131" s="26" t="s">
        <v>764</v>
      </c>
      <c r="L131" s="27">
        <v>1000</v>
      </c>
      <c r="M131" s="27">
        <v>1.6027811344</v>
      </c>
      <c r="N131" s="26" t="s">
        <v>764</v>
      </c>
    </row>
    <row r="132" spans="1:14" x14ac:dyDescent="0.25">
      <c r="A132" s="23" t="s">
        <v>65</v>
      </c>
      <c r="B132" s="23" t="s">
        <v>245</v>
      </c>
      <c r="C132" s="23" t="s">
        <v>328</v>
      </c>
      <c r="D132" s="23" t="s">
        <v>329</v>
      </c>
      <c r="E132" s="24">
        <v>9.9084000000000003</v>
      </c>
      <c r="F132" s="24">
        <v>9.9084000000000003</v>
      </c>
      <c r="G132" s="24">
        <v>2.5531000000000001</v>
      </c>
      <c r="H132" s="24">
        <v>0</v>
      </c>
      <c r="I132" s="25">
        <v>0</v>
      </c>
      <c r="J132" s="24">
        <v>0.31519999999999998</v>
      </c>
      <c r="K132" s="26" t="s">
        <v>764</v>
      </c>
      <c r="L132" s="27">
        <v>500</v>
      </c>
      <c r="M132" s="27">
        <v>1.2118303662000001</v>
      </c>
      <c r="N132" s="26" t="s">
        <v>763</v>
      </c>
    </row>
    <row r="133" spans="1:14" x14ac:dyDescent="0.25">
      <c r="A133" s="23" t="s">
        <v>65</v>
      </c>
      <c r="B133" s="23" t="s">
        <v>245</v>
      </c>
      <c r="C133" s="23" t="s">
        <v>330</v>
      </c>
      <c r="D133" s="23" t="s">
        <v>331</v>
      </c>
      <c r="E133" s="24">
        <v>10.24723</v>
      </c>
      <c r="F133" s="24">
        <v>10.24723</v>
      </c>
      <c r="G133" s="24">
        <v>2.56209</v>
      </c>
      <c r="H133" s="24">
        <v>0</v>
      </c>
      <c r="I133" s="25">
        <v>0</v>
      </c>
      <c r="J133" s="24">
        <v>0.31018000000000001</v>
      </c>
      <c r="K133" s="26" t="s">
        <v>763</v>
      </c>
      <c r="L133" s="27">
        <v>0</v>
      </c>
      <c r="M133" s="27">
        <v>1.528639447</v>
      </c>
      <c r="N133" s="26" t="s">
        <v>763</v>
      </c>
    </row>
    <row r="134" spans="1:14" x14ac:dyDescent="0.25">
      <c r="A134" s="23" t="s">
        <v>65</v>
      </c>
      <c r="B134" s="23" t="s">
        <v>245</v>
      </c>
      <c r="C134" s="23" t="s">
        <v>332</v>
      </c>
      <c r="D134" s="23" t="s">
        <v>333</v>
      </c>
      <c r="E134" s="24">
        <v>6.4596999999999998</v>
      </c>
      <c r="F134" s="24">
        <v>6.4596999999999998</v>
      </c>
      <c r="G134" s="24">
        <v>2.4771000000000001</v>
      </c>
      <c r="H134" s="24">
        <v>0</v>
      </c>
      <c r="I134" s="25">
        <v>0</v>
      </c>
      <c r="J134" s="24">
        <v>0.10970000000000001</v>
      </c>
      <c r="K134" s="26" t="s">
        <v>764</v>
      </c>
      <c r="L134" s="27">
        <v>50</v>
      </c>
      <c r="M134" s="27">
        <v>1.2999984519000001</v>
      </c>
      <c r="N134" s="26" t="s">
        <v>764</v>
      </c>
    </row>
    <row r="135" spans="1:14" x14ac:dyDescent="0.25">
      <c r="A135" s="23" t="s">
        <v>65</v>
      </c>
      <c r="B135" s="23" t="s">
        <v>245</v>
      </c>
      <c r="C135" s="23" t="s">
        <v>334</v>
      </c>
      <c r="D135" s="23" t="s">
        <v>335</v>
      </c>
      <c r="E135" s="24">
        <v>5.5122999999999998</v>
      </c>
      <c r="F135" s="24">
        <v>5.5122999999999998</v>
      </c>
      <c r="G135" s="24">
        <v>2.5855000000000001</v>
      </c>
      <c r="H135" s="24">
        <v>0</v>
      </c>
      <c r="I135" s="25">
        <v>0</v>
      </c>
      <c r="J135" s="24">
        <v>0.51968599999999998</v>
      </c>
      <c r="K135" s="26" t="s">
        <v>763</v>
      </c>
      <c r="L135" s="27">
        <v>0</v>
      </c>
      <c r="M135" s="27">
        <v>1.6999981859</v>
      </c>
      <c r="N135" s="26" t="s">
        <v>764</v>
      </c>
    </row>
    <row r="136" spans="1:14" x14ac:dyDescent="0.25">
      <c r="A136" s="23" t="s">
        <v>65</v>
      </c>
      <c r="B136" s="23" t="s">
        <v>245</v>
      </c>
      <c r="C136" s="23" t="s">
        <v>336</v>
      </c>
      <c r="D136" s="23" t="s">
        <v>337</v>
      </c>
      <c r="E136" s="24">
        <v>6.7409999999999997</v>
      </c>
      <c r="F136" s="24">
        <v>6.7409999999999997</v>
      </c>
      <c r="G136" s="24">
        <v>2.6760999999999999</v>
      </c>
      <c r="H136" s="24">
        <v>0</v>
      </c>
      <c r="I136" s="25">
        <v>0</v>
      </c>
      <c r="J136" s="24">
        <v>1.95E-2</v>
      </c>
      <c r="K136" s="26" t="s">
        <v>763</v>
      </c>
      <c r="L136" s="27">
        <v>0</v>
      </c>
      <c r="M136" s="27">
        <v>1.2338970479</v>
      </c>
      <c r="N136" s="26" t="s">
        <v>763</v>
      </c>
    </row>
    <row r="137" spans="1:14" x14ac:dyDescent="0.25">
      <c r="A137" s="23" t="s">
        <v>65</v>
      </c>
      <c r="B137" s="23" t="s">
        <v>245</v>
      </c>
      <c r="C137" s="23" t="s">
        <v>338</v>
      </c>
      <c r="D137" s="23" t="s">
        <v>339</v>
      </c>
      <c r="E137" s="24">
        <v>8.7465799999999998</v>
      </c>
      <c r="F137" s="24">
        <v>8.7465799999999998</v>
      </c>
      <c r="G137" s="24">
        <v>2.65</v>
      </c>
      <c r="H137" s="24">
        <v>0</v>
      </c>
      <c r="I137" s="25">
        <v>0</v>
      </c>
      <c r="J137" s="24">
        <v>5.4031688000000001E-2</v>
      </c>
      <c r="K137" s="26" t="s">
        <v>764</v>
      </c>
      <c r="L137" s="27">
        <v>500</v>
      </c>
      <c r="M137" s="27">
        <v>0.98459054850000005</v>
      </c>
      <c r="N137" s="26" t="s">
        <v>763</v>
      </c>
    </row>
    <row r="138" spans="1:14" x14ac:dyDescent="0.25">
      <c r="A138" s="23" t="s">
        <v>65</v>
      </c>
      <c r="B138" s="23" t="s">
        <v>245</v>
      </c>
      <c r="C138" s="23" t="s">
        <v>340</v>
      </c>
      <c r="D138" s="23" t="s">
        <v>341</v>
      </c>
      <c r="E138" s="24">
        <v>8.7803500000000003</v>
      </c>
      <c r="F138" s="24">
        <v>8.7803500000000003</v>
      </c>
      <c r="G138" s="24">
        <v>2.6786300000000001</v>
      </c>
      <c r="H138" s="24">
        <v>0</v>
      </c>
      <c r="I138" s="25">
        <v>0</v>
      </c>
      <c r="J138" s="24">
        <v>0.13278999999999999</v>
      </c>
      <c r="K138" s="26" t="s">
        <v>764</v>
      </c>
      <c r="L138" s="27">
        <v>800</v>
      </c>
      <c r="M138" s="27">
        <v>1.9914536436000001</v>
      </c>
      <c r="N138" s="26" t="s">
        <v>763</v>
      </c>
    </row>
    <row r="139" spans="1:14" x14ac:dyDescent="0.25">
      <c r="A139" s="23" t="s">
        <v>65</v>
      </c>
      <c r="B139" s="23" t="s">
        <v>245</v>
      </c>
      <c r="C139" s="23" t="s">
        <v>342</v>
      </c>
      <c r="D139" s="23" t="s">
        <v>343</v>
      </c>
      <c r="E139" s="24">
        <v>11.2875</v>
      </c>
      <c r="F139" s="24">
        <v>11.2875</v>
      </c>
      <c r="G139" s="24">
        <v>2.6545999999999998</v>
      </c>
      <c r="H139" s="24">
        <v>0</v>
      </c>
      <c r="I139" s="25">
        <v>0</v>
      </c>
      <c r="J139" s="24">
        <v>0.41920000000000002</v>
      </c>
      <c r="K139" s="26" t="s">
        <v>764</v>
      </c>
      <c r="L139" s="27">
        <v>500</v>
      </c>
      <c r="M139" s="27">
        <v>1.2245581395</v>
      </c>
      <c r="N139" s="26" t="s">
        <v>763</v>
      </c>
    </row>
    <row r="140" spans="1:14" x14ac:dyDescent="0.25">
      <c r="A140" s="23" t="s">
        <v>65</v>
      </c>
      <c r="B140" s="23" t="s">
        <v>245</v>
      </c>
      <c r="C140" s="23" t="s">
        <v>344</v>
      </c>
      <c r="D140" s="23" t="s">
        <v>345</v>
      </c>
      <c r="E140" s="24">
        <v>7.9615999999999998</v>
      </c>
      <c r="F140" s="24">
        <v>7.9615999999999998</v>
      </c>
      <c r="G140" s="24">
        <v>2.6671</v>
      </c>
      <c r="H140" s="24">
        <v>0</v>
      </c>
      <c r="I140" s="25">
        <v>0</v>
      </c>
      <c r="J140" s="24">
        <v>8.7900000000000006E-2</v>
      </c>
      <c r="K140" s="26" t="s">
        <v>763</v>
      </c>
      <c r="L140" s="27">
        <v>0</v>
      </c>
      <c r="M140" s="27">
        <v>2.2845156752000002</v>
      </c>
      <c r="N140" s="26" t="s">
        <v>763</v>
      </c>
    </row>
    <row r="141" spans="1:14" x14ac:dyDescent="0.25">
      <c r="A141" s="23" t="s">
        <v>65</v>
      </c>
      <c r="B141" s="23" t="s">
        <v>245</v>
      </c>
      <c r="C141" s="23" t="s">
        <v>346</v>
      </c>
      <c r="D141" s="23" t="s">
        <v>347</v>
      </c>
      <c r="E141" s="24">
        <v>8.1155299999999997</v>
      </c>
      <c r="F141" s="24">
        <v>8.1155299999999997</v>
      </c>
      <c r="G141" s="24">
        <v>2.5806499999999999</v>
      </c>
      <c r="H141" s="24">
        <v>0</v>
      </c>
      <c r="I141" s="25">
        <v>0</v>
      </c>
      <c r="J141" s="24">
        <v>0.20659</v>
      </c>
      <c r="K141" s="26" t="s">
        <v>764</v>
      </c>
      <c r="L141" s="27">
        <v>575</v>
      </c>
      <c r="M141" s="27">
        <v>1.54</v>
      </c>
      <c r="N141" s="26" t="s">
        <v>763</v>
      </c>
    </row>
    <row r="142" spans="1:14" x14ac:dyDescent="0.25">
      <c r="A142" s="23" t="s">
        <v>65</v>
      </c>
      <c r="B142" s="23" t="s">
        <v>245</v>
      </c>
      <c r="C142" s="23" t="s">
        <v>348</v>
      </c>
      <c r="D142" s="23" t="s">
        <v>349</v>
      </c>
      <c r="E142" s="24">
        <v>12.612299999999999</v>
      </c>
      <c r="F142" s="24">
        <v>12.612299999999999</v>
      </c>
      <c r="G142" s="24">
        <v>2.9369000000000001</v>
      </c>
      <c r="H142" s="24">
        <v>0</v>
      </c>
      <c r="I142" s="25">
        <v>0</v>
      </c>
      <c r="J142" s="24">
        <v>0.51339999999999997</v>
      </c>
      <c r="K142" s="26" t="s">
        <v>763</v>
      </c>
      <c r="L142" s="27">
        <v>0</v>
      </c>
      <c r="M142" s="27">
        <v>1.2488443820999999</v>
      </c>
      <c r="N142" s="26" t="s">
        <v>763</v>
      </c>
    </row>
    <row r="143" spans="1:14" x14ac:dyDescent="0.25">
      <c r="A143" s="23" t="s">
        <v>65</v>
      </c>
      <c r="B143" s="23" t="s">
        <v>245</v>
      </c>
      <c r="C143" s="23" t="s">
        <v>350</v>
      </c>
      <c r="D143" s="23" t="s">
        <v>351</v>
      </c>
      <c r="E143" s="24">
        <v>12.255852000000001</v>
      </c>
      <c r="F143" s="24">
        <v>12.255850000000001</v>
      </c>
      <c r="G143" s="24">
        <v>2.536</v>
      </c>
      <c r="H143" s="24">
        <v>0</v>
      </c>
      <c r="I143" s="25">
        <v>0</v>
      </c>
      <c r="J143" s="24">
        <v>0.214785</v>
      </c>
      <c r="K143" s="26" t="s">
        <v>764</v>
      </c>
      <c r="L143" s="27">
        <v>880</v>
      </c>
      <c r="M143" s="27">
        <v>1.8025956906</v>
      </c>
      <c r="N143" s="26" t="s">
        <v>764</v>
      </c>
    </row>
    <row r="144" spans="1:14" x14ac:dyDescent="0.25">
      <c r="A144" s="23" t="s">
        <v>65</v>
      </c>
      <c r="B144" s="23" t="s">
        <v>245</v>
      </c>
      <c r="C144" s="23" t="s">
        <v>352</v>
      </c>
      <c r="D144" s="23" t="s">
        <v>353</v>
      </c>
      <c r="E144" s="24">
        <v>16.45</v>
      </c>
      <c r="F144" s="24">
        <v>16.45</v>
      </c>
      <c r="G144" s="24">
        <v>2.7250000000000001</v>
      </c>
      <c r="H144" s="24">
        <v>0</v>
      </c>
      <c r="I144" s="25">
        <v>0</v>
      </c>
      <c r="J144" s="24">
        <v>0.30840000000000001</v>
      </c>
      <c r="K144" s="26" t="s">
        <v>764</v>
      </c>
      <c r="L144" s="27">
        <v>750</v>
      </c>
      <c r="M144" s="27">
        <v>1.6109422492000001</v>
      </c>
      <c r="N144" s="26" t="s">
        <v>763</v>
      </c>
    </row>
    <row r="145" spans="1:14" x14ac:dyDescent="0.25">
      <c r="A145" s="23" t="s">
        <v>65</v>
      </c>
      <c r="B145" s="23" t="s">
        <v>245</v>
      </c>
      <c r="C145" s="23" t="s">
        <v>354</v>
      </c>
      <c r="D145" s="23" t="s">
        <v>355</v>
      </c>
      <c r="E145" s="24">
        <v>9.5015999999999998</v>
      </c>
      <c r="F145" s="24">
        <v>9.15</v>
      </c>
      <c r="G145" s="24">
        <v>2.5762</v>
      </c>
      <c r="H145" s="24">
        <v>0</v>
      </c>
      <c r="I145" s="25">
        <v>0</v>
      </c>
      <c r="J145" s="24">
        <v>0.30118</v>
      </c>
      <c r="K145" s="26" t="s">
        <v>764</v>
      </c>
      <c r="L145" s="27">
        <v>200</v>
      </c>
      <c r="M145" s="27">
        <v>2.2101540793000001</v>
      </c>
      <c r="N145" s="26" t="s">
        <v>763</v>
      </c>
    </row>
    <row r="146" spans="1:14" x14ac:dyDescent="0.25">
      <c r="A146" s="23" t="s">
        <v>65</v>
      </c>
      <c r="B146" s="23" t="s">
        <v>245</v>
      </c>
      <c r="C146" s="23" t="s">
        <v>356</v>
      </c>
      <c r="D146" s="23" t="s">
        <v>357</v>
      </c>
      <c r="E146" s="24">
        <v>8.5106999999999999</v>
      </c>
      <c r="F146" s="24">
        <v>8.5106999999999999</v>
      </c>
      <c r="G146" s="24">
        <v>2.6404999999999998</v>
      </c>
      <c r="H146" s="24">
        <v>0</v>
      </c>
      <c r="I146" s="25">
        <v>0</v>
      </c>
      <c r="J146" s="24">
        <v>0.22450000000000001</v>
      </c>
      <c r="K146" s="26" t="s">
        <v>763</v>
      </c>
      <c r="L146" s="27">
        <v>0</v>
      </c>
      <c r="M146" s="27">
        <v>1.7616647278999999</v>
      </c>
      <c r="N146" s="26" t="s">
        <v>764</v>
      </c>
    </row>
    <row r="147" spans="1:14" x14ac:dyDescent="0.25">
      <c r="A147" s="23" t="s">
        <v>65</v>
      </c>
      <c r="B147" s="23" t="s">
        <v>245</v>
      </c>
      <c r="C147" s="23" t="s">
        <v>358</v>
      </c>
      <c r="D147" s="23" t="s">
        <v>359</v>
      </c>
      <c r="E147" s="24">
        <v>7.9697199999999997</v>
      </c>
      <c r="F147" s="24">
        <v>34.65551</v>
      </c>
      <c r="G147" s="24">
        <v>2.6091500000000001</v>
      </c>
      <c r="H147" s="24">
        <v>0</v>
      </c>
      <c r="I147" s="25">
        <v>0</v>
      </c>
      <c r="J147" s="24">
        <v>8.5099999999999995E-2</v>
      </c>
      <c r="K147" s="26" t="s">
        <v>763</v>
      </c>
      <c r="L147" s="27">
        <v>0</v>
      </c>
      <c r="M147" s="27">
        <v>1.0999809277999999</v>
      </c>
      <c r="N147" s="26" t="s">
        <v>763</v>
      </c>
    </row>
    <row r="148" spans="1:14" x14ac:dyDescent="0.25">
      <c r="A148" s="23" t="s">
        <v>65</v>
      </c>
      <c r="B148" s="23" t="s">
        <v>245</v>
      </c>
      <c r="C148" s="23" t="s">
        <v>360</v>
      </c>
      <c r="D148" s="23" t="s">
        <v>361</v>
      </c>
      <c r="E148" s="24">
        <v>8.125</v>
      </c>
      <c r="F148" s="24">
        <v>8.125</v>
      </c>
      <c r="G148" s="24">
        <v>2.6518999999999999</v>
      </c>
      <c r="H148" s="24">
        <v>0</v>
      </c>
      <c r="I148" s="25">
        <v>187</v>
      </c>
      <c r="J148" s="24">
        <v>0.43140000000000001</v>
      </c>
      <c r="K148" s="26" t="s">
        <v>764</v>
      </c>
      <c r="L148" s="27">
        <v>750</v>
      </c>
      <c r="M148" s="27">
        <v>1.4494276923</v>
      </c>
      <c r="N148" s="26" t="s">
        <v>763</v>
      </c>
    </row>
    <row r="149" spans="1:14" x14ac:dyDescent="0.25">
      <c r="A149" s="23" t="s">
        <v>65</v>
      </c>
      <c r="B149" s="23" t="s">
        <v>245</v>
      </c>
      <c r="C149" s="23" t="s">
        <v>362</v>
      </c>
      <c r="D149" s="23" t="s">
        <v>363</v>
      </c>
      <c r="E149" s="24">
        <v>9.6670999999999996</v>
      </c>
      <c r="F149" s="24">
        <v>9.6670999999999996</v>
      </c>
      <c r="G149" s="24">
        <v>2.6705000000000001</v>
      </c>
      <c r="H149" s="24">
        <v>0</v>
      </c>
      <c r="I149" s="25">
        <v>1000</v>
      </c>
      <c r="J149" s="24">
        <v>0.4279</v>
      </c>
      <c r="K149" s="26" t="s">
        <v>763</v>
      </c>
      <c r="L149" s="27">
        <v>0</v>
      </c>
      <c r="M149" s="27">
        <v>1.3365331898999999</v>
      </c>
      <c r="N149" s="26" t="s">
        <v>763</v>
      </c>
    </row>
    <row r="150" spans="1:14" x14ac:dyDescent="0.25">
      <c r="A150" s="23" t="s">
        <v>65</v>
      </c>
      <c r="B150" s="23" t="s">
        <v>245</v>
      </c>
      <c r="C150" s="23" t="s">
        <v>364</v>
      </c>
      <c r="D150" s="23" t="s">
        <v>365</v>
      </c>
      <c r="E150" s="24">
        <v>2.5994999999999999</v>
      </c>
      <c r="F150" s="24">
        <v>2.5994999999999999</v>
      </c>
      <c r="G150" s="24">
        <v>2.5583140000000002</v>
      </c>
      <c r="H150" s="24">
        <v>0</v>
      </c>
      <c r="I150" s="25">
        <v>0</v>
      </c>
      <c r="J150" s="24">
        <v>0.14079439999999999</v>
      </c>
      <c r="K150" s="26" t="s">
        <v>764</v>
      </c>
      <c r="L150" s="27">
        <v>298</v>
      </c>
      <c r="M150" s="27">
        <v>1.9201538757000001</v>
      </c>
      <c r="N150" s="26" t="s">
        <v>764</v>
      </c>
    </row>
    <row r="151" spans="1:14" x14ac:dyDescent="0.25">
      <c r="A151" s="23" t="s">
        <v>65</v>
      </c>
      <c r="B151" s="23" t="s">
        <v>245</v>
      </c>
      <c r="C151" s="23" t="s">
        <v>366</v>
      </c>
      <c r="D151" s="23" t="s">
        <v>367</v>
      </c>
      <c r="E151" s="24">
        <v>5.524</v>
      </c>
      <c r="F151" s="24">
        <v>5.524</v>
      </c>
      <c r="G151" s="24">
        <v>2.5289999999999999</v>
      </c>
      <c r="H151" s="24">
        <v>0</v>
      </c>
      <c r="I151" s="25">
        <v>7720</v>
      </c>
      <c r="J151" s="24">
        <v>0.11799999999999999</v>
      </c>
      <c r="K151" s="26" t="s">
        <v>763</v>
      </c>
      <c r="L151" s="27">
        <v>0</v>
      </c>
      <c r="M151" s="27">
        <v>1.4833454019000001</v>
      </c>
      <c r="N151" s="26" t="s">
        <v>763</v>
      </c>
    </row>
    <row r="152" spans="1:14" x14ac:dyDescent="0.25">
      <c r="A152" s="23" t="s">
        <v>65</v>
      </c>
      <c r="B152" s="23" t="s">
        <v>245</v>
      </c>
      <c r="C152" s="23" t="s">
        <v>368</v>
      </c>
      <c r="D152" s="23" t="s">
        <v>369</v>
      </c>
      <c r="E152" s="24">
        <v>6.0602</v>
      </c>
      <c r="F152" s="24">
        <v>6.0602</v>
      </c>
      <c r="G152" s="24">
        <v>2.6722000000000001</v>
      </c>
      <c r="H152" s="24">
        <v>0</v>
      </c>
      <c r="I152" s="25">
        <v>0</v>
      </c>
      <c r="J152" s="24">
        <v>0.36530000000000001</v>
      </c>
      <c r="K152" s="26" t="s">
        <v>763</v>
      </c>
      <c r="L152" s="27">
        <v>0</v>
      </c>
      <c r="M152" s="27">
        <v>1.3681231643</v>
      </c>
      <c r="N152" s="26" t="s">
        <v>764</v>
      </c>
    </row>
    <row r="153" spans="1:14" x14ac:dyDescent="0.25">
      <c r="A153" s="23" t="s">
        <v>65</v>
      </c>
      <c r="B153" s="23" t="s">
        <v>245</v>
      </c>
      <c r="C153" s="23" t="s">
        <v>370</v>
      </c>
      <c r="D153" s="23" t="s">
        <v>371</v>
      </c>
      <c r="E153" s="24">
        <v>7.4198599999999999</v>
      </c>
      <c r="F153" s="24">
        <v>7.3014200000000002</v>
      </c>
      <c r="G153" s="24">
        <v>2.61625</v>
      </c>
      <c r="H153" s="24">
        <v>0</v>
      </c>
      <c r="I153" s="25">
        <v>0</v>
      </c>
      <c r="J153" s="24">
        <v>0.21693999999999999</v>
      </c>
      <c r="K153" s="26" t="s">
        <v>764</v>
      </c>
      <c r="L153" s="27">
        <v>1000</v>
      </c>
      <c r="M153" s="27">
        <v>2.7291606580000001</v>
      </c>
      <c r="N153" s="26" t="s">
        <v>764</v>
      </c>
    </row>
    <row r="154" spans="1:14" x14ac:dyDescent="0.25">
      <c r="A154" s="23" t="s">
        <v>65</v>
      </c>
      <c r="B154" s="23" t="s">
        <v>245</v>
      </c>
      <c r="C154" s="23" t="s">
        <v>372</v>
      </c>
      <c r="D154" s="23" t="s">
        <v>373</v>
      </c>
      <c r="E154" s="24">
        <v>14.8744</v>
      </c>
      <c r="F154" s="24">
        <v>14.8744</v>
      </c>
      <c r="G154" s="24">
        <v>2.6644999999999999</v>
      </c>
      <c r="H154" s="24">
        <v>0</v>
      </c>
      <c r="I154" s="25">
        <v>0</v>
      </c>
      <c r="J154" s="24">
        <v>0.75629999999999997</v>
      </c>
      <c r="K154" s="26" t="s">
        <v>764</v>
      </c>
      <c r="L154" s="27">
        <v>500</v>
      </c>
      <c r="M154" s="27">
        <v>1</v>
      </c>
      <c r="N154" s="26" t="s">
        <v>763</v>
      </c>
    </row>
    <row r="155" spans="1:14" x14ac:dyDescent="0.25">
      <c r="A155" s="23" t="s">
        <v>65</v>
      </c>
      <c r="B155" s="23" t="s">
        <v>245</v>
      </c>
      <c r="C155" s="23" t="s">
        <v>374</v>
      </c>
      <c r="D155" s="23" t="s">
        <v>375</v>
      </c>
      <c r="E155" s="24">
        <v>10.192299999999999</v>
      </c>
      <c r="F155" s="24">
        <v>11.0077</v>
      </c>
      <c r="G155" s="24">
        <v>2.7090999999999998</v>
      </c>
      <c r="H155" s="24">
        <v>0</v>
      </c>
      <c r="I155" s="25">
        <v>25000</v>
      </c>
      <c r="J155" s="24">
        <v>0.51019999999999999</v>
      </c>
      <c r="K155" s="26" t="s">
        <v>763</v>
      </c>
      <c r="L155" s="27">
        <v>0</v>
      </c>
      <c r="M155" s="27">
        <v>1.9200082414999999</v>
      </c>
      <c r="N155" s="26" t="s">
        <v>764</v>
      </c>
    </row>
    <row r="156" spans="1:14" x14ac:dyDescent="0.25">
      <c r="A156" s="23" t="s">
        <v>65</v>
      </c>
      <c r="B156" s="23" t="s">
        <v>245</v>
      </c>
      <c r="C156" s="23" t="s">
        <v>376</v>
      </c>
      <c r="D156" s="23" t="s">
        <v>377</v>
      </c>
      <c r="E156" s="24">
        <v>8.7761999999999993</v>
      </c>
      <c r="F156" s="24">
        <v>12.350199999999999</v>
      </c>
      <c r="G156" s="24">
        <v>2.56</v>
      </c>
      <c r="H156" s="24">
        <v>0</v>
      </c>
      <c r="I156" s="25">
        <v>0</v>
      </c>
      <c r="J156" s="24">
        <v>1.8800000000000001E-2</v>
      </c>
      <c r="K156" s="26" t="s">
        <v>764</v>
      </c>
      <c r="L156" s="27">
        <v>500</v>
      </c>
      <c r="M156" s="27">
        <v>1.4072377567000001</v>
      </c>
      <c r="N156" s="26" t="s">
        <v>764</v>
      </c>
    </row>
    <row r="157" spans="1:14" x14ac:dyDescent="0.25">
      <c r="A157" s="23" t="s">
        <v>65</v>
      </c>
      <c r="B157" s="23" t="s">
        <v>245</v>
      </c>
      <c r="C157" s="23" t="s">
        <v>378</v>
      </c>
      <c r="D157" s="23" t="s">
        <v>379</v>
      </c>
      <c r="E157" s="24">
        <v>7.4530700000000003</v>
      </c>
      <c r="F157" s="24">
        <v>7.4530700000000003</v>
      </c>
      <c r="G157" s="24">
        <v>2.5528900000000001</v>
      </c>
      <c r="H157" s="24">
        <v>0</v>
      </c>
      <c r="I157" s="25">
        <v>0</v>
      </c>
      <c r="J157" s="24">
        <v>0.14826</v>
      </c>
      <c r="K157" s="26" t="s">
        <v>763</v>
      </c>
      <c r="L157" s="27">
        <v>0</v>
      </c>
      <c r="M157" s="27">
        <v>1.2236621956</v>
      </c>
      <c r="N157" s="26" t="s">
        <v>763</v>
      </c>
    </row>
    <row r="158" spans="1:14" x14ac:dyDescent="0.25">
      <c r="A158" s="23" t="s">
        <v>65</v>
      </c>
      <c r="B158" s="23" t="s">
        <v>245</v>
      </c>
      <c r="C158" s="23" t="s">
        <v>380</v>
      </c>
      <c r="D158" s="23" t="s">
        <v>381</v>
      </c>
      <c r="E158" s="24">
        <v>10.138199999999999</v>
      </c>
      <c r="F158" s="24">
        <v>10.138199999999999</v>
      </c>
      <c r="G158" s="24">
        <v>2.7195</v>
      </c>
      <c r="H158" s="24">
        <v>0</v>
      </c>
      <c r="I158" s="25">
        <v>0</v>
      </c>
      <c r="J158" s="24">
        <v>0.24460000000000001</v>
      </c>
      <c r="K158" s="26" t="s">
        <v>763</v>
      </c>
      <c r="L158" s="27">
        <v>0</v>
      </c>
      <c r="M158" s="27">
        <v>1.2618512162</v>
      </c>
      <c r="N158" s="26" t="s">
        <v>763</v>
      </c>
    </row>
    <row r="159" spans="1:14" x14ac:dyDescent="0.25">
      <c r="A159" s="23" t="s">
        <v>65</v>
      </c>
      <c r="B159" s="23" t="s">
        <v>245</v>
      </c>
      <c r="C159" s="23" t="s">
        <v>382</v>
      </c>
      <c r="D159" s="23" t="s">
        <v>383</v>
      </c>
      <c r="E159" s="24">
        <v>8.0271000000000008</v>
      </c>
      <c r="F159" s="24">
        <v>8.0271000000000008</v>
      </c>
      <c r="G159" s="24">
        <v>2.6547999999999998</v>
      </c>
      <c r="H159" s="24">
        <v>0</v>
      </c>
      <c r="I159" s="25">
        <v>0</v>
      </c>
      <c r="J159" s="24">
        <v>0.1028</v>
      </c>
      <c r="K159" s="26" t="s">
        <v>763</v>
      </c>
      <c r="L159" s="27">
        <v>0</v>
      </c>
      <c r="M159" s="27">
        <v>1.3051039603000001</v>
      </c>
      <c r="N159" s="26" t="s">
        <v>764</v>
      </c>
    </row>
    <row r="160" spans="1:14" x14ac:dyDescent="0.25">
      <c r="A160" s="23" t="s">
        <v>65</v>
      </c>
      <c r="B160" s="23" t="s">
        <v>245</v>
      </c>
      <c r="C160" s="23" t="s">
        <v>384</v>
      </c>
      <c r="D160" s="23" t="s">
        <v>385</v>
      </c>
      <c r="E160" s="24">
        <v>9.9525830000000006</v>
      </c>
      <c r="F160" s="24">
        <v>9.9525830000000006</v>
      </c>
      <c r="G160" s="24">
        <v>2.6522600000000001</v>
      </c>
      <c r="H160" s="24">
        <v>0</v>
      </c>
      <c r="I160" s="25">
        <v>0</v>
      </c>
      <c r="J160" s="24">
        <v>0.20709</v>
      </c>
      <c r="K160" s="26" t="s">
        <v>764</v>
      </c>
      <c r="L160" s="27">
        <v>500</v>
      </c>
      <c r="M160" s="27">
        <v>1.7033350035999999</v>
      </c>
      <c r="N160" s="26" t="s">
        <v>763</v>
      </c>
    </row>
    <row r="161" spans="1:14" x14ac:dyDescent="0.25">
      <c r="A161" s="23" t="s">
        <v>65</v>
      </c>
      <c r="B161" s="23" t="s">
        <v>245</v>
      </c>
      <c r="C161" s="23" t="s">
        <v>386</v>
      </c>
      <c r="D161" s="23" t="s">
        <v>387</v>
      </c>
      <c r="E161" s="24">
        <v>14.7</v>
      </c>
      <c r="F161" s="24">
        <v>14.7</v>
      </c>
      <c r="G161" s="24">
        <v>2.9784999999999999</v>
      </c>
      <c r="H161" s="24">
        <v>0</v>
      </c>
      <c r="I161" s="25">
        <v>0</v>
      </c>
      <c r="J161" s="24">
        <v>0.31240000000000001</v>
      </c>
      <c r="K161" s="26" t="s">
        <v>763</v>
      </c>
      <c r="L161" s="27">
        <v>0</v>
      </c>
      <c r="M161" s="27">
        <v>1</v>
      </c>
      <c r="N161" s="26" t="s">
        <v>763</v>
      </c>
    </row>
    <row r="162" spans="1:14" x14ac:dyDescent="0.25">
      <c r="A162" s="23" t="s">
        <v>65</v>
      </c>
      <c r="B162" s="23" t="s">
        <v>245</v>
      </c>
      <c r="C162" s="23" t="s">
        <v>388</v>
      </c>
      <c r="D162" s="23" t="s">
        <v>389</v>
      </c>
      <c r="E162" s="24">
        <v>8.4169599999999996</v>
      </c>
      <c r="F162" s="24">
        <v>8.4169599999999996</v>
      </c>
      <c r="G162" s="24">
        <v>2.4807999999999999</v>
      </c>
      <c r="H162" s="24">
        <v>0</v>
      </c>
      <c r="I162" s="25">
        <v>0</v>
      </c>
      <c r="J162" s="24">
        <v>0.29211999999999999</v>
      </c>
      <c r="K162" s="26" t="s">
        <v>764</v>
      </c>
      <c r="L162" s="27">
        <v>1050</v>
      </c>
      <c r="M162" s="27">
        <v>1.5648464528999999</v>
      </c>
      <c r="N162" s="26" t="s">
        <v>763</v>
      </c>
    </row>
    <row r="163" spans="1:14" x14ac:dyDescent="0.25">
      <c r="A163" s="23" t="s">
        <v>65</v>
      </c>
      <c r="B163" s="23" t="s">
        <v>245</v>
      </c>
      <c r="C163" s="23" t="s">
        <v>390</v>
      </c>
      <c r="D163" s="23" t="s">
        <v>391</v>
      </c>
      <c r="E163" s="24">
        <v>5.5122999999999998</v>
      </c>
      <c r="F163" s="24">
        <v>39.999000000000002</v>
      </c>
      <c r="G163" s="24">
        <v>2.6776</v>
      </c>
      <c r="H163" s="24">
        <v>0</v>
      </c>
      <c r="I163" s="25">
        <v>0</v>
      </c>
      <c r="J163" s="24">
        <v>0.1027</v>
      </c>
      <c r="K163" s="26" t="s">
        <v>763</v>
      </c>
      <c r="L163" s="27">
        <v>0</v>
      </c>
      <c r="M163" s="27">
        <v>2.6309707381999998</v>
      </c>
      <c r="N163" s="26" t="s">
        <v>764</v>
      </c>
    </row>
    <row r="164" spans="1:14" x14ac:dyDescent="0.25">
      <c r="A164" s="23" t="s">
        <v>65</v>
      </c>
      <c r="B164" s="23" t="s">
        <v>245</v>
      </c>
      <c r="C164" s="23" t="s">
        <v>392</v>
      </c>
      <c r="D164" s="23" t="s">
        <v>393</v>
      </c>
      <c r="E164" s="24">
        <v>9.9360999999999997</v>
      </c>
      <c r="F164" s="24">
        <v>9.9360999999999997</v>
      </c>
      <c r="G164" s="24">
        <v>2.6951999999999998</v>
      </c>
      <c r="H164" s="24">
        <v>0</v>
      </c>
      <c r="I164" s="25">
        <v>0</v>
      </c>
      <c r="J164" s="24">
        <v>8.9300000000000004E-2</v>
      </c>
      <c r="K164" s="26" t="s">
        <v>764</v>
      </c>
      <c r="L164" s="27">
        <v>300</v>
      </c>
      <c r="M164" s="27">
        <v>1.0745161583</v>
      </c>
      <c r="N164" s="26" t="s">
        <v>764</v>
      </c>
    </row>
    <row r="165" spans="1:14" x14ac:dyDescent="0.25">
      <c r="A165" s="23" t="s">
        <v>65</v>
      </c>
      <c r="B165" s="23" t="s">
        <v>245</v>
      </c>
      <c r="C165" s="23" t="s">
        <v>394</v>
      </c>
      <c r="D165" s="23" t="s">
        <v>395</v>
      </c>
      <c r="E165" s="24">
        <v>7.7815599999999998</v>
      </c>
      <c r="F165" s="24">
        <v>7.7815599999999998</v>
      </c>
      <c r="G165" s="24">
        <v>2.7268500000000002</v>
      </c>
      <c r="H165" s="24">
        <v>0</v>
      </c>
      <c r="I165" s="25">
        <v>0</v>
      </c>
      <c r="J165" s="24">
        <v>0.10308</v>
      </c>
      <c r="K165" s="26" t="s">
        <v>763</v>
      </c>
      <c r="L165" s="27">
        <v>0</v>
      </c>
      <c r="M165" s="27">
        <v>1.2692557790000001</v>
      </c>
      <c r="N165" s="26" t="s">
        <v>764</v>
      </c>
    </row>
    <row r="166" spans="1:14" x14ac:dyDescent="0.25">
      <c r="A166" s="23" t="s">
        <v>65</v>
      </c>
      <c r="B166" s="23" t="s">
        <v>245</v>
      </c>
      <c r="C166" s="23" t="s">
        <v>396</v>
      </c>
      <c r="D166" s="23" t="s">
        <v>397</v>
      </c>
      <c r="E166" s="24">
        <v>8.8749000000000002</v>
      </c>
      <c r="F166" s="24">
        <v>8.8749000000000002</v>
      </c>
      <c r="G166" s="24">
        <v>2.5423</v>
      </c>
      <c r="H166" s="24">
        <v>0</v>
      </c>
      <c r="I166" s="25">
        <v>0</v>
      </c>
      <c r="J166" s="24">
        <v>0.155</v>
      </c>
      <c r="K166" s="26" t="s">
        <v>763</v>
      </c>
      <c r="L166" s="27">
        <v>0</v>
      </c>
      <c r="M166" s="27">
        <v>1.5615837925</v>
      </c>
      <c r="N166" s="26" t="s">
        <v>764</v>
      </c>
    </row>
    <row r="167" spans="1:14" x14ac:dyDescent="0.25">
      <c r="A167" s="23" t="s">
        <v>65</v>
      </c>
      <c r="B167" s="23" t="s">
        <v>245</v>
      </c>
      <c r="C167" s="23" t="s">
        <v>398</v>
      </c>
      <c r="D167" s="23" t="s">
        <v>399</v>
      </c>
      <c r="E167" s="24">
        <v>8.6125089999999993</v>
      </c>
      <c r="F167" s="24">
        <v>8.6125089999999993</v>
      </c>
      <c r="G167" s="24">
        <v>2.5712833000000002</v>
      </c>
      <c r="H167" s="24">
        <v>0</v>
      </c>
      <c r="I167" s="25">
        <v>0</v>
      </c>
      <c r="J167" s="24">
        <v>0.12833720000000001</v>
      </c>
      <c r="K167" s="26" t="s">
        <v>764</v>
      </c>
      <c r="L167" s="27">
        <v>1000</v>
      </c>
      <c r="M167" s="27">
        <v>1.2801493734</v>
      </c>
      <c r="N167" s="26" t="s">
        <v>763</v>
      </c>
    </row>
    <row r="168" spans="1:14" x14ac:dyDescent="0.25">
      <c r="A168" s="23" t="s">
        <v>65</v>
      </c>
      <c r="B168" s="23" t="s">
        <v>245</v>
      </c>
      <c r="C168" s="23" t="s">
        <v>400</v>
      </c>
      <c r="D168" s="23" t="s">
        <v>401</v>
      </c>
      <c r="E168" s="24">
        <v>7.8051000000000004</v>
      </c>
      <c r="F168" s="24">
        <v>7.8051000000000004</v>
      </c>
      <c r="G168" s="24">
        <v>2.702</v>
      </c>
      <c r="H168" s="24">
        <v>0</v>
      </c>
      <c r="I168" s="25">
        <v>0</v>
      </c>
      <c r="J168" s="24">
        <v>4.9099999999999998E-2</v>
      </c>
      <c r="K168" s="26" t="s">
        <v>763</v>
      </c>
      <c r="L168" s="27">
        <v>0</v>
      </c>
      <c r="M168" s="27">
        <v>2.1945907163</v>
      </c>
      <c r="N168" s="26" t="s">
        <v>764</v>
      </c>
    </row>
    <row r="169" spans="1:14" x14ac:dyDescent="0.25">
      <c r="A169" s="23" t="s">
        <v>65</v>
      </c>
      <c r="B169" s="23" t="s">
        <v>245</v>
      </c>
      <c r="C169" s="23" t="s">
        <v>402</v>
      </c>
      <c r="D169" s="23" t="s">
        <v>403</v>
      </c>
      <c r="E169" s="24">
        <v>9.3689</v>
      </c>
      <c r="F169" s="24">
        <v>9.3689</v>
      </c>
      <c r="G169" s="24">
        <v>2.7004000000000001</v>
      </c>
      <c r="H169" s="24">
        <v>0</v>
      </c>
      <c r="I169" s="25">
        <v>0</v>
      </c>
      <c r="J169" s="24">
        <v>0.33139999999999997</v>
      </c>
      <c r="K169" s="26" t="s">
        <v>763</v>
      </c>
      <c r="L169" s="27">
        <v>0</v>
      </c>
      <c r="M169" s="27">
        <v>1.4821163637000001</v>
      </c>
      <c r="N169" s="26" t="s">
        <v>763</v>
      </c>
    </row>
    <row r="170" spans="1:14" x14ac:dyDescent="0.25">
      <c r="A170" s="23" t="s">
        <v>65</v>
      </c>
      <c r="B170" s="23" t="s">
        <v>245</v>
      </c>
      <c r="C170" s="23" t="s">
        <v>404</v>
      </c>
      <c r="D170" s="23" t="s">
        <v>405</v>
      </c>
      <c r="E170" s="24">
        <v>9.3176199999999998</v>
      </c>
      <c r="F170" s="24">
        <v>24.902889999999999</v>
      </c>
      <c r="G170" s="24">
        <v>2.50454</v>
      </c>
      <c r="H170" s="24">
        <v>0</v>
      </c>
      <c r="I170" s="25">
        <v>500</v>
      </c>
      <c r="J170" s="24">
        <v>0.69362000000000001</v>
      </c>
      <c r="K170" s="26" t="s">
        <v>764</v>
      </c>
      <c r="L170" s="27">
        <v>400</v>
      </c>
      <c r="M170" s="27">
        <v>1.8285678102</v>
      </c>
      <c r="N170" s="26" t="s">
        <v>763</v>
      </c>
    </row>
    <row r="171" spans="1:14" x14ac:dyDescent="0.25">
      <c r="A171" s="23" t="s">
        <v>65</v>
      </c>
      <c r="B171" s="23" t="s">
        <v>245</v>
      </c>
      <c r="C171" s="23" t="s">
        <v>406</v>
      </c>
      <c r="D171" s="23" t="s">
        <v>407</v>
      </c>
      <c r="E171" s="24">
        <v>11.25</v>
      </c>
      <c r="F171" s="24">
        <v>11.25</v>
      </c>
      <c r="G171" s="24">
        <v>2.65</v>
      </c>
      <c r="H171" s="24">
        <v>0</v>
      </c>
      <c r="I171" s="25">
        <v>0</v>
      </c>
      <c r="J171" s="24">
        <v>4.8500000000000001E-2</v>
      </c>
      <c r="K171" s="26" t="s">
        <v>764</v>
      </c>
      <c r="L171" s="27">
        <v>1000</v>
      </c>
      <c r="M171" s="27">
        <v>1.3066666667</v>
      </c>
      <c r="N171" s="26" t="s">
        <v>763</v>
      </c>
    </row>
    <row r="172" spans="1:14" x14ac:dyDescent="0.25">
      <c r="A172" s="23" t="s">
        <v>65</v>
      </c>
      <c r="B172" s="23" t="s">
        <v>245</v>
      </c>
      <c r="C172" s="23" t="s">
        <v>408</v>
      </c>
      <c r="D172" s="23" t="s">
        <v>409</v>
      </c>
      <c r="E172" s="24">
        <v>9.2182999999999993</v>
      </c>
      <c r="F172" s="24">
        <v>9.2182999999999993</v>
      </c>
      <c r="G172" s="24">
        <v>2.6970000000000001</v>
      </c>
      <c r="H172" s="24">
        <v>0</v>
      </c>
      <c r="I172" s="25">
        <v>0</v>
      </c>
      <c r="J172" s="24">
        <v>0.32417000000000001</v>
      </c>
      <c r="K172" s="26" t="s">
        <v>763</v>
      </c>
      <c r="L172" s="27">
        <v>0</v>
      </c>
      <c r="M172" s="27">
        <v>1.9504680906</v>
      </c>
      <c r="N172" s="26" t="s">
        <v>763</v>
      </c>
    </row>
    <row r="173" spans="1:14" x14ac:dyDescent="0.25">
      <c r="A173" s="23" t="s">
        <v>65</v>
      </c>
      <c r="B173" s="23" t="s">
        <v>245</v>
      </c>
      <c r="C173" s="23" t="s">
        <v>410</v>
      </c>
      <c r="D173" s="23" t="s">
        <v>411</v>
      </c>
      <c r="E173" s="24">
        <v>7.2365000000000004</v>
      </c>
      <c r="F173" s="24">
        <v>7.2365000000000004</v>
      </c>
      <c r="G173" s="24">
        <v>2.6086</v>
      </c>
      <c r="H173" s="24">
        <v>0</v>
      </c>
      <c r="I173" s="25">
        <v>0</v>
      </c>
      <c r="J173" s="24">
        <v>0.25940000000000002</v>
      </c>
      <c r="K173" s="26" t="s">
        <v>763</v>
      </c>
      <c r="L173" s="27">
        <v>0</v>
      </c>
      <c r="M173" s="27">
        <v>0.86540454639999997</v>
      </c>
      <c r="N173" s="26" t="s">
        <v>763</v>
      </c>
    </row>
    <row r="174" spans="1:14" x14ac:dyDescent="0.25">
      <c r="A174" s="23" t="s">
        <v>65</v>
      </c>
      <c r="B174" s="23" t="s">
        <v>245</v>
      </c>
      <c r="C174" s="23" t="s">
        <v>412</v>
      </c>
      <c r="D174" s="23" t="s">
        <v>413</v>
      </c>
      <c r="E174" s="24">
        <v>6.8361999999999998</v>
      </c>
      <c r="F174" s="24">
        <v>6.8361999999999998</v>
      </c>
      <c r="G174" s="24">
        <v>2.6233</v>
      </c>
      <c r="H174" s="24">
        <v>0</v>
      </c>
      <c r="I174" s="25">
        <v>0</v>
      </c>
      <c r="J174" s="24">
        <v>0.47139999999999999</v>
      </c>
      <c r="K174" s="26" t="s">
        <v>763</v>
      </c>
      <c r="L174" s="27">
        <v>0</v>
      </c>
      <c r="M174" s="27">
        <v>1.3362833153</v>
      </c>
      <c r="N174" s="26" t="s">
        <v>763</v>
      </c>
    </row>
    <row r="175" spans="1:14" x14ac:dyDescent="0.25">
      <c r="A175" s="23" t="s">
        <v>65</v>
      </c>
      <c r="B175" s="23" t="s">
        <v>245</v>
      </c>
      <c r="C175" s="23" t="s">
        <v>414</v>
      </c>
      <c r="D175" s="23" t="s">
        <v>415</v>
      </c>
      <c r="E175" s="24">
        <v>6.4767999999999999</v>
      </c>
      <c r="F175" s="24">
        <v>6.4767999999999999</v>
      </c>
      <c r="G175" s="24">
        <v>2.6398000000000001</v>
      </c>
      <c r="H175" s="24">
        <v>0</v>
      </c>
      <c r="I175" s="25">
        <v>0</v>
      </c>
      <c r="J175" s="24">
        <v>7.1499999999999994E-2</v>
      </c>
      <c r="K175" s="26" t="s">
        <v>763</v>
      </c>
      <c r="L175" s="27">
        <v>0</v>
      </c>
      <c r="M175" s="27">
        <v>1.2593255929</v>
      </c>
      <c r="N175" s="26" t="s">
        <v>764</v>
      </c>
    </row>
    <row r="176" spans="1:14" x14ac:dyDescent="0.25">
      <c r="A176" s="23" t="s">
        <v>65</v>
      </c>
      <c r="B176" s="23" t="s">
        <v>245</v>
      </c>
      <c r="C176" s="23" t="s">
        <v>416</v>
      </c>
      <c r="D176" s="23" t="s">
        <v>417</v>
      </c>
      <c r="E176" s="24">
        <v>6.7750000000000004</v>
      </c>
      <c r="F176" s="24">
        <v>6.7750000000000004</v>
      </c>
      <c r="G176" s="24">
        <v>2.6219999999999999</v>
      </c>
      <c r="H176" s="24">
        <v>0</v>
      </c>
      <c r="I176" s="25">
        <v>0</v>
      </c>
      <c r="J176" s="24">
        <v>7.4999999999999997E-2</v>
      </c>
      <c r="K176" s="26" t="s">
        <v>764</v>
      </c>
      <c r="L176" s="27">
        <v>50</v>
      </c>
      <c r="M176" s="27">
        <v>1.2309963100000001</v>
      </c>
      <c r="N176" s="26" t="s">
        <v>764</v>
      </c>
    </row>
    <row r="177" spans="1:14" x14ac:dyDescent="0.25">
      <c r="A177" s="23" t="s">
        <v>65</v>
      </c>
      <c r="B177" s="23" t="s">
        <v>245</v>
      </c>
      <c r="C177" s="23" t="s">
        <v>418</v>
      </c>
      <c r="D177" s="23" t="s">
        <v>419</v>
      </c>
      <c r="E177" s="24">
        <v>7.9917999999999996</v>
      </c>
      <c r="F177" s="24">
        <v>7.9917999999999996</v>
      </c>
      <c r="G177" s="24">
        <v>2.6358000000000001</v>
      </c>
      <c r="H177" s="24">
        <v>0</v>
      </c>
      <c r="I177" s="25">
        <v>0</v>
      </c>
      <c r="J177" s="24">
        <v>0.36209999999999998</v>
      </c>
      <c r="K177" s="26" t="s">
        <v>763</v>
      </c>
      <c r="L177" s="27">
        <v>0</v>
      </c>
      <c r="M177" s="27">
        <v>1.4756750669000001</v>
      </c>
      <c r="N177" s="26" t="s">
        <v>763</v>
      </c>
    </row>
    <row r="178" spans="1:14" x14ac:dyDescent="0.25">
      <c r="A178" s="23" t="s">
        <v>65</v>
      </c>
      <c r="B178" s="23" t="s">
        <v>245</v>
      </c>
      <c r="C178" s="23" t="s">
        <v>420</v>
      </c>
      <c r="D178" s="23" t="s">
        <v>421</v>
      </c>
      <c r="E178" s="24">
        <v>16.96</v>
      </c>
      <c r="F178" s="24">
        <v>0</v>
      </c>
      <c r="G178" s="24">
        <v>2.64384</v>
      </c>
      <c r="H178" s="24">
        <v>0</v>
      </c>
      <c r="I178" s="25">
        <v>0</v>
      </c>
      <c r="J178" s="24">
        <v>0.122826</v>
      </c>
      <c r="K178" s="26" t="s">
        <v>764</v>
      </c>
      <c r="L178" s="27">
        <v>500</v>
      </c>
      <c r="M178" s="27">
        <v>1.61</v>
      </c>
      <c r="N178" s="26" t="s">
        <v>763</v>
      </c>
    </row>
    <row r="179" spans="1:14" x14ac:dyDescent="0.25">
      <c r="A179" s="23" t="s">
        <v>65</v>
      </c>
      <c r="B179" s="23" t="s">
        <v>245</v>
      </c>
      <c r="C179" s="23" t="s">
        <v>422</v>
      </c>
      <c r="D179" s="23" t="s">
        <v>423</v>
      </c>
      <c r="E179" s="24">
        <v>6.5145200000000001</v>
      </c>
      <c r="F179" s="24">
        <v>6.5145200000000001</v>
      </c>
      <c r="G179" s="24">
        <v>2.6078999999999999</v>
      </c>
      <c r="H179" s="24">
        <v>0</v>
      </c>
      <c r="I179" s="25">
        <v>0</v>
      </c>
      <c r="J179" s="24">
        <v>0.12382</v>
      </c>
      <c r="K179" s="26" t="s">
        <v>763</v>
      </c>
      <c r="L179" s="27">
        <v>0</v>
      </c>
      <c r="M179" s="27">
        <v>1.7058355796</v>
      </c>
      <c r="N179" s="26" t="s">
        <v>763</v>
      </c>
    </row>
    <row r="180" spans="1:14" x14ac:dyDescent="0.25">
      <c r="A180" s="23" t="s">
        <v>65</v>
      </c>
      <c r="B180" s="23" t="s">
        <v>245</v>
      </c>
      <c r="C180" s="23" t="s">
        <v>424</v>
      </c>
      <c r="D180" s="23" t="s">
        <v>425</v>
      </c>
      <c r="E180" s="24">
        <v>8.1857000000000006</v>
      </c>
      <c r="F180" s="24">
        <v>8.1857000000000006</v>
      </c>
      <c r="G180" s="24">
        <v>2.6128999999999998</v>
      </c>
      <c r="H180" s="24">
        <v>0</v>
      </c>
      <c r="I180" s="25">
        <v>35080</v>
      </c>
      <c r="J180" s="24">
        <v>0.1225</v>
      </c>
      <c r="K180" s="26" t="s">
        <v>763</v>
      </c>
      <c r="L180" s="27">
        <v>0</v>
      </c>
      <c r="M180" s="27">
        <v>1.5695175733</v>
      </c>
      <c r="N180" s="26" t="s">
        <v>764</v>
      </c>
    </row>
    <row r="181" spans="1:14" x14ac:dyDescent="0.25">
      <c r="A181" s="23" t="s">
        <v>65</v>
      </c>
      <c r="B181" s="23" t="s">
        <v>245</v>
      </c>
      <c r="C181" s="23" t="s">
        <v>428</v>
      </c>
      <c r="D181" s="23" t="s">
        <v>429</v>
      </c>
      <c r="E181" s="24">
        <v>9.7799999999999994</v>
      </c>
      <c r="F181" s="24">
        <v>9.7799999999999994</v>
      </c>
      <c r="G181" s="24">
        <v>2.5087000000000002</v>
      </c>
      <c r="H181" s="24">
        <v>0</v>
      </c>
      <c r="I181" s="25">
        <v>0</v>
      </c>
      <c r="J181" s="24">
        <v>3.8399999999999997E-2</v>
      </c>
      <c r="K181" s="26" t="s">
        <v>764</v>
      </c>
      <c r="L181" s="27">
        <v>425</v>
      </c>
      <c r="M181" s="27">
        <v>1.3057259714</v>
      </c>
      <c r="N181" s="26" t="s">
        <v>763</v>
      </c>
    </row>
    <row r="182" spans="1:14" x14ac:dyDescent="0.25">
      <c r="A182" s="23" t="s">
        <v>65</v>
      </c>
      <c r="B182" s="23" t="s">
        <v>245</v>
      </c>
      <c r="C182" s="23" t="s">
        <v>430</v>
      </c>
      <c r="D182" s="23" t="s">
        <v>431</v>
      </c>
      <c r="E182" s="24">
        <v>9.5244999999999997</v>
      </c>
      <c r="F182" s="24">
        <v>9.5244999999999997</v>
      </c>
      <c r="G182" s="24">
        <v>2.6953</v>
      </c>
      <c r="H182" s="24">
        <v>0</v>
      </c>
      <c r="I182" s="25">
        <v>0</v>
      </c>
      <c r="J182" s="24">
        <v>0.45379999999999998</v>
      </c>
      <c r="K182" s="26" t="s">
        <v>763</v>
      </c>
      <c r="L182" s="27">
        <v>0</v>
      </c>
      <c r="M182" s="27">
        <v>1.8283794425</v>
      </c>
      <c r="N182" s="26" t="s">
        <v>764</v>
      </c>
    </row>
    <row r="183" spans="1:14" x14ac:dyDescent="0.25">
      <c r="A183" s="23" t="s">
        <v>65</v>
      </c>
      <c r="B183" s="23" t="s">
        <v>245</v>
      </c>
      <c r="C183" s="23" t="s">
        <v>432</v>
      </c>
      <c r="D183" s="23" t="s">
        <v>433</v>
      </c>
      <c r="E183" s="24">
        <v>11.817729999999999</v>
      </c>
      <c r="F183" s="24">
        <v>11.817729999999999</v>
      </c>
      <c r="G183" s="24">
        <v>2.7086199999999998</v>
      </c>
      <c r="H183" s="24">
        <v>0</v>
      </c>
      <c r="I183" s="25">
        <v>5000</v>
      </c>
      <c r="J183" s="24">
        <v>0</v>
      </c>
      <c r="K183" s="26" t="s">
        <v>764</v>
      </c>
      <c r="L183" s="27">
        <v>300</v>
      </c>
      <c r="M183" s="27">
        <v>2.0154234357999998</v>
      </c>
      <c r="N183" s="26" t="s">
        <v>763</v>
      </c>
    </row>
    <row r="184" spans="1:14" x14ac:dyDescent="0.25">
      <c r="A184" s="23" t="s">
        <v>65</v>
      </c>
      <c r="B184" s="23" t="s">
        <v>245</v>
      </c>
      <c r="C184" s="23" t="s">
        <v>434</v>
      </c>
      <c r="D184" s="23" t="s">
        <v>435</v>
      </c>
      <c r="E184" s="24">
        <v>7.7999900000000002</v>
      </c>
      <c r="F184" s="24">
        <v>7.7999900000000002</v>
      </c>
      <c r="G184" s="24">
        <v>2.585</v>
      </c>
      <c r="H184" s="24">
        <v>0</v>
      </c>
      <c r="I184" s="25">
        <v>0</v>
      </c>
      <c r="J184" s="24">
        <v>0.1199379</v>
      </c>
      <c r="K184" s="26" t="s">
        <v>763</v>
      </c>
      <c r="L184" s="27">
        <v>0</v>
      </c>
      <c r="M184" s="27">
        <v>1.0487180112000001</v>
      </c>
      <c r="N184" s="26" t="s">
        <v>763</v>
      </c>
    </row>
    <row r="185" spans="1:14" x14ac:dyDescent="0.25">
      <c r="A185" s="23" t="s">
        <v>65</v>
      </c>
      <c r="B185" s="23" t="s">
        <v>245</v>
      </c>
      <c r="C185" s="23" t="s">
        <v>436</v>
      </c>
      <c r="D185" s="23" t="s">
        <v>437</v>
      </c>
      <c r="E185" s="24">
        <v>13.99</v>
      </c>
      <c r="F185" s="24">
        <v>13.99</v>
      </c>
      <c r="G185" s="24">
        <v>2.73</v>
      </c>
      <c r="H185" s="24">
        <v>0</v>
      </c>
      <c r="I185" s="25">
        <v>0</v>
      </c>
      <c r="J185" s="24">
        <v>0</v>
      </c>
      <c r="K185" s="26" t="s">
        <v>764</v>
      </c>
      <c r="L185" s="27">
        <v>800</v>
      </c>
      <c r="M185" s="27">
        <v>2.0700500357</v>
      </c>
      <c r="N185" s="26" t="s">
        <v>763</v>
      </c>
    </row>
    <row r="186" spans="1:14" x14ac:dyDescent="0.25">
      <c r="A186" s="23" t="s">
        <v>65</v>
      </c>
      <c r="B186" s="23" t="s">
        <v>245</v>
      </c>
      <c r="C186" s="23" t="s">
        <v>438</v>
      </c>
      <c r="D186" s="23" t="s">
        <v>439</v>
      </c>
      <c r="E186" s="24">
        <v>9</v>
      </c>
      <c r="F186" s="24">
        <v>9</v>
      </c>
      <c r="G186" s="24">
        <v>2.7157</v>
      </c>
      <c r="H186" s="24">
        <v>0</v>
      </c>
      <c r="I186" s="25">
        <v>0</v>
      </c>
      <c r="J186" s="24">
        <v>0.31269999999999998</v>
      </c>
      <c r="K186" s="26" t="s">
        <v>763</v>
      </c>
      <c r="L186" s="27">
        <v>0</v>
      </c>
      <c r="M186" s="27">
        <v>1.7833666667000001</v>
      </c>
      <c r="N186" s="26" t="s">
        <v>763</v>
      </c>
    </row>
    <row r="187" spans="1:14" x14ac:dyDescent="0.25">
      <c r="A187" s="23" t="s">
        <v>65</v>
      </c>
      <c r="B187" s="23" t="s">
        <v>245</v>
      </c>
      <c r="C187" s="23" t="s">
        <v>440</v>
      </c>
      <c r="D187" s="23" t="s">
        <v>441</v>
      </c>
      <c r="E187" s="24">
        <v>7.9</v>
      </c>
      <c r="F187" s="24">
        <v>17.959900000000001</v>
      </c>
      <c r="G187" s="24">
        <v>2.6633</v>
      </c>
      <c r="H187" s="24">
        <v>0</v>
      </c>
      <c r="I187" s="25">
        <v>0</v>
      </c>
      <c r="J187" s="24">
        <v>0.12496699999999999</v>
      </c>
      <c r="K187" s="26" t="s">
        <v>764</v>
      </c>
      <c r="L187" s="27">
        <v>500</v>
      </c>
      <c r="M187" s="27">
        <v>2.2734050632999998</v>
      </c>
      <c r="N187" s="26" t="s">
        <v>763</v>
      </c>
    </row>
    <row r="188" spans="1:14" x14ac:dyDescent="0.25">
      <c r="A188" s="23" t="s">
        <v>65</v>
      </c>
      <c r="B188" s="23" t="s">
        <v>245</v>
      </c>
      <c r="C188" s="23" t="s">
        <v>442</v>
      </c>
      <c r="D188" s="23" t="s">
        <v>443</v>
      </c>
      <c r="E188" s="24">
        <v>9.2949000000000002</v>
      </c>
      <c r="F188" s="24">
        <v>9.2949000000000002</v>
      </c>
      <c r="G188" s="24">
        <v>2.7578999999999998</v>
      </c>
      <c r="H188" s="24">
        <v>0</v>
      </c>
      <c r="I188" s="25">
        <v>0</v>
      </c>
      <c r="J188" s="24">
        <v>0.30890000000000001</v>
      </c>
      <c r="K188" s="26" t="s">
        <v>763</v>
      </c>
      <c r="L188" s="27">
        <v>0</v>
      </c>
      <c r="M188" s="27">
        <v>2.3137527031</v>
      </c>
      <c r="N188" s="26" t="s">
        <v>763</v>
      </c>
    </row>
    <row r="189" spans="1:14" x14ac:dyDescent="0.25">
      <c r="A189" s="23" t="s">
        <v>65</v>
      </c>
      <c r="B189" s="23" t="s">
        <v>245</v>
      </c>
      <c r="C189" s="23" t="s">
        <v>444</v>
      </c>
      <c r="D189" s="23" t="s">
        <v>445</v>
      </c>
      <c r="E189" s="24">
        <v>8.4651999999999994</v>
      </c>
      <c r="F189" s="24">
        <v>5.9157000000000002</v>
      </c>
      <c r="G189" s="24">
        <v>2.4352</v>
      </c>
      <c r="H189" s="24">
        <v>0</v>
      </c>
      <c r="I189" s="25">
        <v>0</v>
      </c>
      <c r="J189" s="24">
        <v>8.09E-2</v>
      </c>
      <c r="K189" s="26" t="s">
        <v>763</v>
      </c>
      <c r="L189" s="27">
        <v>0</v>
      </c>
      <c r="M189" s="27">
        <v>1</v>
      </c>
      <c r="N189" s="26" t="s">
        <v>763</v>
      </c>
    </row>
    <row r="190" spans="1:14" x14ac:dyDescent="0.25">
      <c r="A190" s="23" t="s">
        <v>65</v>
      </c>
      <c r="B190" s="23" t="s">
        <v>245</v>
      </c>
      <c r="C190" s="23" t="s">
        <v>446</v>
      </c>
      <c r="D190" s="23" t="s">
        <v>447</v>
      </c>
      <c r="E190" s="24">
        <v>11.906700000000001</v>
      </c>
      <c r="F190" s="24">
        <v>11.906700000000001</v>
      </c>
      <c r="G190" s="24">
        <v>2.56</v>
      </c>
      <c r="H190" s="24">
        <v>0</v>
      </c>
      <c r="I190" s="25">
        <v>0</v>
      </c>
      <c r="J190" s="24">
        <v>0.56530000000000002</v>
      </c>
      <c r="K190" s="26" t="s">
        <v>764</v>
      </c>
      <c r="L190" s="27">
        <v>1000</v>
      </c>
      <c r="M190" s="27">
        <v>1.9318870887999999</v>
      </c>
      <c r="N190" s="26" t="s">
        <v>764</v>
      </c>
    </row>
    <row r="191" spans="1:14" x14ac:dyDescent="0.25">
      <c r="A191" s="23" t="s">
        <v>65</v>
      </c>
      <c r="B191" s="23" t="s">
        <v>245</v>
      </c>
      <c r="C191" s="23" t="s">
        <v>448</v>
      </c>
      <c r="D191" s="23" t="s">
        <v>449</v>
      </c>
      <c r="E191" s="24">
        <v>10.62</v>
      </c>
      <c r="F191" s="24">
        <v>10.62</v>
      </c>
      <c r="G191" s="24">
        <v>2.52</v>
      </c>
      <c r="H191" s="24">
        <v>0</v>
      </c>
      <c r="I191" s="25">
        <v>0</v>
      </c>
      <c r="J191" s="24">
        <v>0.33989999999999998</v>
      </c>
      <c r="K191" s="26" t="s">
        <v>763</v>
      </c>
      <c r="L191" s="27">
        <v>0</v>
      </c>
      <c r="M191" s="27">
        <v>1.4821092279000001</v>
      </c>
      <c r="N191" s="26" t="s">
        <v>764</v>
      </c>
    </row>
    <row r="192" spans="1:14" x14ac:dyDescent="0.25">
      <c r="A192" s="23" t="s">
        <v>65</v>
      </c>
      <c r="B192" s="23" t="s">
        <v>245</v>
      </c>
      <c r="C192" s="23" t="s">
        <v>450</v>
      </c>
      <c r="D192" s="23" t="s">
        <v>451</v>
      </c>
      <c r="E192" s="24">
        <v>6.8498999999999999</v>
      </c>
      <c r="F192" s="24">
        <v>6.8498999999999999</v>
      </c>
      <c r="G192" s="24">
        <v>2.6343999999999999</v>
      </c>
      <c r="H192" s="24">
        <v>0</v>
      </c>
      <c r="I192" s="25">
        <v>0</v>
      </c>
      <c r="J192" s="24">
        <v>0.1497</v>
      </c>
      <c r="K192" s="26" t="s">
        <v>763</v>
      </c>
      <c r="L192" s="27">
        <v>0</v>
      </c>
      <c r="M192" s="27">
        <v>1.4636856011999999</v>
      </c>
      <c r="N192" s="26" t="s">
        <v>763</v>
      </c>
    </row>
    <row r="193" spans="1:14" x14ac:dyDescent="0.25">
      <c r="A193" s="23" t="s">
        <v>65</v>
      </c>
      <c r="B193" s="23" t="s">
        <v>245</v>
      </c>
      <c r="C193" s="23" t="s">
        <v>452</v>
      </c>
      <c r="D193" s="23" t="s">
        <v>453</v>
      </c>
      <c r="E193" s="24">
        <v>9.7006999999999994</v>
      </c>
      <c r="F193" s="24">
        <v>9.7006999999999994</v>
      </c>
      <c r="G193" s="24">
        <v>2.7643</v>
      </c>
      <c r="H193" s="24">
        <v>0</v>
      </c>
      <c r="I193" s="25">
        <v>0</v>
      </c>
      <c r="J193" s="24">
        <v>0.05</v>
      </c>
      <c r="K193" s="26" t="s">
        <v>763</v>
      </c>
      <c r="L193" s="27">
        <v>0</v>
      </c>
      <c r="M193" s="27">
        <v>1.6699413444</v>
      </c>
      <c r="N193" s="26" t="s">
        <v>763</v>
      </c>
    </row>
    <row r="194" spans="1:14" x14ac:dyDescent="0.25">
      <c r="A194" s="23" t="s">
        <v>65</v>
      </c>
      <c r="B194" s="23" t="s">
        <v>245</v>
      </c>
      <c r="C194" s="23" t="s">
        <v>454</v>
      </c>
      <c r="D194" s="23" t="s">
        <v>455</v>
      </c>
      <c r="E194" s="24">
        <v>10.038399999999999</v>
      </c>
      <c r="F194" s="24">
        <v>24.649699999999999</v>
      </c>
      <c r="G194" s="24">
        <v>2.6421000000000001</v>
      </c>
      <c r="H194" s="24">
        <v>0</v>
      </c>
      <c r="I194" s="25">
        <v>23.25</v>
      </c>
      <c r="J194" s="24">
        <v>0.61729999999999996</v>
      </c>
      <c r="K194" s="26" t="s">
        <v>764</v>
      </c>
      <c r="L194" s="27">
        <v>50</v>
      </c>
      <c r="M194" s="27">
        <v>1.7508168632000001</v>
      </c>
      <c r="N194" s="26" t="s">
        <v>763</v>
      </c>
    </row>
    <row r="195" spans="1:14" x14ac:dyDescent="0.25">
      <c r="A195" s="23" t="s">
        <v>65</v>
      </c>
      <c r="B195" s="23" t="s">
        <v>245</v>
      </c>
      <c r="C195" s="23" t="s">
        <v>456</v>
      </c>
      <c r="D195" s="23" t="s">
        <v>457</v>
      </c>
      <c r="E195" s="24">
        <v>6.2289000000000003</v>
      </c>
      <c r="F195" s="24">
        <v>6.2289000000000003</v>
      </c>
      <c r="G195" s="24">
        <v>2.7250999999999999</v>
      </c>
      <c r="H195" s="24">
        <v>0</v>
      </c>
      <c r="I195" s="25">
        <v>0</v>
      </c>
      <c r="J195" s="24">
        <v>0.22520000000000001</v>
      </c>
      <c r="K195" s="26" t="s">
        <v>764</v>
      </c>
      <c r="L195" s="27">
        <v>369</v>
      </c>
      <c r="M195" s="27">
        <v>1.7410939330999999</v>
      </c>
      <c r="N195" s="26" t="s">
        <v>764</v>
      </c>
    </row>
    <row r="196" spans="1:14" x14ac:dyDescent="0.25">
      <c r="A196" s="23" t="s">
        <v>65</v>
      </c>
      <c r="B196" s="23" t="s">
        <v>458</v>
      </c>
      <c r="C196" s="23" t="s">
        <v>459</v>
      </c>
      <c r="D196" s="23" t="s">
        <v>460</v>
      </c>
      <c r="E196" s="24">
        <v>13.53</v>
      </c>
      <c r="F196" s="24">
        <v>13.53</v>
      </c>
      <c r="G196" s="24">
        <v>2.6632389999999999</v>
      </c>
      <c r="H196" s="24">
        <v>0</v>
      </c>
      <c r="I196" s="25">
        <v>0</v>
      </c>
      <c r="J196" s="24">
        <v>3.9104399999999997E-2</v>
      </c>
      <c r="K196" s="26" t="s">
        <v>763</v>
      </c>
      <c r="L196" s="27">
        <v>0</v>
      </c>
      <c r="M196" s="27">
        <v>1.6212121211999999</v>
      </c>
      <c r="N196" s="26" t="s">
        <v>763</v>
      </c>
    </row>
    <row r="197" spans="1:14" x14ac:dyDescent="0.25">
      <c r="A197" s="23" t="s">
        <v>65</v>
      </c>
      <c r="B197" s="23" t="s">
        <v>458</v>
      </c>
      <c r="C197" s="23" t="s">
        <v>461</v>
      </c>
      <c r="D197" s="23" t="s">
        <v>462</v>
      </c>
      <c r="E197" s="24">
        <v>5.0446600000000004</v>
      </c>
      <c r="F197" s="24">
        <v>5.0446600000000004</v>
      </c>
      <c r="G197" s="24">
        <v>2.6125780000000001</v>
      </c>
      <c r="H197" s="24">
        <v>0</v>
      </c>
      <c r="I197" s="25">
        <v>0</v>
      </c>
      <c r="J197" s="24">
        <v>0</v>
      </c>
      <c r="K197" s="26" t="s">
        <v>764</v>
      </c>
      <c r="L197" s="27">
        <v>875</v>
      </c>
      <c r="M197" s="27">
        <v>1.9911470742999999</v>
      </c>
      <c r="N197" s="26" t="s">
        <v>763</v>
      </c>
    </row>
    <row r="198" spans="1:14" x14ac:dyDescent="0.25">
      <c r="A198" s="23" t="s">
        <v>65</v>
      </c>
      <c r="B198" s="23" t="s">
        <v>458</v>
      </c>
      <c r="C198" s="23" t="s">
        <v>463</v>
      </c>
      <c r="D198" s="23" t="s">
        <v>464</v>
      </c>
      <c r="E198" s="24">
        <v>11.256500000000001</v>
      </c>
      <c r="F198" s="24">
        <v>11.256500000000001</v>
      </c>
      <c r="G198" s="24">
        <v>2.6126</v>
      </c>
      <c r="H198" s="24">
        <v>0</v>
      </c>
      <c r="I198" s="25">
        <v>0</v>
      </c>
      <c r="J198" s="24">
        <v>0.06</v>
      </c>
      <c r="K198" s="26" t="s">
        <v>763</v>
      </c>
      <c r="L198" s="27">
        <v>0</v>
      </c>
      <c r="M198" s="27">
        <v>1.6410962554999999</v>
      </c>
      <c r="N198" s="26" t="s">
        <v>763</v>
      </c>
    </row>
    <row r="199" spans="1:14" x14ac:dyDescent="0.25">
      <c r="A199" s="23" t="s">
        <v>65</v>
      </c>
      <c r="B199" s="23" t="s">
        <v>458</v>
      </c>
      <c r="C199" s="23" t="s">
        <v>465</v>
      </c>
      <c r="D199" s="23" t="s">
        <v>466</v>
      </c>
      <c r="E199" s="24">
        <v>21.327483000000001</v>
      </c>
      <c r="F199" s="24">
        <v>21.327483000000001</v>
      </c>
      <c r="G199" s="24">
        <v>2.586414</v>
      </c>
      <c r="H199" s="24">
        <v>0</v>
      </c>
      <c r="I199" s="25">
        <v>0</v>
      </c>
      <c r="J199" s="24">
        <v>0.129494</v>
      </c>
      <c r="K199" s="26" t="s">
        <v>764</v>
      </c>
      <c r="L199" s="27">
        <v>850</v>
      </c>
      <c r="M199" s="27">
        <v>1.0811845917</v>
      </c>
      <c r="N199" s="26" t="s">
        <v>763</v>
      </c>
    </row>
    <row r="200" spans="1:14" x14ac:dyDescent="0.25">
      <c r="A200" s="23" t="s">
        <v>65</v>
      </c>
      <c r="B200" s="23" t="s">
        <v>458</v>
      </c>
      <c r="C200" s="23" t="s">
        <v>467</v>
      </c>
      <c r="D200" s="23" t="s">
        <v>468</v>
      </c>
      <c r="E200" s="24">
        <v>14.2</v>
      </c>
      <c r="F200" s="24">
        <v>14.2</v>
      </c>
      <c r="G200" s="24">
        <v>2.5569999999999999</v>
      </c>
      <c r="H200" s="24">
        <v>0</v>
      </c>
      <c r="I200" s="25">
        <v>0</v>
      </c>
      <c r="J200" s="24">
        <v>0.20599999999999999</v>
      </c>
      <c r="K200" s="26" t="s">
        <v>764</v>
      </c>
      <c r="L200" s="27">
        <v>550</v>
      </c>
      <c r="M200" s="27">
        <v>1</v>
      </c>
      <c r="N200" s="26" t="s">
        <v>763</v>
      </c>
    </row>
    <row r="201" spans="1:14" x14ac:dyDescent="0.25">
      <c r="A201" s="23" t="s">
        <v>65</v>
      </c>
      <c r="B201" s="23" t="s">
        <v>458</v>
      </c>
      <c r="C201" s="23" t="s">
        <v>469</v>
      </c>
      <c r="D201" s="23" t="s">
        <v>470</v>
      </c>
      <c r="E201" s="24">
        <v>13.6297</v>
      </c>
      <c r="F201" s="24">
        <v>13.6297</v>
      </c>
      <c r="G201" s="24">
        <v>2.9171299999999998</v>
      </c>
      <c r="H201" s="24">
        <v>0</v>
      </c>
      <c r="I201" s="25">
        <v>0</v>
      </c>
      <c r="J201" s="24">
        <v>0.38435999999999998</v>
      </c>
      <c r="K201" s="26" t="s">
        <v>764</v>
      </c>
      <c r="L201" s="27">
        <v>525</v>
      </c>
      <c r="M201" s="27">
        <v>0.91131719700000002</v>
      </c>
      <c r="N201" s="26" t="s">
        <v>763</v>
      </c>
    </row>
    <row r="202" spans="1:14" x14ac:dyDescent="0.25">
      <c r="A202" s="23" t="s">
        <v>65</v>
      </c>
      <c r="B202" s="23" t="s">
        <v>458</v>
      </c>
      <c r="C202" s="23" t="s">
        <v>471</v>
      </c>
      <c r="D202" s="23" t="s">
        <v>472</v>
      </c>
      <c r="E202" s="24">
        <v>13.864000000000001</v>
      </c>
      <c r="F202" s="24">
        <v>13.864000000000001</v>
      </c>
      <c r="G202" s="24">
        <v>2.484</v>
      </c>
      <c r="H202" s="24">
        <v>0</v>
      </c>
      <c r="I202" s="25">
        <v>4024.56</v>
      </c>
      <c r="J202" s="24">
        <v>0.31900000000000001</v>
      </c>
      <c r="K202" s="26" t="s">
        <v>764</v>
      </c>
      <c r="L202" s="27">
        <v>230</v>
      </c>
      <c r="M202" s="27">
        <v>1</v>
      </c>
      <c r="N202" s="26" t="s">
        <v>763</v>
      </c>
    </row>
    <row r="203" spans="1:14" x14ac:dyDescent="0.25">
      <c r="A203" s="23" t="s">
        <v>65</v>
      </c>
      <c r="B203" s="23" t="s">
        <v>458</v>
      </c>
      <c r="C203" s="23" t="s">
        <v>473</v>
      </c>
      <c r="D203" s="23" t="s">
        <v>474</v>
      </c>
      <c r="E203" s="24">
        <v>5.6593</v>
      </c>
      <c r="F203" s="24">
        <v>6.9661</v>
      </c>
      <c r="G203" s="24">
        <v>2.4302199999999998</v>
      </c>
      <c r="H203" s="24">
        <v>0</v>
      </c>
      <c r="I203" s="25">
        <v>0</v>
      </c>
      <c r="J203" s="24">
        <v>0.12174</v>
      </c>
      <c r="K203" s="26" t="s">
        <v>764</v>
      </c>
      <c r="L203" s="27">
        <v>1000</v>
      </c>
      <c r="M203" s="27">
        <v>1.4280776774999999</v>
      </c>
      <c r="N203" s="26" t="s">
        <v>763</v>
      </c>
    </row>
    <row r="204" spans="1:14" x14ac:dyDescent="0.25">
      <c r="A204" s="23" t="s">
        <v>65</v>
      </c>
      <c r="B204" s="23" t="s">
        <v>458</v>
      </c>
      <c r="C204" s="23" t="s">
        <v>475</v>
      </c>
      <c r="D204" s="23" t="s">
        <v>476</v>
      </c>
      <c r="E204" s="24">
        <v>10.6305</v>
      </c>
      <c r="F204" s="24">
        <v>10.6305</v>
      </c>
      <c r="G204" s="24">
        <v>2.4851999999999999</v>
      </c>
      <c r="H204" s="24">
        <v>0</v>
      </c>
      <c r="I204" s="25">
        <v>500</v>
      </c>
      <c r="J204" s="24">
        <v>0.14599999999999999</v>
      </c>
      <c r="K204" s="26" t="s">
        <v>764</v>
      </c>
      <c r="L204" s="27">
        <v>500</v>
      </c>
      <c r="M204" s="27">
        <v>1</v>
      </c>
      <c r="N204" s="26" t="s">
        <v>763</v>
      </c>
    </row>
    <row r="205" spans="1:14" x14ac:dyDescent="0.25">
      <c r="A205" s="23" t="s">
        <v>65</v>
      </c>
      <c r="B205" s="23" t="s">
        <v>458</v>
      </c>
      <c r="C205" s="23" t="s">
        <v>477</v>
      </c>
      <c r="D205" s="23" t="s">
        <v>478</v>
      </c>
      <c r="E205" s="24">
        <v>8.74</v>
      </c>
      <c r="F205" s="24">
        <v>8.74</v>
      </c>
      <c r="G205" s="24">
        <v>2.56</v>
      </c>
      <c r="H205" s="24">
        <v>0</v>
      </c>
      <c r="I205" s="25">
        <v>0</v>
      </c>
      <c r="J205" s="24">
        <v>0</v>
      </c>
      <c r="K205" s="26" t="s">
        <v>764</v>
      </c>
      <c r="L205" s="27">
        <v>400</v>
      </c>
      <c r="M205" s="27">
        <v>1</v>
      </c>
      <c r="N205" s="26" t="s">
        <v>763</v>
      </c>
    </row>
    <row r="206" spans="1:14" x14ac:dyDescent="0.25">
      <c r="A206" s="23" t="s">
        <v>65</v>
      </c>
      <c r="B206" s="23" t="s">
        <v>458</v>
      </c>
      <c r="C206" s="23" t="s">
        <v>479</v>
      </c>
      <c r="D206" s="23" t="s">
        <v>480</v>
      </c>
      <c r="E206" s="24">
        <v>10.693849999999999</v>
      </c>
      <c r="F206" s="24">
        <v>10.693849999999999</v>
      </c>
      <c r="G206" s="24">
        <v>2.5607700000000002</v>
      </c>
      <c r="H206" s="24">
        <v>0</v>
      </c>
      <c r="I206" s="25">
        <v>0</v>
      </c>
      <c r="J206" s="24">
        <v>5.3460000000000001E-2</v>
      </c>
      <c r="K206" s="26" t="s">
        <v>764</v>
      </c>
      <c r="L206" s="27">
        <v>878</v>
      </c>
      <c r="M206" s="27">
        <v>1.0395554454</v>
      </c>
      <c r="N206" s="26" t="s">
        <v>763</v>
      </c>
    </row>
    <row r="207" spans="1:14" x14ac:dyDescent="0.25">
      <c r="A207" s="23" t="s">
        <v>65</v>
      </c>
      <c r="B207" s="23" t="s">
        <v>458</v>
      </c>
      <c r="C207" s="23" t="s">
        <v>481</v>
      </c>
      <c r="D207" s="23" t="s">
        <v>482</v>
      </c>
      <c r="E207" s="24">
        <v>12.03</v>
      </c>
      <c r="F207" s="24">
        <v>12.03</v>
      </c>
      <c r="G207" s="24">
        <v>2.6499999554000002</v>
      </c>
      <c r="H207" s="24">
        <v>0</v>
      </c>
      <c r="I207" s="25">
        <v>0</v>
      </c>
      <c r="J207" s="24">
        <v>0.25836999999999999</v>
      </c>
      <c r="K207" s="26" t="s">
        <v>764</v>
      </c>
      <c r="L207" s="27">
        <v>500</v>
      </c>
      <c r="M207" s="27">
        <v>2.3690773066999999</v>
      </c>
      <c r="N207" s="26" t="s">
        <v>763</v>
      </c>
    </row>
    <row r="208" spans="1:14" x14ac:dyDescent="0.25">
      <c r="A208" s="23" t="s">
        <v>65</v>
      </c>
      <c r="B208" s="23" t="s">
        <v>458</v>
      </c>
      <c r="C208" s="23" t="s">
        <v>483</v>
      </c>
      <c r="D208" s="23" t="s">
        <v>484</v>
      </c>
      <c r="E208" s="24">
        <v>9.8179999999999996</v>
      </c>
      <c r="F208" s="24">
        <v>9.8179999999999996</v>
      </c>
      <c r="G208" s="24">
        <v>2.7570999999999999</v>
      </c>
      <c r="H208" s="24">
        <v>0</v>
      </c>
      <c r="I208" s="25">
        <v>0</v>
      </c>
      <c r="J208" s="24">
        <v>0.51890000000000003</v>
      </c>
      <c r="K208" s="26" t="s">
        <v>764</v>
      </c>
      <c r="L208" s="27">
        <v>600</v>
      </c>
      <c r="M208" s="27">
        <v>1.1327561622</v>
      </c>
      <c r="N208" s="26" t="s">
        <v>763</v>
      </c>
    </row>
    <row r="209" spans="1:14" x14ac:dyDescent="0.25">
      <c r="A209" s="23" t="s">
        <v>65</v>
      </c>
      <c r="B209" s="23" t="s">
        <v>458</v>
      </c>
      <c r="C209" s="23" t="s">
        <v>485</v>
      </c>
      <c r="D209" s="23" t="s">
        <v>486</v>
      </c>
      <c r="E209" s="24">
        <v>7.3940000000000001</v>
      </c>
      <c r="F209" s="24">
        <v>7.3940000000000001</v>
      </c>
      <c r="G209" s="24">
        <v>2.6419999999999999</v>
      </c>
      <c r="H209" s="24">
        <v>0</v>
      </c>
      <c r="I209" s="25">
        <v>0</v>
      </c>
      <c r="J209" s="24">
        <v>0</v>
      </c>
      <c r="K209" s="26" t="s">
        <v>763</v>
      </c>
      <c r="L209" s="27">
        <v>0</v>
      </c>
      <c r="M209" s="27">
        <v>1.1080605897</v>
      </c>
      <c r="N209" s="26" t="s">
        <v>763</v>
      </c>
    </row>
    <row r="210" spans="1:14" x14ac:dyDescent="0.25">
      <c r="A210" s="23" t="s">
        <v>65</v>
      </c>
      <c r="B210" s="23" t="s">
        <v>458</v>
      </c>
      <c r="C210" s="23" t="s">
        <v>487</v>
      </c>
      <c r="D210" s="23" t="s">
        <v>488</v>
      </c>
      <c r="E210" s="24">
        <v>9.9055</v>
      </c>
      <c r="F210" s="24">
        <v>17.892600000000002</v>
      </c>
      <c r="G210" s="24">
        <v>2.6878000000000002</v>
      </c>
      <c r="H210" s="24">
        <v>0</v>
      </c>
      <c r="I210" s="25">
        <v>0</v>
      </c>
      <c r="J210" s="24">
        <v>0.1166</v>
      </c>
      <c r="K210" s="26" t="s">
        <v>764</v>
      </c>
      <c r="L210" s="27">
        <v>500</v>
      </c>
      <c r="M210" s="27">
        <v>1.7982030185</v>
      </c>
      <c r="N210" s="26" t="s">
        <v>763</v>
      </c>
    </row>
    <row r="211" spans="1:14" x14ac:dyDescent="0.25">
      <c r="A211" s="23" t="s">
        <v>65</v>
      </c>
      <c r="B211" s="23" t="s">
        <v>458</v>
      </c>
      <c r="C211" s="23" t="s">
        <v>491</v>
      </c>
      <c r="D211" s="23" t="s">
        <v>492</v>
      </c>
      <c r="E211" s="24">
        <v>11.268700000000001</v>
      </c>
      <c r="F211" s="24">
        <v>11.268700000000001</v>
      </c>
      <c r="G211" s="24">
        <v>2.65</v>
      </c>
      <c r="H211" s="24">
        <v>0</v>
      </c>
      <c r="I211" s="25">
        <v>0</v>
      </c>
      <c r="J211" s="24">
        <v>3.8100000000000002E-2</v>
      </c>
      <c r="K211" s="26" t="s">
        <v>764</v>
      </c>
      <c r="L211" s="27">
        <v>70</v>
      </c>
      <c r="M211" s="27">
        <v>1.2359899544999999</v>
      </c>
      <c r="N211" s="26" t="s">
        <v>763</v>
      </c>
    </row>
    <row r="212" spans="1:14" x14ac:dyDescent="0.25">
      <c r="A212" s="23" t="s">
        <v>65</v>
      </c>
      <c r="B212" s="23" t="s">
        <v>458</v>
      </c>
      <c r="C212" s="23" t="s">
        <v>493</v>
      </c>
      <c r="D212" s="23" t="s">
        <v>494</v>
      </c>
      <c r="E212" s="24">
        <v>10.948</v>
      </c>
      <c r="F212" s="24">
        <v>10.948</v>
      </c>
      <c r="G212" s="24">
        <v>2.65</v>
      </c>
      <c r="H212" s="24">
        <v>0</v>
      </c>
      <c r="I212" s="25">
        <v>0</v>
      </c>
      <c r="J212" s="24">
        <v>0.33700000000000002</v>
      </c>
      <c r="K212" s="26" t="s">
        <v>764</v>
      </c>
      <c r="L212" s="27">
        <v>750</v>
      </c>
      <c r="M212" s="27">
        <v>0.79722323709999998</v>
      </c>
      <c r="N212" s="26" t="s">
        <v>763</v>
      </c>
    </row>
    <row r="213" spans="1:14" x14ac:dyDescent="0.25">
      <c r="A213" s="23" t="s">
        <v>65</v>
      </c>
      <c r="B213" s="23" t="s">
        <v>458</v>
      </c>
      <c r="C213" s="23" t="s">
        <v>495</v>
      </c>
      <c r="D213" s="23" t="s">
        <v>496</v>
      </c>
      <c r="E213" s="24">
        <v>14.1713</v>
      </c>
      <c r="F213" s="24">
        <v>14.1713</v>
      </c>
      <c r="G213" s="24">
        <v>2.6070000000000002</v>
      </c>
      <c r="H213" s="24">
        <v>0</v>
      </c>
      <c r="I213" s="25">
        <v>0</v>
      </c>
      <c r="J213" s="24">
        <v>0.15290000000000001</v>
      </c>
      <c r="K213" s="26" t="s">
        <v>764</v>
      </c>
      <c r="L213" s="27">
        <v>300</v>
      </c>
      <c r="M213" s="27">
        <v>1.1412643865000001</v>
      </c>
      <c r="N213" s="26" t="s">
        <v>763</v>
      </c>
    </row>
    <row r="214" spans="1:14" x14ac:dyDescent="0.25">
      <c r="A214" s="23" t="s">
        <v>65</v>
      </c>
      <c r="B214" s="23" t="s">
        <v>458</v>
      </c>
      <c r="C214" s="23" t="s">
        <v>497</v>
      </c>
      <c r="D214" s="23" t="s">
        <v>498</v>
      </c>
      <c r="E214" s="24">
        <v>12.0362849468</v>
      </c>
      <c r="F214" s="24">
        <v>12</v>
      </c>
      <c r="G214" s="24">
        <v>2.81</v>
      </c>
      <c r="H214" s="24">
        <v>0</v>
      </c>
      <c r="I214" s="25">
        <v>0</v>
      </c>
      <c r="J214" s="24">
        <v>0.3725</v>
      </c>
      <c r="K214" s="26" t="s">
        <v>764</v>
      </c>
      <c r="L214" s="27">
        <v>1200</v>
      </c>
      <c r="M214" s="27">
        <v>0.83297961490000005</v>
      </c>
      <c r="N214" s="26" t="s">
        <v>763</v>
      </c>
    </row>
    <row r="215" spans="1:14" x14ac:dyDescent="0.25">
      <c r="A215" s="23" t="s">
        <v>65</v>
      </c>
      <c r="B215" s="23" t="s">
        <v>458</v>
      </c>
      <c r="C215" s="23" t="s">
        <v>499</v>
      </c>
      <c r="D215" s="23" t="s">
        <v>500</v>
      </c>
      <c r="E215" s="24">
        <v>13.19164</v>
      </c>
      <c r="F215" s="24">
        <v>13.19164</v>
      </c>
      <c r="G215" s="24">
        <v>2.5357799999999999</v>
      </c>
      <c r="H215" s="24">
        <v>0</v>
      </c>
      <c r="I215" s="25">
        <v>0</v>
      </c>
      <c r="J215" s="24">
        <v>0.14768000000000001</v>
      </c>
      <c r="K215" s="26" t="s">
        <v>764</v>
      </c>
      <c r="L215" s="27">
        <v>600</v>
      </c>
      <c r="M215" s="27">
        <v>1.5837030119</v>
      </c>
      <c r="N215" s="26" t="s">
        <v>763</v>
      </c>
    </row>
    <row r="216" spans="1:14" x14ac:dyDescent="0.25">
      <c r="A216" s="23" t="s">
        <v>65</v>
      </c>
      <c r="B216" s="23" t="s">
        <v>458</v>
      </c>
      <c r="C216" s="23" t="s">
        <v>501</v>
      </c>
      <c r="D216" s="23" t="s">
        <v>502</v>
      </c>
      <c r="E216" s="24">
        <v>10.595000000000001</v>
      </c>
      <c r="F216" s="24">
        <v>16.062200000000001</v>
      </c>
      <c r="G216" s="24">
        <v>2.8540000000000001</v>
      </c>
      <c r="H216" s="24">
        <v>0.44919999999999999</v>
      </c>
      <c r="I216" s="25">
        <v>0</v>
      </c>
      <c r="J216" s="24">
        <v>0.45900000000000002</v>
      </c>
      <c r="K216" s="26" t="s">
        <v>764</v>
      </c>
      <c r="L216" s="27">
        <v>500</v>
      </c>
      <c r="M216" s="27">
        <v>1.9674657857</v>
      </c>
      <c r="N216" s="26" t="s">
        <v>764</v>
      </c>
    </row>
    <row r="217" spans="1:14" x14ac:dyDescent="0.25">
      <c r="A217" s="23" t="s">
        <v>65</v>
      </c>
      <c r="B217" s="23" t="s">
        <v>458</v>
      </c>
      <c r="C217" s="23" t="s">
        <v>503</v>
      </c>
      <c r="D217" s="23" t="s">
        <v>504</v>
      </c>
      <c r="E217" s="24">
        <v>9.0985490000000002</v>
      </c>
      <c r="F217" s="24">
        <v>9.0985493999999996</v>
      </c>
      <c r="G217" s="24">
        <v>2.7407360000000001</v>
      </c>
      <c r="H217" s="24">
        <v>0</v>
      </c>
      <c r="I217" s="25">
        <v>0</v>
      </c>
      <c r="J217" s="24">
        <v>6.3255800000000001E-2</v>
      </c>
      <c r="K217" s="26" t="s">
        <v>763</v>
      </c>
      <c r="L217" s="27">
        <v>0</v>
      </c>
      <c r="M217" s="27">
        <v>1.0000000440000001</v>
      </c>
      <c r="N217" s="26" t="s">
        <v>763</v>
      </c>
    </row>
    <row r="218" spans="1:14" x14ac:dyDescent="0.25">
      <c r="A218" s="23" t="s">
        <v>65</v>
      </c>
      <c r="B218" s="23" t="s">
        <v>458</v>
      </c>
      <c r="C218" s="23" t="s">
        <v>505</v>
      </c>
      <c r="D218" s="23" t="s">
        <v>506</v>
      </c>
      <c r="E218" s="24">
        <v>10.25</v>
      </c>
      <c r="F218" s="24">
        <v>10.25</v>
      </c>
      <c r="G218" s="24">
        <v>2.2999999999999998</v>
      </c>
      <c r="H218" s="24">
        <v>0</v>
      </c>
      <c r="I218" s="25">
        <v>0</v>
      </c>
      <c r="J218" s="24">
        <v>0.56899999999999995</v>
      </c>
      <c r="K218" s="26" t="s">
        <v>764</v>
      </c>
      <c r="L218" s="27">
        <v>800</v>
      </c>
      <c r="M218" s="27">
        <v>1.8780487804999999</v>
      </c>
      <c r="N218" s="26" t="s">
        <v>763</v>
      </c>
    </row>
    <row r="219" spans="1:14" x14ac:dyDescent="0.25">
      <c r="A219" s="23" t="s">
        <v>65</v>
      </c>
      <c r="B219" s="23" t="s">
        <v>458</v>
      </c>
      <c r="C219" s="23" t="s">
        <v>507</v>
      </c>
      <c r="D219" s="23" t="s">
        <v>508</v>
      </c>
      <c r="E219" s="24">
        <v>11.73546</v>
      </c>
      <c r="F219" s="24">
        <v>11.73546</v>
      </c>
      <c r="G219" s="24">
        <v>2.6531500000000001</v>
      </c>
      <c r="H219" s="24">
        <v>0</v>
      </c>
      <c r="I219" s="25">
        <v>0</v>
      </c>
      <c r="J219" s="24">
        <v>0.40710000000000002</v>
      </c>
      <c r="K219" s="26" t="s">
        <v>764</v>
      </c>
      <c r="L219" s="27">
        <v>700</v>
      </c>
      <c r="M219" s="27">
        <v>2.0650660476999998</v>
      </c>
      <c r="N219" s="26" t="s">
        <v>764</v>
      </c>
    </row>
    <row r="220" spans="1:14" x14ac:dyDescent="0.25">
      <c r="A220" s="23" t="s">
        <v>65</v>
      </c>
      <c r="B220" s="23" t="s">
        <v>458</v>
      </c>
      <c r="C220" s="23" t="s">
        <v>509</v>
      </c>
      <c r="D220" s="23" t="s">
        <v>510</v>
      </c>
      <c r="E220" s="24">
        <v>7.5407000000000002</v>
      </c>
      <c r="F220" s="24">
        <v>7.5407000000000002</v>
      </c>
      <c r="G220" s="24">
        <v>2.7597</v>
      </c>
      <c r="H220" s="24">
        <v>0</v>
      </c>
      <c r="I220" s="25">
        <v>0</v>
      </c>
      <c r="J220" s="24">
        <v>0.30020000000000002</v>
      </c>
      <c r="K220" s="26" t="s">
        <v>764</v>
      </c>
      <c r="L220" s="27">
        <v>300</v>
      </c>
      <c r="M220" s="27">
        <v>2.5470181812999999</v>
      </c>
      <c r="N220" s="26" t="s">
        <v>763</v>
      </c>
    </row>
    <row r="221" spans="1:14" x14ac:dyDescent="0.25">
      <c r="A221" s="23" t="s">
        <v>65</v>
      </c>
      <c r="B221" s="23" t="s">
        <v>458</v>
      </c>
      <c r="C221" s="23" t="s">
        <v>511</v>
      </c>
      <c r="D221" s="23" t="s">
        <v>512</v>
      </c>
      <c r="E221" s="24">
        <v>10.401999999999999</v>
      </c>
      <c r="F221" s="24">
        <v>10.401999999999999</v>
      </c>
      <c r="G221" s="24">
        <v>2.67</v>
      </c>
      <c r="H221" s="24">
        <v>0</v>
      </c>
      <c r="I221" s="25">
        <v>0</v>
      </c>
      <c r="J221" s="24">
        <v>0.221</v>
      </c>
      <c r="K221" s="26" t="s">
        <v>763</v>
      </c>
      <c r="L221" s="27">
        <v>0</v>
      </c>
      <c r="M221" s="27">
        <v>1</v>
      </c>
      <c r="N221" s="26" t="s">
        <v>763</v>
      </c>
    </row>
    <row r="222" spans="1:14" x14ac:dyDescent="0.25">
      <c r="A222" s="23" t="s">
        <v>65</v>
      </c>
      <c r="B222" s="23" t="s">
        <v>458</v>
      </c>
      <c r="C222" s="23" t="s">
        <v>513</v>
      </c>
      <c r="D222" s="23" t="s">
        <v>514</v>
      </c>
      <c r="E222" s="24">
        <v>8.7850000000000001</v>
      </c>
      <c r="F222" s="24">
        <v>8.8054000000000006</v>
      </c>
      <c r="G222" s="24">
        <v>2.5249999999999999</v>
      </c>
      <c r="H222" s="24">
        <v>0</v>
      </c>
      <c r="I222" s="25">
        <v>0</v>
      </c>
      <c r="J222" s="24">
        <v>0.372</v>
      </c>
      <c r="K222" s="26" t="s">
        <v>763</v>
      </c>
      <c r="L222" s="27">
        <v>0</v>
      </c>
      <c r="M222" s="27">
        <v>1.5515082526999999</v>
      </c>
      <c r="N222" s="26" t="s">
        <v>764</v>
      </c>
    </row>
    <row r="223" spans="1:14" x14ac:dyDescent="0.25">
      <c r="A223" s="23" t="s">
        <v>65</v>
      </c>
      <c r="B223" s="23" t="s">
        <v>458</v>
      </c>
      <c r="C223" s="23" t="s">
        <v>515</v>
      </c>
      <c r="D223" s="23" t="s">
        <v>516</v>
      </c>
      <c r="E223" s="24">
        <v>10</v>
      </c>
      <c r="F223" s="24">
        <v>10</v>
      </c>
      <c r="G223" s="24">
        <v>2.5859999999999999</v>
      </c>
      <c r="H223" s="24">
        <v>0</v>
      </c>
      <c r="I223" s="25">
        <v>0</v>
      </c>
      <c r="J223" s="24">
        <v>0.20200000000000001</v>
      </c>
      <c r="K223" s="26" t="s">
        <v>764</v>
      </c>
      <c r="L223" s="27">
        <v>450</v>
      </c>
      <c r="M223" s="27">
        <v>1</v>
      </c>
      <c r="N223" s="26" t="s">
        <v>763</v>
      </c>
    </row>
    <row r="224" spans="1:14" x14ac:dyDescent="0.25">
      <c r="A224" s="23" t="s">
        <v>65</v>
      </c>
      <c r="B224" s="23" t="s">
        <v>458</v>
      </c>
      <c r="C224" s="23" t="s">
        <v>517</v>
      </c>
      <c r="D224" s="23" t="s">
        <v>518</v>
      </c>
      <c r="E224" s="24">
        <v>7.4680999999999997</v>
      </c>
      <c r="F224" s="24">
        <v>7.4680999999999997</v>
      </c>
      <c r="G224" s="24">
        <v>2.7551999999999999</v>
      </c>
      <c r="H224" s="24">
        <v>0</v>
      </c>
      <c r="I224" s="25">
        <v>0</v>
      </c>
      <c r="J224" s="24">
        <v>2.0400000000000001E-2</v>
      </c>
      <c r="K224" s="26" t="s">
        <v>764</v>
      </c>
      <c r="L224" s="27">
        <v>600</v>
      </c>
      <c r="M224" s="27">
        <v>2.5522957647000002</v>
      </c>
      <c r="N224" s="26" t="s">
        <v>763</v>
      </c>
    </row>
    <row r="225" spans="1:14" x14ac:dyDescent="0.25">
      <c r="A225" s="23" t="s">
        <v>65</v>
      </c>
      <c r="B225" s="23" t="s">
        <v>458</v>
      </c>
      <c r="C225" s="23" t="s">
        <v>519</v>
      </c>
      <c r="D225" s="23" t="s">
        <v>520</v>
      </c>
      <c r="E225" s="24">
        <v>11.5146</v>
      </c>
      <c r="F225" s="24">
        <v>11.5146</v>
      </c>
      <c r="G225" s="24">
        <v>2.7703000000000002</v>
      </c>
      <c r="H225" s="24">
        <v>0</v>
      </c>
      <c r="I225" s="25">
        <v>0</v>
      </c>
      <c r="J225" s="24">
        <v>0.5968</v>
      </c>
      <c r="K225" s="26" t="s">
        <v>764</v>
      </c>
      <c r="L225" s="27">
        <v>700</v>
      </c>
      <c r="M225" s="27">
        <v>2.1855557291999999</v>
      </c>
      <c r="N225" s="26" t="s">
        <v>763</v>
      </c>
    </row>
    <row r="226" spans="1:14" x14ac:dyDescent="0.25">
      <c r="A226" s="23" t="s">
        <v>65</v>
      </c>
      <c r="B226" s="23" t="s">
        <v>458</v>
      </c>
      <c r="C226" s="23" t="s">
        <v>521</v>
      </c>
      <c r="D226" s="23" t="s">
        <v>522</v>
      </c>
      <c r="E226" s="24">
        <v>11.79674</v>
      </c>
      <c r="F226" s="24">
        <v>11.79674</v>
      </c>
      <c r="G226" s="24">
        <v>2.617</v>
      </c>
      <c r="H226" s="24">
        <v>0</v>
      </c>
      <c r="I226" s="25">
        <v>0</v>
      </c>
      <c r="J226" s="24">
        <v>0.48039999999999999</v>
      </c>
      <c r="K226" s="26" t="s">
        <v>764</v>
      </c>
      <c r="L226" s="27">
        <v>700</v>
      </c>
      <c r="M226" s="27">
        <v>1.8268631842</v>
      </c>
      <c r="N226" s="26" t="s">
        <v>763</v>
      </c>
    </row>
    <row r="227" spans="1:14" x14ac:dyDescent="0.25">
      <c r="A227" s="23" t="s">
        <v>65</v>
      </c>
      <c r="B227" s="23" t="s">
        <v>458</v>
      </c>
      <c r="C227" s="23" t="s">
        <v>523</v>
      </c>
      <c r="D227" s="23" t="s">
        <v>524</v>
      </c>
      <c r="E227" s="24">
        <v>9.7645999999999997</v>
      </c>
      <c r="F227" s="24">
        <v>18.2</v>
      </c>
      <c r="G227" s="24">
        <v>2.8738000000000001</v>
      </c>
      <c r="H227" s="24">
        <v>0</v>
      </c>
      <c r="I227" s="25">
        <v>0</v>
      </c>
      <c r="J227" s="24">
        <v>0.33300000000000002</v>
      </c>
      <c r="K227" s="26" t="s">
        <v>764</v>
      </c>
      <c r="L227" s="27">
        <v>1400</v>
      </c>
      <c r="M227" s="27">
        <v>1.5509800708999999</v>
      </c>
      <c r="N227" s="26" t="s">
        <v>763</v>
      </c>
    </row>
    <row r="228" spans="1:14" x14ac:dyDescent="0.25">
      <c r="A228" s="23" t="s">
        <v>65</v>
      </c>
      <c r="B228" s="23" t="s">
        <v>458</v>
      </c>
      <c r="C228" s="23" t="s">
        <v>525</v>
      </c>
      <c r="D228" s="23" t="s">
        <v>526</v>
      </c>
      <c r="E228" s="24">
        <v>8.1090999999999998</v>
      </c>
      <c r="F228" s="24">
        <v>5.3620999999999999</v>
      </c>
      <c r="G228" s="24">
        <v>2.5470000000000002</v>
      </c>
      <c r="H228" s="24">
        <v>0</v>
      </c>
      <c r="I228" s="25">
        <v>0</v>
      </c>
      <c r="J228" s="24">
        <v>0.1014</v>
      </c>
      <c r="K228" s="26" t="s">
        <v>763</v>
      </c>
      <c r="L228" s="27">
        <v>0</v>
      </c>
      <c r="M228" s="27">
        <v>1.2435042113000001</v>
      </c>
      <c r="N228" s="26" t="s">
        <v>764</v>
      </c>
    </row>
    <row r="229" spans="1:14" x14ac:dyDescent="0.25">
      <c r="A229" s="23" t="s">
        <v>65</v>
      </c>
      <c r="B229" s="23" t="s">
        <v>458</v>
      </c>
      <c r="C229" s="23" t="s">
        <v>527</v>
      </c>
      <c r="D229" s="23" t="s">
        <v>528</v>
      </c>
      <c r="E229" s="24">
        <v>7.3109999999999999</v>
      </c>
      <c r="F229" s="24">
        <v>7.3109999999999999</v>
      </c>
      <c r="G229" s="24">
        <v>2.56</v>
      </c>
      <c r="H229" s="24">
        <v>0</v>
      </c>
      <c r="I229" s="25">
        <v>0</v>
      </c>
      <c r="J229" s="24">
        <v>0</v>
      </c>
      <c r="K229" s="26" t="s">
        <v>764</v>
      </c>
      <c r="L229" s="27">
        <v>575</v>
      </c>
      <c r="M229" s="27">
        <v>2.7373820270999998</v>
      </c>
      <c r="N229" s="26" t="s">
        <v>763</v>
      </c>
    </row>
    <row r="230" spans="1:14" x14ac:dyDescent="0.25">
      <c r="A230" s="23" t="s">
        <v>65</v>
      </c>
      <c r="B230" s="23" t="s">
        <v>458</v>
      </c>
      <c r="C230" s="23" t="s">
        <v>529</v>
      </c>
      <c r="D230" s="23" t="s">
        <v>530</v>
      </c>
      <c r="E230" s="24">
        <v>12.23</v>
      </c>
      <c r="F230" s="24">
        <v>12.23</v>
      </c>
      <c r="G230" s="24">
        <v>2.65421</v>
      </c>
      <c r="H230" s="24">
        <v>0</v>
      </c>
      <c r="I230" s="25">
        <v>0</v>
      </c>
      <c r="J230" s="24">
        <v>0.14871000000000001</v>
      </c>
      <c r="K230" s="26" t="s">
        <v>764</v>
      </c>
      <c r="L230" s="27">
        <v>650</v>
      </c>
      <c r="M230" s="27">
        <v>1</v>
      </c>
      <c r="N230" s="26" t="s">
        <v>763</v>
      </c>
    </row>
    <row r="231" spans="1:14" x14ac:dyDescent="0.25">
      <c r="A231" s="23" t="s">
        <v>65</v>
      </c>
      <c r="B231" s="23" t="s">
        <v>458</v>
      </c>
      <c r="C231" s="23" t="s">
        <v>531</v>
      </c>
      <c r="D231" s="23" t="s">
        <v>532</v>
      </c>
      <c r="E231" s="24">
        <v>12.5731</v>
      </c>
      <c r="F231" s="24">
        <v>12.5731</v>
      </c>
      <c r="G231" s="24">
        <v>2.6225000000000001</v>
      </c>
      <c r="H231" s="24">
        <v>0</v>
      </c>
      <c r="I231" s="25">
        <v>0</v>
      </c>
      <c r="J231" s="24">
        <v>0</v>
      </c>
      <c r="K231" s="26" t="s">
        <v>763</v>
      </c>
      <c r="L231" s="27">
        <v>0</v>
      </c>
      <c r="M231" s="27">
        <v>1</v>
      </c>
      <c r="N231" s="26" t="s">
        <v>764</v>
      </c>
    </row>
    <row r="232" spans="1:14" x14ac:dyDescent="0.25">
      <c r="A232" s="23" t="s">
        <v>65</v>
      </c>
      <c r="B232" s="23" t="s">
        <v>458</v>
      </c>
      <c r="C232" s="23" t="s">
        <v>533</v>
      </c>
      <c r="D232" s="23" t="s">
        <v>534</v>
      </c>
      <c r="E232" s="24">
        <v>18.04</v>
      </c>
      <c r="F232" s="24">
        <v>18.04</v>
      </c>
      <c r="G232" s="24">
        <v>2.6120000000000001</v>
      </c>
      <c r="H232" s="24">
        <v>0</v>
      </c>
      <c r="I232" s="25">
        <v>0</v>
      </c>
      <c r="J232" s="24">
        <v>0.438</v>
      </c>
      <c r="K232" s="26" t="s">
        <v>764</v>
      </c>
      <c r="L232" s="27">
        <v>220</v>
      </c>
      <c r="M232" s="27">
        <v>1.0182926829000001</v>
      </c>
      <c r="N232" s="26" t="s">
        <v>763</v>
      </c>
    </row>
    <row r="233" spans="1:14" x14ac:dyDescent="0.25">
      <c r="A233" s="23" t="s">
        <v>65</v>
      </c>
      <c r="B233" s="23" t="s">
        <v>458</v>
      </c>
      <c r="C233" s="23" t="s">
        <v>535</v>
      </c>
      <c r="D233" s="23" t="s">
        <v>536</v>
      </c>
      <c r="E233" s="24">
        <v>12.772270000000001</v>
      </c>
      <c r="F233" s="24">
        <v>12.772270000000001</v>
      </c>
      <c r="G233" s="24">
        <v>2.6131500000000001</v>
      </c>
      <c r="H233" s="24">
        <v>0</v>
      </c>
      <c r="I233" s="25">
        <v>0</v>
      </c>
      <c r="J233" s="24">
        <v>0.1041</v>
      </c>
      <c r="K233" s="26" t="s">
        <v>763</v>
      </c>
      <c r="L233" s="27">
        <v>0</v>
      </c>
      <c r="M233" s="27">
        <v>1</v>
      </c>
      <c r="N233" s="26" t="s">
        <v>763</v>
      </c>
    </row>
    <row r="234" spans="1:14" x14ac:dyDescent="0.25">
      <c r="A234" s="23" t="s">
        <v>65</v>
      </c>
      <c r="B234" s="23" t="s">
        <v>458</v>
      </c>
      <c r="C234" s="23" t="s">
        <v>537</v>
      </c>
      <c r="D234" s="23" t="s">
        <v>538</v>
      </c>
      <c r="E234" s="24">
        <v>10.47968</v>
      </c>
      <c r="F234" s="24">
        <v>10.47968</v>
      </c>
      <c r="G234" s="24">
        <v>2.79047</v>
      </c>
      <c r="H234" s="24">
        <v>0</v>
      </c>
      <c r="I234" s="25">
        <v>7402</v>
      </c>
      <c r="J234" s="24">
        <v>0.13194</v>
      </c>
      <c r="K234" s="26" t="s">
        <v>764</v>
      </c>
      <c r="L234" s="27">
        <v>850</v>
      </c>
      <c r="M234" s="27">
        <v>1.8396754480999999</v>
      </c>
      <c r="N234" s="26" t="s">
        <v>764</v>
      </c>
    </row>
    <row r="235" spans="1:14" x14ac:dyDescent="0.25">
      <c r="A235" s="23" t="s">
        <v>65</v>
      </c>
      <c r="B235" s="23" t="s">
        <v>458</v>
      </c>
      <c r="C235" s="23" t="s">
        <v>539</v>
      </c>
      <c r="D235" s="23" t="s">
        <v>540</v>
      </c>
      <c r="E235" s="24">
        <v>17.632000000000001</v>
      </c>
      <c r="F235" s="24">
        <v>17.632000000000001</v>
      </c>
      <c r="G235" s="24">
        <v>2.6829999999999998</v>
      </c>
      <c r="H235" s="24">
        <v>0</v>
      </c>
      <c r="I235" s="25">
        <v>0</v>
      </c>
      <c r="J235" s="24">
        <v>0.30959999999999999</v>
      </c>
      <c r="K235" s="26" t="s">
        <v>764</v>
      </c>
      <c r="L235" s="27">
        <v>500</v>
      </c>
      <c r="M235" s="27">
        <v>1</v>
      </c>
      <c r="N235" s="26" t="s">
        <v>763</v>
      </c>
    </row>
    <row r="236" spans="1:14" x14ac:dyDescent="0.25">
      <c r="A236" s="23" t="s">
        <v>65</v>
      </c>
      <c r="B236" s="23" t="s">
        <v>458</v>
      </c>
      <c r="C236" s="23" t="s">
        <v>541</v>
      </c>
      <c r="D236" s="23" t="s">
        <v>542</v>
      </c>
      <c r="E236" s="24">
        <v>7.1</v>
      </c>
      <c r="F236" s="24">
        <v>7.1</v>
      </c>
      <c r="G236" s="24">
        <v>2.6589999999999998</v>
      </c>
      <c r="H236" s="24">
        <v>0</v>
      </c>
      <c r="I236" s="25">
        <v>0</v>
      </c>
      <c r="J236" s="24">
        <v>7.5050000000000006E-2</v>
      </c>
      <c r="K236" s="26" t="s">
        <v>763</v>
      </c>
      <c r="L236" s="27">
        <v>0</v>
      </c>
      <c r="M236" s="27">
        <v>3.0281690140999999</v>
      </c>
      <c r="N236" s="26" t="s">
        <v>763</v>
      </c>
    </row>
    <row r="237" spans="1:14" x14ac:dyDescent="0.25">
      <c r="A237" s="23" t="s">
        <v>65</v>
      </c>
      <c r="B237" s="23" t="s">
        <v>458</v>
      </c>
      <c r="C237" s="23" t="s">
        <v>543</v>
      </c>
      <c r="D237" s="23" t="s">
        <v>544</v>
      </c>
      <c r="E237" s="24">
        <v>7.5771499999999996</v>
      </c>
      <c r="F237" s="24">
        <v>7.5771499999999996</v>
      </c>
      <c r="G237" s="24">
        <v>2.5727699999999998</v>
      </c>
      <c r="H237" s="24">
        <v>0</v>
      </c>
      <c r="I237" s="25">
        <v>0</v>
      </c>
      <c r="J237" s="24">
        <v>0.22114</v>
      </c>
      <c r="K237" s="26" t="s">
        <v>764</v>
      </c>
      <c r="L237" s="27">
        <v>150</v>
      </c>
      <c r="M237" s="27">
        <v>2.1874557056000001</v>
      </c>
      <c r="N237" s="26" t="s">
        <v>763</v>
      </c>
    </row>
    <row r="238" spans="1:14" x14ac:dyDescent="0.25">
      <c r="A238" s="23" t="s">
        <v>65</v>
      </c>
      <c r="B238" s="23" t="s">
        <v>458</v>
      </c>
      <c r="C238" s="23" t="s">
        <v>545</v>
      </c>
      <c r="D238" s="23" t="s">
        <v>546</v>
      </c>
      <c r="E238" s="24">
        <v>11.607200000000001</v>
      </c>
      <c r="F238" s="24">
        <v>11.607200000000001</v>
      </c>
      <c r="G238" s="24">
        <v>2.44</v>
      </c>
      <c r="H238" s="24">
        <v>0</v>
      </c>
      <c r="I238" s="25">
        <v>9648</v>
      </c>
      <c r="J238" s="24">
        <v>0.55084999999999995</v>
      </c>
      <c r="K238" s="26" t="s">
        <v>764</v>
      </c>
      <c r="L238" s="27">
        <v>475</v>
      </c>
      <c r="M238" s="27">
        <v>1.086153422</v>
      </c>
      <c r="N238" s="26" t="s">
        <v>763</v>
      </c>
    </row>
    <row r="239" spans="1:14" x14ac:dyDescent="0.25">
      <c r="A239" s="23" t="s">
        <v>65</v>
      </c>
      <c r="B239" s="23" t="s">
        <v>458</v>
      </c>
      <c r="C239" s="23" t="s">
        <v>547</v>
      </c>
      <c r="D239" s="23" t="s">
        <v>548</v>
      </c>
      <c r="E239" s="24">
        <v>7.7865000000000002</v>
      </c>
      <c r="F239" s="24">
        <v>7.7865000000000002</v>
      </c>
      <c r="G239" s="24">
        <v>2.56</v>
      </c>
      <c r="H239" s="24">
        <v>0</v>
      </c>
      <c r="I239" s="25">
        <v>0</v>
      </c>
      <c r="J239" s="24">
        <v>0</v>
      </c>
      <c r="K239" s="26" t="s">
        <v>763</v>
      </c>
      <c r="L239" s="27">
        <v>0</v>
      </c>
      <c r="M239" s="27">
        <v>1.1349001477</v>
      </c>
      <c r="N239" s="26" t="s">
        <v>763</v>
      </c>
    </row>
    <row r="240" spans="1:14" x14ac:dyDescent="0.25">
      <c r="A240" s="23" t="s">
        <v>65</v>
      </c>
      <c r="B240" s="23" t="s">
        <v>458</v>
      </c>
      <c r="C240" s="23" t="s">
        <v>549</v>
      </c>
      <c r="D240" s="23" t="s">
        <v>550</v>
      </c>
      <c r="E240" s="24">
        <v>16.690000000000001</v>
      </c>
      <c r="F240" s="24">
        <v>16.690000000000001</v>
      </c>
      <c r="G240" s="24">
        <v>2.6246800000000001</v>
      </c>
      <c r="H240" s="24">
        <v>0</v>
      </c>
      <c r="I240" s="25">
        <v>0</v>
      </c>
      <c r="J240" s="24">
        <v>0.13492000000000001</v>
      </c>
      <c r="K240" s="26" t="s">
        <v>764</v>
      </c>
      <c r="L240" s="27">
        <v>800</v>
      </c>
      <c r="M240" s="27">
        <v>2.212468544</v>
      </c>
      <c r="N240" s="26" t="s">
        <v>763</v>
      </c>
    </row>
    <row r="241" spans="1:14" x14ac:dyDescent="0.25">
      <c r="A241" s="23" t="s">
        <v>65</v>
      </c>
      <c r="B241" s="23" t="s">
        <v>458</v>
      </c>
      <c r="C241" s="23" t="s">
        <v>551</v>
      </c>
      <c r="D241" s="23" t="s">
        <v>552</v>
      </c>
      <c r="E241" s="24">
        <v>8.8027499999999996</v>
      </c>
      <c r="F241" s="24">
        <v>8.8027499999999996</v>
      </c>
      <c r="G241" s="24">
        <v>2.49899</v>
      </c>
      <c r="H241" s="24">
        <v>0</v>
      </c>
      <c r="I241" s="25">
        <v>0</v>
      </c>
      <c r="J241" s="24">
        <v>0.19825999999999999</v>
      </c>
      <c r="K241" s="26" t="s">
        <v>764</v>
      </c>
      <c r="L241" s="27">
        <v>400</v>
      </c>
      <c r="M241" s="27">
        <v>1.5572054188</v>
      </c>
      <c r="N241" s="26" t="s">
        <v>763</v>
      </c>
    </row>
    <row r="242" spans="1:14" x14ac:dyDescent="0.25">
      <c r="A242" s="23" t="s">
        <v>65</v>
      </c>
      <c r="B242" s="23" t="s">
        <v>458</v>
      </c>
      <c r="C242" s="23" t="s">
        <v>553</v>
      </c>
      <c r="D242" s="23" t="s">
        <v>554</v>
      </c>
      <c r="E242" s="24">
        <v>17.11</v>
      </c>
      <c r="F242" s="24">
        <v>17.11</v>
      </c>
      <c r="G242" s="24">
        <v>2.65</v>
      </c>
      <c r="H242" s="24">
        <v>0</v>
      </c>
      <c r="I242" s="25">
        <v>0</v>
      </c>
      <c r="J242" s="24">
        <v>0.50460000000000005</v>
      </c>
      <c r="K242" s="26" t="s">
        <v>764</v>
      </c>
      <c r="L242" s="27">
        <v>250</v>
      </c>
      <c r="M242" s="27">
        <v>2.146113384</v>
      </c>
      <c r="N242" s="26" t="s">
        <v>763</v>
      </c>
    </row>
    <row r="243" spans="1:14" x14ac:dyDescent="0.25">
      <c r="A243" s="23" t="s">
        <v>65</v>
      </c>
      <c r="B243" s="23" t="s">
        <v>458</v>
      </c>
      <c r="C243" s="23" t="s">
        <v>555</v>
      </c>
      <c r="D243" s="23" t="s">
        <v>556</v>
      </c>
      <c r="E243" s="24">
        <v>15.7133</v>
      </c>
      <c r="F243" s="24">
        <v>15.7133</v>
      </c>
      <c r="G243" s="24">
        <v>2.6926999999999999</v>
      </c>
      <c r="H243" s="24">
        <v>0</v>
      </c>
      <c r="I243" s="25">
        <v>0</v>
      </c>
      <c r="J243" s="24">
        <v>0.6704</v>
      </c>
      <c r="K243" s="26" t="s">
        <v>764</v>
      </c>
      <c r="L243" s="27">
        <v>500</v>
      </c>
      <c r="M243" s="27">
        <v>1.0098578911</v>
      </c>
      <c r="N243" s="26" t="s">
        <v>763</v>
      </c>
    </row>
    <row r="244" spans="1:14" x14ac:dyDescent="0.25">
      <c r="A244" s="23" t="s">
        <v>65</v>
      </c>
      <c r="B244" s="23" t="s">
        <v>458</v>
      </c>
      <c r="C244" s="23" t="s">
        <v>557</v>
      </c>
      <c r="D244" s="23" t="s">
        <v>558</v>
      </c>
      <c r="E244" s="24">
        <v>15.962</v>
      </c>
      <c r="F244" s="24">
        <v>15.962</v>
      </c>
      <c r="G244" s="24">
        <v>2.72695</v>
      </c>
      <c r="H244" s="24">
        <v>0</v>
      </c>
      <c r="I244" s="25">
        <v>0</v>
      </c>
      <c r="J244" s="24">
        <v>0.21049999999999999</v>
      </c>
      <c r="K244" s="26" t="s">
        <v>764</v>
      </c>
      <c r="L244" s="27">
        <v>650</v>
      </c>
      <c r="M244" s="27">
        <v>1</v>
      </c>
      <c r="N244" s="26" t="s">
        <v>763</v>
      </c>
    </row>
    <row r="245" spans="1:14" x14ac:dyDescent="0.25">
      <c r="A245" s="23" t="s">
        <v>65</v>
      </c>
      <c r="B245" s="23" t="s">
        <v>458</v>
      </c>
      <c r="C245" s="23" t="s">
        <v>559</v>
      </c>
      <c r="D245" s="23" t="s">
        <v>560</v>
      </c>
      <c r="E245" s="24">
        <v>11.9719</v>
      </c>
      <c r="F245" s="24">
        <v>11.9719</v>
      </c>
      <c r="G245" s="24">
        <v>2.6659999999999999</v>
      </c>
      <c r="H245" s="24">
        <v>0</v>
      </c>
      <c r="I245" s="25">
        <v>0</v>
      </c>
      <c r="J245" s="24">
        <v>8.6499999999999994E-2</v>
      </c>
      <c r="K245" s="26" t="s">
        <v>763</v>
      </c>
      <c r="L245" s="27">
        <v>0</v>
      </c>
      <c r="M245" s="27">
        <v>0.9364762485</v>
      </c>
      <c r="N245" s="26" t="s">
        <v>763</v>
      </c>
    </row>
    <row r="246" spans="1:14" x14ac:dyDescent="0.25">
      <c r="A246" s="23" t="s">
        <v>65</v>
      </c>
      <c r="B246" s="23" t="s">
        <v>458</v>
      </c>
      <c r="C246" s="23" t="s">
        <v>561</v>
      </c>
      <c r="D246" s="23" t="s">
        <v>562</v>
      </c>
      <c r="E246" s="24">
        <v>16.885397000000001</v>
      </c>
      <c r="F246" s="24">
        <v>16.885400000000001</v>
      </c>
      <c r="G246" s="24">
        <v>2.7628699999999999</v>
      </c>
      <c r="H246" s="24">
        <v>0</v>
      </c>
      <c r="I246" s="25">
        <v>0</v>
      </c>
      <c r="J246" s="24">
        <v>0.29336499999999999</v>
      </c>
      <c r="K246" s="26" t="s">
        <v>764</v>
      </c>
      <c r="L246" s="27">
        <v>750</v>
      </c>
      <c r="M246" s="27">
        <v>1.5322680894</v>
      </c>
      <c r="N246" s="26" t="s">
        <v>763</v>
      </c>
    </row>
    <row r="247" spans="1:14" x14ac:dyDescent="0.25">
      <c r="A247" s="23" t="s">
        <v>65</v>
      </c>
      <c r="B247" s="23" t="s">
        <v>458</v>
      </c>
      <c r="C247" s="23" t="s">
        <v>563</v>
      </c>
      <c r="D247" s="23" t="s">
        <v>564</v>
      </c>
      <c r="E247" s="24">
        <v>9.2235999999999994</v>
      </c>
      <c r="F247" s="24">
        <v>9.2235999999999994</v>
      </c>
      <c r="G247" s="24">
        <v>2.6137999999999999</v>
      </c>
      <c r="H247" s="24">
        <v>0</v>
      </c>
      <c r="I247" s="25">
        <v>5000</v>
      </c>
      <c r="J247" s="24">
        <v>0.1547</v>
      </c>
      <c r="K247" s="26" t="s">
        <v>764</v>
      </c>
      <c r="L247" s="27">
        <v>985</v>
      </c>
      <c r="M247" s="27">
        <v>1.9771564248</v>
      </c>
      <c r="N247" s="26" t="s">
        <v>763</v>
      </c>
    </row>
    <row r="248" spans="1:14" x14ac:dyDescent="0.25">
      <c r="A248" s="23" t="s">
        <v>65</v>
      </c>
      <c r="B248" s="23" t="s">
        <v>458</v>
      </c>
      <c r="C248" s="23" t="s">
        <v>565</v>
      </c>
      <c r="D248" s="23" t="s">
        <v>566</v>
      </c>
      <c r="E248" s="24">
        <v>8.9049999999999994</v>
      </c>
      <c r="F248" s="24">
        <v>8.9049999999999994</v>
      </c>
      <c r="G248" s="24">
        <v>2.5219999999999998</v>
      </c>
      <c r="H248" s="24">
        <v>0</v>
      </c>
      <c r="I248" s="25">
        <v>0</v>
      </c>
      <c r="J248" s="24">
        <v>0</v>
      </c>
      <c r="K248" s="26" t="s">
        <v>764</v>
      </c>
      <c r="L248" s="27">
        <v>550</v>
      </c>
      <c r="M248" s="27">
        <v>1.850982594</v>
      </c>
      <c r="N248" s="26" t="s">
        <v>763</v>
      </c>
    </row>
    <row r="249" spans="1:14" x14ac:dyDescent="0.25">
      <c r="A249" s="23" t="s">
        <v>65</v>
      </c>
      <c r="B249" s="23" t="s">
        <v>458</v>
      </c>
      <c r="C249" s="23" t="s">
        <v>567</v>
      </c>
      <c r="D249" s="23" t="s">
        <v>568</v>
      </c>
      <c r="E249" s="24">
        <v>11.36946</v>
      </c>
      <c r="F249" s="24">
        <v>11.36946</v>
      </c>
      <c r="G249" s="24">
        <v>2.6783000000000001</v>
      </c>
      <c r="H249" s="24">
        <v>0</v>
      </c>
      <c r="I249" s="25">
        <v>0</v>
      </c>
      <c r="J249" s="24">
        <v>3.9167E-2</v>
      </c>
      <c r="K249" s="26" t="s">
        <v>763</v>
      </c>
      <c r="L249" s="27">
        <v>0</v>
      </c>
      <c r="M249" s="27">
        <v>2.7042920243999999</v>
      </c>
      <c r="N249" s="26" t="s">
        <v>763</v>
      </c>
    </row>
    <row r="250" spans="1:14" x14ac:dyDescent="0.25">
      <c r="A250" s="23" t="s">
        <v>65</v>
      </c>
      <c r="B250" s="23" t="s">
        <v>458</v>
      </c>
      <c r="C250" s="23" t="s">
        <v>569</v>
      </c>
      <c r="D250" s="23" t="s">
        <v>570</v>
      </c>
      <c r="E250" s="24">
        <v>10.8286</v>
      </c>
      <c r="F250" s="24">
        <v>10.8286</v>
      </c>
      <c r="G250" s="24">
        <v>2.7315999999999998</v>
      </c>
      <c r="H250" s="24">
        <v>0</v>
      </c>
      <c r="I250" s="25">
        <v>9000</v>
      </c>
      <c r="J250" s="24">
        <v>0.35010000000000002</v>
      </c>
      <c r="K250" s="26" t="s">
        <v>763</v>
      </c>
      <c r="L250" s="27">
        <v>0</v>
      </c>
      <c r="M250" s="27">
        <v>2.2764992705</v>
      </c>
      <c r="N250" s="26" t="s">
        <v>763</v>
      </c>
    </row>
    <row r="251" spans="1:14" x14ac:dyDescent="0.25">
      <c r="A251" s="23" t="s">
        <v>65</v>
      </c>
      <c r="B251" s="23" t="s">
        <v>458</v>
      </c>
      <c r="C251" s="23" t="s">
        <v>571</v>
      </c>
      <c r="D251" s="23" t="s">
        <v>572</v>
      </c>
      <c r="E251" s="24">
        <v>6.08331</v>
      </c>
      <c r="F251" s="24">
        <v>5.8460200000000002</v>
      </c>
      <c r="G251" s="24">
        <v>2.5758999999999999</v>
      </c>
      <c r="H251" s="24">
        <v>0</v>
      </c>
      <c r="I251" s="25">
        <v>0</v>
      </c>
      <c r="J251" s="24">
        <v>0.11683</v>
      </c>
      <c r="K251" s="26" t="s">
        <v>763</v>
      </c>
      <c r="L251" s="27">
        <v>0</v>
      </c>
      <c r="M251" s="27">
        <v>1.4784451228</v>
      </c>
      <c r="N251" s="26" t="s">
        <v>763</v>
      </c>
    </row>
    <row r="252" spans="1:14" x14ac:dyDescent="0.25">
      <c r="A252" s="23" t="s">
        <v>65</v>
      </c>
      <c r="B252" s="23" t="s">
        <v>458</v>
      </c>
      <c r="C252" s="23" t="s">
        <v>573</v>
      </c>
      <c r="D252" s="23" t="s">
        <v>574</v>
      </c>
      <c r="E252" s="24">
        <v>11.7</v>
      </c>
      <c r="F252" s="24">
        <v>11.7</v>
      </c>
      <c r="G252" s="24">
        <v>2.5781000000000001</v>
      </c>
      <c r="H252" s="24">
        <v>0</v>
      </c>
      <c r="I252" s="25">
        <v>0</v>
      </c>
      <c r="J252" s="24">
        <v>0.13147</v>
      </c>
      <c r="K252" s="26" t="s">
        <v>764</v>
      </c>
      <c r="L252" s="27">
        <v>975</v>
      </c>
      <c r="M252" s="27">
        <v>1.7948717948999999</v>
      </c>
      <c r="N252" s="26" t="s">
        <v>763</v>
      </c>
    </row>
    <row r="253" spans="1:14" x14ac:dyDescent="0.25">
      <c r="A253" s="23" t="s">
        <v>65</v>
      </c>
      <c r="B253" s="23" t="s">
        <v>458</v>
      </c>
      <c r="C253" s="23" t="s">
        <v>575</v>
      </c>
      <c r="D253" s="23" t="s">
        <v>576</v>
      </c>
      <c r="E253" s="24">
        <v>13.4269</v>
      </c>
      <c r="F253" s="24">
        <v>13.4269</v>
      </c>
      <c r="G253" s="24">
        <v>2.6589</v>
      </c>
      <c r="H253" s="24">
        <v>0</v>
      </c>
      <c r="I253" s="25">
        <v>0</v>
      </c>
      <c r="J253" s="24">
        <v>0.29430000000000001</v>
      </c>
      <c r="K253" s="26" t="s">
        <v>764</v>
      </c>
      <c r="L253" s="27">
        <v>1100</v>
      </c>
      <c r="M253" s="27">
        <v>1.7601009913000001</v>
      </c>
      <c r="N253" s="26" t="s">
        <v>763</v>
      </c>
    </row>
    <row r="254" spans="1:14" x14ac:dyDescent="0.25">
      <c r="A254" s="23" t="s">
        <v>65</v>
      </c>
      <c r="B254" s="23" t="s">
        <v>458</v>
      </c>
      <c r="C254" s="23" t="s">
        <v>577</v>
      </c>
      <c r="D254" s="23" t="s">
        <v>578</v>
      </c>
      <c r="E254" s="24">
        <v>10.5</v>
      </c>
      <c r="F254" s="24">
        <v>10.5</v>
      </c>
      <c r="G254" s="24">
        <v>2.6417000000000002</v>
      </c>
      <c r="H254" s="24">
        <v>0</v>
      </c>
      <c r="I254" s="25">
        <v>0</v>
      </c>
      <c r="J254" s="24">
        <v>0</v>
      </c>
      <c r="K254" s="26" t="s">
        <v>764</v>
      </c>
      <c r="L254" s="27">
        <v>950</v>
      </c>
      <c r="M254" s="27">
        <v>1.3962952381</v>
      </c>
      <c r="N254" s="26" t="s">
        <v>763</v>
      </c>
    </row>
    <row r="255" spans="1:14" x14ac:dyDescent="0.25">
      <c r="A255" s="23" t="s">
        <v>65</v>
      </c>
      <c r="B255" s="23" t="s">
        <v>458</v>
      </c>
      <c r="C255" s="23" t="s">
        <v>579</v>
      </c>
      <c r="D255" s="23" t="s">
        <v>580</v>
      </c>
      <c r="E255" s="24">
        <v>13.903</v>
      </c>
      <c r="F255" s="24">
        <v>19.858000000000001</v>
      </c>
      <c r="G255" s="24">
        <v>2.82</v>
      </c>
      <c r="H255" s="24">
        <v>0</v>
      </c>
      <c r="I255" s="25">
        <v>0</v>
      </c>
      <c r="J255" s="24">
        <v>0.33460000000000001</v>
      </c>
      <c r="K255" s="26" t="s">
        <v>764</v>
      </c>
      <c r="L255" s="27">
        <v>500</v>
      </c>
      <c r="M255" s="27">
        <v>1.428324822</v>
      </c>
      <c r="N255" s="26" t="s">
        <v>763</v>
      </c>
    </row>
    <row r="256" spans="1:14" x14ac:dyDescent="0.25">
      <c r="A256" s="23" t="s">
        <v>65</v>
      </c>
      <c r="B256" s="23" t="s">
        <v>458</v>
      </c>
      <c r="C256" s="23" t="s">
        <v>581</v>
      </c>
      <c r="D256" s="23" t="s">
        <v>582</v>
      </c>
      <c r="E256" s="24">
        <v>13.18</v>
      </c>
      <c r="F256" s="24">
        <v>13.18</v>
      </c>
      <c r="G256" s="24">
        <v>2.6528999999999998</v>
      </c>
      <c r="H256" s="24">
        <v>0</v>
      </c>
      <c r="I256" s="25">
        <v>0</v>
      </c>
      <c r="J256" s="24">
        <v>0.61499999999999999</v>
      </c>
      <c r="K256" s="26" t="s">
        <v>764</v>
      </c>
      <c r="L256" s="27">
        <v>750</v>
      </c>
      <c r="M256" s="27">
        <v>1</v>
      </c>
      <c r="N256" s="26" t="s">
        <v>763</v>
      </c>
    </row>
    <row r="257" spans="1:14" x14ac:dyDescent="0.25">
      <c r="A257" s="23" t="s">
        <v>65</v>
      </c>
      <c r="B257" s="23" t="s">
        <v>458</v>
      </c>
      <c r="C257" s="23" t="s">
        <v>583</v>
      </c>
      <c r="D257" s="23" t="s">
        <v>584</v>
      </c>
      <c r="E257" s="24">
        <v>8.8140000000000001</v>
      </c>
      <c r="F257" s="24">
        <v>8.8140000000000001</v>
      </c>
      <c r="G257" s="24">
        <v>2.6139999999999999</v>
      </c>
      <c r="H257" s="24">
        <v>0</v>
      </c>
      <c r="I257" s="25">
        <v>3200</v>
      </c>
      <c r="J257" s="24">
        <v>0</v>
      </c>
      <c r="K257" s="26" t="s">
        <v>764</v>
      </c>
      <c r="L257" s="27">
        <v>1000</v>
      </c>
      <c r="M257" s="27">
        <v>2.6378488768000001</v>
      </c>
      <c r="N257" s="26" t="s">
        <v>763</v>
      </c>
    </row>
    <row r="258" spans="1:14" x14ac:dyDescent="0.25">
      <c r="A258" s="23" t="s">
        <v>65</v>
      </c>
      <c r="B258" s="23" t="s">
        <v>458</v>
      </c>
      <c r="C258" s="23" t="s">
        <v>585</v>
      </c>
      <c r="D258" s="23" t="s">
        <v>586</v>
      </c>
      <c r="E258" s="24">
        <v>15.829800000000001</v>
      </c>
      <c r="F258" s="24">
        <v>15.829800000000001</v>
      </c>
      <c r="G258" s="24">
        <v>2.6890000000000001</v>
      </c>
      <c r="H258" s="24">
        <v>0</v>
      </c>
      <c r="I258" s="25">
        <v>0</v>
      </c>
      <c r="J258" s="24">
        <v>0.80279999999999996</v>
      </c>
      <c r="K258" s="26" t="s">
        <v>764</v>
      </c>
      <c r="L258" s="27">
        <v>500</v>
      </c>
      <c r="M258" s="27">
        <v>0.94751670899999996</v>
      </c>
      <c r="N258" s="26" t="s">
        <v>763</v>
      </c>
    </row>
    <row r="259" spans="1:14" x14ac:dyDescent="0.25">
      <c r="A259" s="23" t="s">
        <v>65</v>
      </c>
      <c r="B259" s="23" t="s">
        <v>458</v>
      </c>
      <c r="C259" s="23" t="s">
        <v>587</v>
      </c>
      <c r="D259" s="23" t="s">
        <v>588</v>
      </c>
      <c r="E259" s="24">
        <v>5.24</v>
      </c>
      <c r="F259" s="24">
        <v>5.24</v>
      </c>
      <c r="G259" s="24">
        <v>2.65</v>
      </c>
      <c r="H259" s="24">
        <v>0</v>
      </c>
      <c r="I259" s="25">
        <v>0</v>
      </c>
      <c r="J259" s="24">
        <v>0.51400000000000001</v>
      </c>
      <c r="K259" s="26" t="s">
        <v>763</v>
      </c>
      <c r="L259" s="27">
        <v>0</v>
      </c>
      <c r="M259" s="27">
        <v>3.0438931297999998</v>
      </c>
      <c r="N259" s="26" t="s">
        <v>763</v>
      </c>
    </row>
    <row r="260" spans="1:14" x14ac:dyDescent="0.25">
      <c r="A260" s="23" t="s">
        <v>65</v>
      </c>
      <c r="B260" s="23" t="s">
        <v>458</v>
      </c>
      <c r="C260" s="23" t="s">
        <v>589</v>
      </c>
      <c r="D260" s="23" t="s">
        <v>590</v>
      </c>
      <c r="E260" s="24">
        <v>13.129</v>
      </c>
      <c r="F260" s="24">
        <v>13.129</v>
      </c>
      <c r="G260" s="24">
        <v>2.65</v>
      </c>
      <c r="H260" s="24">
        <v>0</v>
      </c>
      <c r="I260" s="25">
        <v>0</v>
      </c>
      <c r="J260" s="24">
        <v>0</v>
      </c>
      <c r="K260" s="26" t="s">
        <v>764</v>
      </c>
      <c r="L260" s="27">
        <v>650</v>
      </c>
      <c r="M260" s="27">
        <v>1.0196511538999999</v>
      </c>
      <c r="N260" s="26" t="s">
        <v>763</v>
      </c>
    </row>
    <row r="261" spans="1:14" x14ac:dyDescent="0.25">
      <c r="A261" s="23" t="s">
        <v>65</v>
      </c>
      <c r="B261" s="23" t="s">
        <v>458</v>
      </c>
      <c r="C261" s="23" t="s">
        <v>591</v>
      </c>
      <c r="D261" s="23" t="s">
        <v>592</v>
      </c>
      <c r="E261" s="24">
        <v>11.585800000000001</v>
      </c>
      <c r="F261" s="24">
        <v>11.585800000000001</v>
      </c>
      <c r="G261" s="24">
        <v>2.56</v>
      </c>
      <c r="H261" s="24">
        <v>0</v>
      </c>
      <c r="I261" s="25">
        <v>0</v>
      </c>
      <c r="J261" s="24">
        <v>7.3069999999999996E-2</v>
      </c>
      <c r="K261" s="26" t="s">
        <v>763</v>
      </c>
      <c r="L261" s="27">
        <v>0</v>
      </c>
      <c r="M261" s="27">
        <v>1</v>
      </c>
      <c r="N261" s="26" t="s">
        <v>763</v>
      </c>
    </row>
    <row r="262" spans="1:14" x14ac:dyDescent="0.25">
      <c r="A262" s="23" t="s">
        <v>65</v>
      </c>
      <c r="B262" s="23" t="s">
        <v>458</v>
      </c>
      <c r="C262" s="23" t="s">
        <v>593</v>
      </c>
      <c r="D262" s="23" t="s">
        <v>594</v>
      </c>
      <c r="E262" s="24">
        <v>8.1</v>
      </c>
      <c r="F262" s="24">
        <v>8.1</v>
      </c>
      <c r="G262" s="24">
        <v>2.5055999999999998</v>
      </c>
      <c r="H262" s="24">
        <v>0</v>
      </c>
      <c r="I262" s="25">
        <v>0</v>
      </c>
      <c r="J262" s="24">
        <v>0</v>
      </c>
      <c r="K262" s="26" t="s">
        <v>764</v>
      </c>
      <c r="L262" s="27">
        <v>500</v>
      </c>
      <c r="M262" s="27">
        <v>2.5801604937999998</v>
      </c>
      <c r="N262" s="26" t="s">
        <v>763</v>
      </c>
    </row>
    <row r="263" spans="1:14" x14ac:dyDescent="0.25">
      <c r="A263" s="23" t="s">
        <v>65</v>
      </c>
      <c r="B263" s="23" t="s">
        <v>458</v>
      </c>
      <c r="C263" s="23" t="s">
        <v>595</v>
      </c>
      <c r="D263" s="23" t="s">
        <v>596</v>
      </c>
      <c r="E263" s="24">
        <v>10.285600000000001</v>
      </c>
      <c r="F263" s="24">
        <v>10.285600000000001</v>
      </c>
      <c r="G263" s="24">
        <v>2.7360000000000002</v>
      </c>
      <c r="H263" s="24">
        <v>0</v>
      </c>
      <c r="I263" s="25">
        <v>0</v>
      </c>
      <c r="J263" s="24">
        <v>0.1084</v>
      </c>
      <c r="K263" s="26" t="s">
        <v>764</v>
      </c>
      <c r="L263" s="27">
        <v>100</v>
      </c>
      <c r="M263" s="27">
        <v>1.2060745119</v>
      </c>
      <c r="N263" s="26" t="s">
        <v>763</v>
      </c>
    </row>
    <row r="264" spans="1:14" x14ac:dyDescent="0.25">
      <c r="A264" s="23" t="s">
        <v>65</v>
      </c>
      <c r="B264" s="23" t="s">
        <v>458</v>
      </c>
      <c r="C264" s="23" t="s">
        <v>597</v>
      </c>
      <c r="D264" s="23" t="s">
        <v>598</v>
      </c>
      <c r="E264" s="24">
        <v>10.041</v>
      </c>
      <c r="F264" s="24">
        <v>10.041</v>
      </c>
      <c r="G264" s="24">
        <v>2.6150000000000002</v>
      </c>
      <c r="H264" s="24">
        <v>0</v>
      </c>
      <c r="I264" s="25">
        <v>0</v>
      </c>
      <c r="J264" s="24">
        <v>4.5629999999999997E-2</v>
      </c>
      <c r="K264" s="26" t="s">
        <v>764</v>
      </c>
      <c r="L264" s="27">
        <v>750</v>
      </c>
      <c r="M264" s="27">
        <v>2.0824619061999998</v>
      </c>
      <c r="N264" s="26" t="s">
        <v>763</v>
      </c>
    </row>
    <row r="265" spans="1:14" x14ac:dyDescent="0.25">
      <c r="A265" s="23" t="s">
        <v>65</v>
      </c>
      <c r="B265" s="23" t="s">
        <v>458</v>
      </c>
      <c r="C265" s="23" t="s">
        <v>599</v>
      </c>
      <c r="D265" s="23" t="s">
        <v>600</v>
      </c>
      <c r="E265" s="24">
        <v>9.9654000000000007</v>
      </c>
      <c r="F265" s="24">
        <v>9.4895999999999994</v>
      </c>
      <c r="G265" s="24">
        <v>2.5994000000000002</v>
      </c>
      <c r="H265" s="24">
        <v>0</v>
      </c>
      <c r="I265" s="25">
        <v>0</v>
      </c>
      <c r="J265" s="24">
        <v>0.65710000000000002</v>
      </c>
      <c r="K265" s="26" t="s">
        <v>764</v>
      </c>
      <c r="L265" s="27">
        <v>250</v>
      </c>
      <c r="M265" s="27">
        <v>2.16</v>
      </c>
      <c r="N265" s="26" t="s">
        <v>763</v>
      </c>
    </row>
    <row r="266" spans="1:14" x14ac:dyDescent="0.25">
      <c r="A266" s="23" t="s">
        <v>65</v>
      </c>
      <c r="B266" s="23" t="s">
        <v>458</v>
      </c>
      <c r="C266" s="23" t="s">
        <v>601</v>
      </c>
      <c r="D266" s="23" t="s">
        <v>602</v>
      </c>
      <c r="E266" s="24">
        <v>4.9928999999999997</v>
      </c>
      <c r="F266" s="24">
        <v>4.9928999999999997</v>
      </c>
      <c r="G266" s="24">
        <v>2.4630999999999998</v>
      </c>
      <c r="H266" s="24">
        <v>0</v>
      </c>
      <c r="I266" s="25">
        <v>0</v>
      </c>
      <c r="J266" s="24">
        <v>0</v>
      </c>
      <c r="K266" s="26" t="s">
        <v>764</v>
      </c>
      <c r="L266" s="27">
        <v>1000</v>
      </c>
      <c r="M266" s="27">
        <v>1.2002844039</v>
      </c>
      <c r="N266" s="26" t="s">
        <v>763</v>
      </c>
    </row>
    <row r="267" spans="1:14" x14ac:dyDescent="0.25">
      <c r="A267" s="23" t="s">
        <v>65</v>
      </c>
      <c r="B267" s="23" t="s">
        <v>458</v>
      </c>
      <c r="C267" s="23" t="s">
        <v>603</v>
      </c>
      <c r="D267" s="23" t="s">
        <v>604</v>
      </c>
      <c r="E267" s="24">
        <v>9.9566999999999997</v>
      </c>
      <c r="F267" s="24">
        <v>9.9566999999999997</v>
      </c>
      <c r="G267" s="24">
        <v>2.7033</v>
      </c>
      <c r="H267" s="24">
        <v>0</v>
      </c>
      <c r="I267" s="25">
        <v>0</v>
      </c>
      <c r="J267" s="24">
        <v>8.7900000000000006E-2</v>
      </c>
      <c r="K267" s="26" t="s">
        <v>763</v>
      </c>
      <c r="L267" s="27">
        <v>0</v>
      </c>
      <c r="M267" s="27">
        <v>1.2016029407</v>
      </c>
      <c r="N267" s="26" t="s">
        <v>763</v>
      </c>
    </row>
    <row r="268" spans="1:14" x14ac:dyDescent="0.25">
      <c r="A268" s="23" t="s">
        <v>65</v>
      </c>
      <c r="B268" s="23" t="s">
        <v>458</v>
      </c>
      <c r="C268" s="23" t="s">
        <v>605</v>
      </c>
      <c r="D268" s="23" t="s">
        <v>606</v>
      </c>
      <c r="E268" s="24">
        <v>8.5670800000000007</v>
      </c>
      <c r="F268" s="24">
        <v>8.5670800000000007</v>
      </c>
      <c r="G268" s="24">
        <v>2.62453</v>
      </c>
      <c r="H268" s="24">
        <v>7.6600000000000001E-2</v>
      </c>
      <c r="I268" s="25">
        <v>0</v>
      </c>
      <c r="J268" s="24">
        <v>0.30762</v>
      </c>
      <c r="K268" s="26" t="s">
        <v>764</v>
      </c>
      <c r="L268" s="27">
        <v>0</v>
      </c>
      <c r="M268" s="27">
        <v>1</v>
      </c>
      <c r="N268" s="26" t="s">
        <v>763</v>
      </c>
    </row>
    <row r="269" spans="1:14" x14ac:dyDescent="0.25">
      <c r="A269" s="23" t="s">
        <v>65</v>
      </c>
      <c r="B269" s="23" t="s">
        <v>458</v>
      </c>
      <c r="C269" s="23" t="s">
        <v>607</v>
      </c>
      <c r="D269" s="23" t="s">
        <v>608</v>
      </c>
      <c r="E269" s="24">
        <v>13.068</v>
      </c>
      <c r="F269" s="24">
        <v>13.068</v>
      </c>
      <c r="G269" s="24">
        <v>2.6</v>
      </c>
      <c r="H269" s="24">
        <v>0</v>
      </c>
      <c r="I269" s="25">
        <v>0</v>
      </c>
      <c r="J269" s="24">
        <v>0.46329999999999999</v>
      </c>
      <c r="K269" s="26" t="s">
        <v>763</v>
      </c>
      <c r="L269" s="27">
        <v>0</v>
      </c>
      <c r="M269" s="27">
        <v>2.0642791551999999</v>
      </c>
      <c r="N269" s="26" t="s">
        <v>763</v>
      </c>
    </row>
    <row r="270" spans="1:14" x14ac:dyDescent="0.25">
      <c r="A270" s="23" t="s">
        <v>65</v>
      </c>
      <c r="B270" s="23" t="s">
        <v>458</v>
      </c>
      <c r="C270" s="23" t="s">
        <v>609</v>
      </c>
      <c r="D270" s="23" t="s">
        <v>610</v>
      </c>
      <c r="E270" s="24">
        <v>15.865500000000001</v>
      </c>
      <c r="F270" s="24">
        <v>15.865500000000001</v>
      </c>
      <c r="G270" s="24">
        <v>2.6846999999999999</v>
      </c>
      <c r="H270" s="24">
        <v>0.64700000000000002</v>
      </c>
      <c r="I270" s="25">
        <v>8009</v>
      </c>
      <c r="J270" s="24">
        <v>0.74199999999999999</v>
      </c>
      <c r="K270" s="26" t="s">
        <v>764</v>
      </c>
      <c r="L270" s="27">
        <v>425</v>
      </c>
      <c r="M270" s="27">
        <v>1.9847341716</v>
      </c>
      <c r="N270" s="26" t="s">
        <v>763</v>
      </c>
    </row>
    <row r="271" spans="1:14" x14ac:dyDescent="0.25">
      <c r="A271" s="23" t="s">
        <v>65</v>
      </c>
      <c r="B271" s="23" t="s">
        <v>458</v>
      </c>
      <c r="C271" s="23" t="s">
        <v>611</v>
      </c>
      <c r="D271" s="23" t="s">
        <v>612</v>
      </c>
      <c r="E271" s="24">
        <v>10.74</v>
      </c>
      <c r="F271" s="24">
        <v>10.74</v>
      </c>
      <c r="G271" s="24">
        <v>2.74</v>
      </c>
      <c r="H271" s="24">
        <v>0</v>
      </c>
      <c r="I271" s="25">
        <v>0</v>
      </c>
      <c r="J271" s="24">
        <v>0.03</v>
      </c>
      <c r="K271" s="26" t="s">
        <v>763</v>
      </c>
      <c r="L271" s="27">
        <v>586.5</v>
      </c>
      <c r="M271" s="27">
        <v>1.82</v>
      </c>
      <c r="N271" s="26" t="s">
        <v>763</v>
      </c>
    </row>
    <row r="272" spans="1:14" x14ac:dyDescent="0.25">
      <c r="A272" s="23" t="s">
        <v>65</v>
      </c>
      <c r="B272" s="23" t="s">
        <v>458</v>
      </c>
      <c r="C272" s="23" t="s">
        <v>613</v>
      </c>
      <c r="D272" s="23" t="s">
        <v>614</v>
      </c>
      <c r="E272" s="24">
        <v>14.15</v>
      </c>
      <c r="F272" s="24">
        <v>14.15</v>
      </c>
      <c r="G272" s="24">
        <v>2.6648999999999998</v>
      </c>
      <c r="H272" s="24">
        <v>0</v>
      </c>
      <c r="I272" s="25">
        <v>0</v>
      </c>
      <c r="J272" s="24">
        <v>0.31083</v>
      </c>
      <c r="K272" s="26" t="s">
        <v>764</v>
      </c>
      <c r="L272" s="27">
        <v>300</v>
      </c>
      <c r="M272" s="27">
        <v>1.3074204947000001</v>
      </c>
      <c r="N272" s="26" t="s">
        <v>763</v>
      </c>
    </row>
    <row r="273" spans="1:14" x14ac:dyDescent="0.25">
      <c r="A273" s="23" t="s">
        <v>65</v>
      </c>
      <c r="B273" s="23" t="s">
        <v>458</v>
      </c>
      <c r="C273" s="23" t="s">
        <v>615</v>
      </c>
      <c r="D273" s="23" t="s">
        <v>616</v>
      </c>
      <c r="E273" s="24">
        <v>8.5549999999999997</v>
      </c>
      <c r="F273" s="24">
        <v>0</v>
      </c>
      <c r="G273" s="24">
        <v>2.7120000000000002</v>
      </c>
      <c r="H273" s="24">
        <v>0</v>
      </c>
      <c r="I273" s="25">
        <v>0</v>
      </c>
      <c r="J273" s="24">
        <v>0.747</v>
      </c>
      <c r="K273" s="26" t="s">
        <v>764</v>
      </c>
      <c r="L273" s="27">
        <v>500</v>
      </c>
      <c r="M273" s="27">
        <v>1.9726475745000001</v>
      </c>
      <c r="N273" s="26" t="s">
        <v>763</v>
      </c>
    </row>
    <row r="274" spans="1:14" x14ac:dyDescent="0.25">
      <c r="A274" s="23" t="s">
        <v>65</v>
      </c>
      <c r="B274" s="23" t="s">
        <v>458</v>
      </c>
      <c r="C274" s="23" t="s">
        <v>617</v>
      </c>
      <c r="D274" s="23" t="s">
        <v>618</v>
      </c>
      <c r="E274" s="24">
        <v>11.98</v>
      </c>
      <c r="F274" s="24">
        <v>11.98</v>
      </c>
      <c r="G274" s="24">
        <v>2.63</v>
      </c>
      <c r="H274" s="24">
        <v>0</v>
      </c>
      <c r="I274" s="25">
        <v>0</v>
      </c>
      <c r="J274" s="24">
        <v>0.47</v>
      </c>
      <c r="K274" s="26" t="s">
        <v>764</v>
      </c>
      <c r="L274" s="27">
        <v>400</v>
      </c>
      <c r="M274" s="27">
        <v>1</v>
      </c>
      <c r="N274" s="26" t="s">
        <v>763</v>
      </c>
    </row>
    <row r="275" spans="1:14" x14ac:dyDescent="0.25">
      <c r="A275" s="23" t="s">
        <v>65</v>
      </c>
      <c r="B275" s="23" t="s">
        <v>619</v>
      </c>
      <c r="C275" s="23" t="s">
        <v>620</v>
      </c>
      <c r="D275" s="23" t="s">
        <v>621</v>
      </c>
      <c r="E275" s="24">
        <v>3.2126999999999999</v>
      </c>
      <c r="F275" s="24">
        <v>3.2126999999999999</v>
      </c>
      <c r="G275" s="24">
        <v>2.61754</v>
      </c>
      <c r="H275" s="24">
        <v>0</v>
      </c>
      <c r="I275" s="25">
        <v>0</v>
      </c>
      <c r="J275" s="24">
        <v>0</v>
      </c>
      <c r="K275" s="26" t="s">
        <v>763</v>
      </c>
      <c r="L275" s="27">
        <v>0</v>
      </c>
      <c r="M275" s="27">
        <v>1</v>
      </c>
      <c r="N275" s="26" t="s">
        <v>763</v>
      </c>
    </row>
    <row r="276" spans="1:14" x14ac:dyDescent="0.25">
      <c r="A276" s="23" t="s">
        <v>65</v>
      </c>
      <c r="B276" s="23" t="s">
        <v>619</v>
      </c>
      <c r="C276" s="23" t="s">
        <v>622</v>
      </c>
      <c r="D276" s="23" t="s">
        <v>623</v>
      </c>
      <c r="E276" s="24">
        <v>3.0815999999999999</v>
      </c>
      <c r="F276" s="24">
        <v>3.0815999999999999</v>
      </c>
      <c r="G276" s="24">
        <v>2.5710000000000002</v>
      </c>
      <c r="H276" s="24">
        <v>0</v>
      </c>
      <c r="I276" s="25">
        <v>0</v>
      </c>
      <c r="J276" s="24">
        <v>0</v>
      </c>
      <c r="K276" s="26" t="s">
        <v>763</v>
      </c>
      <c r="L276" s="27">
        <v>0</v>
      </c>
      <c r="M276" s="27">
        <v>1</v>
      </c>
      <c r="N276" s="26" t="s">
        <v>763</v>
      </c>
    </row>
    <row r="277" spans="1:14" x14ac:dyDescent="0.25">
      <c r="A277" s="23" t="s">
        <v>65</v>
      </c>
      <c r="B277" s="23" t="s">
        <v>619</v>
      </c>
      <c r="C277" s="23" t="s">
        <v>624</v>
      </c>
      <c r="D277" s="23" t="s">
        <v>625</v>
      </c>
      <c r="E277" s="24">
        <v>3.6389999999999998</v>
      </c>
      <c r="F277" s="24">
        <v>3.6389999999999998</v>
      </c>
      <c r="G277" s="24">
        <v>2.5590000000000002</v>
      </c>
      <c r="H277" s="24">
        <v>0</v>
      </c>
      <c r="I277" s="25">
        <v>0</v>
      </c>
      <c r="J277" s="24">
        <v>0.2152</v>
      </c>
      <c r="K277" s="26" t="s">
        <v>764</v>
      </c>
      <c r="L277" s="27">
        <v>1000</v>
      </c>
      <c r="M277" s="27">
        <v>1.063204177</v>
      </c>
      <c r="N277" s="26" t="s">
        <v>763</v>
      </c>
    </row>
    <row r="278" spans="1:14" x14ac:dyDescent="0.25">
      <c r="A278" s="23" t="s">
        <v>65</v>
      </c>
      <c r="B278" s="23" t="s">
        <v>619</v>
      </c>
      <c r="C278" s="23" t="s">
        <v>626</v>
      </c>
      <c r="D278" s="23" t="s">
        <v>627</v>
      </c>
      <c r="E278" s="24">
        <v>1.9205000000000001</v>
      </c>
      <c r="F278" s="24">
        <v>1.9205000000000001</v>
      </c>
      <c r="G278" s="24">
        <v>2.5461</v>
      </c>
      <c r="H278" s="24">
        <v>0</v>
      </c>
      <c r="I278" s="25">
        <v>0</v>
      </c>
      <c r="J278" s="24">
        <v>0</v>
      </c>
      <c r="K278" s="26" t="s">
        <v>763</v>
      </c>
      <c r="L278" s="27">
        <v>0</v>
      </c>
      <c r="M278" s="27">
        <v>1</v>
      </c>
      <c r="N278" s="26" t="s">
        <v>763</v>
      </c>
    </row>
    <row r="279" spans="1:14" x14ac:dyDescent="0.25">
      <c r="A279" s="23" t="s">
        <v>65</v>
      </c>
      <c r="B279" s="23" t="s">
        <v>619</v>
      </c>
      <c r="C279" s="23" t="s">
        <v>628</v>
      </c>
      <c r="D279" s="23" t="s">
        <v>629</v>
      </c>
      <c r="E279" s="24">
        <v>2.1539000000000001</v>
      </c>
      <c r="F279" s="24">
        <v>2.1539000000000001</v>
      </c>
      <c r="G279" s="24">
        <v>2.4866000000000001</v>
      </c>
      <c r="H279" s="24">
        <v>0</v>
      </c>
      <c r="I279" s="25">
        <v>0</v>
      </c>
      <c r="J279" s="24">
        <v>9.7799999999999998E-2</v>
      </c>
      <c r="K279" s="26" t="s">
        <v>764</v>
      </c>
      <c r="L279" s="27">
        <v>550</v>
      </c>
      <c r="M279" s="27">
        <v>1</v>
      </c>
      <c r="N279" s="26" t="s">
        <v>763</v>
      </c>
    </row>
    <row r="280" spans="1:14" x14ac:dyDescent="0.25">
      <c r="A280" s="23" t="s">
        <v>65</v>
      </c>
      <c r="B280" s="23" t="s">
        <v>619</v>
      </c>
      <c r="C280" s="23" t="s">
        <v>630</v>
      </c>
      <c r="D280" s="23" t="s">
        <v>631</v>
      </c>
      <c r="E280" s="24">
        <v>2.8</v>
      </c>
      <c r="F280" s="24">
        <v>2.8</v>
      </c>
      <c r="G280" s="24">
        <v>2.573</v>
      </c>
      <c r="H280" s="24">
        <v>0</v>
      </c>
      <c r="I280" s="25">
        <v>1500</v>
      </c>
      <c r="J280" s="24">
        <v>6.7500000000000004E-2</v>
      </c>
      <c r="K280" s="26" t="s">
        <v>764</v>
      </c>
      <c r="L280" s="27">
        <v>200</v>
      </c>
      <c r="M280" s="27">
        <v>1</v>
      </c>
      <c r="N280" s="26" t="s">
        <v>763</v>
      </c>
    </row>
    <row r="281" spans="1:14" x14ac:dyDescent="0.25">
      <c r="A281" s="23" t="s">
        <v>65</v>
      </c>
      <c r="B281" s="23" t="s">
        <v>619</v>
      </c>
      <c r="C281" s="23" t="s">
        <v>632</v>
      </c>
      <c r="D281" s="23" t="s">
        <v>633</v>
      </c>
      <c r="E281" s="24">
        <v>3.3010000000000002</v>
      </c>
      <c r="F281" s="24">
        <v>3.3010000000000002</v>
      </c>
      <c r="G281" s="24">
        <v>2.649</v>
      </c>
      <c r="H281" s="24">
        <v>0</v>
      </c>
      <c r="I281" s="25">
        <v>0</v>
      </c>
      <c r="J281" s="24">
        <v>0</v>
      </c>
      <c r="K281" s="26" t="s">
        <v>763</v>
      </c>
      <c r="L281" s="27">
        <v>0</v>
      </c>
      <c r="M281" s="27">
        <v>1</v>
      </c>
      <c r="N281" s="26" t="s">
        <v>763</v>
      </c>
    </row>
    <row r="282" spans="1:14" x14ac:dyDescent="0.25">
      <c r="A282" s="23" t="s">
        <v>65</v>
      </c>
      <c r="B282" s="23" t="s">
        <v>619</v>
      </c>
      <c r="C282" s="23" t="s">
        <v>634</v>
      </c>
      <c r="D282" s="23" t="s">
        <v>635</v>
      </c>
      <c r="E282" s="24">
        <v>4.3</v>
      </c>
      <c r="F282" s="24">
        <v>4.3</v>
      </c>
      <c r="G282" s="24">
        <v>2.5482</v>
      </c>
      <c r="H282" s="24">
        <v>0</v>
      </c>
      <c r="I282" s="25">
        <v>0</v>
      </c>
      <c r="J282" s="24">
        <v>0.214</v>
      </c>
      <c r="K282" s="26" t="s">
        <v>763</v>
      </c>
      <c r="L282" s="27">
        <v>0</v>
      </c>
      <c r="M282" s="27">
        <v>1</v>
      </c>
      <c r="N282" s="26" t="s">
        <v>763</v>
      </c>
    </row>
    <row r="283" spans="1:14" x14ac:dyDescent="0.25">
      <c r="A283" s="23" t="s">
        <v>65</v>
      </c>
      <c r="B283" s="23" t="s">
        <v>619</v>
      </c>
      <c r="C283" s="23" t="s">
        <v>636</v>
      </c>
      <c r="D283" s="23" t="s">
        <v>637</v>
      </c>
      <c r="E283" s="24">
        <v>3.2025600000000001</v>
      </c>
      <c r="F283" s="24">
        <v>3.2025600000000001</v>
      </c>
      <c r="G283" s="24">
        <v>2.3887999999999998</v>
      </c>
      <c r="H283" s="24">
        <v>0</v>
      </c>
      <c r="I283" s="25">
        <v>0</v>
      </c>
      <c r="J283" s="24">
        <v>0</v>
      </c>
      <c r="K283" s="26" t="s">
        <v>764</v>
      </c>
      <c r="L283" s="27">
        <v>800</v>
      </c>
      <c r="M283" s="27">
        <v>1</v>
      </c>
      <c r="N283" s="26" t="s">
        <v>763</v>
      </c>
    </row>
    <row r="284" spans="1:14" x14ac:dyDescent="0.25">
      <c r="A284" s="23" t="s">
        <v>65</v>
      </c>
      <c r="B284" s="23" t="s">
        <v>619</v>
      </c>
      <c r="C284" s="23" t="s">
        <v>638</v>
      </c>
      <c r="D284" s="23" t="s">
        <v>639</v>
      </c>
      <c r="E284" s="24">
        <v>2.54</v>
      </c>
      <c r="F284" s="24">
        <v>2.54</v>
      </c>
      <c r="G284" s="24">
        <v>2.65</v>
      </c>
      <c r="H284" s="24">
        <v>0</v>
      </c>
      <c r="I284" s="25">
        <v>0</v>
      </c>
      <c r="J284" s="24">
        <v>0</v>
      </c>
      <c r="K284" s="26" t="s">
        <v>763</v>
      </c>
      <c r="L284" s="27">
        <v>0</v>
      </c>
      <c r="M284" s="27">
        <v>1</v>
      </c>
      <c r="N284" s="26" t="s">
        <v>763</v>
      </c>
    </row>
    <row r="285" spans="1:14" x14ac:dyDescent="0.25">
      <c r="A285" s="23" t="s">
        <v>65</v>
      </c>
      <c r="B285" s="23" t="s">
        <v>619</v>
      </c>
      <c r="C285" s="23" t="s">
        <v>640</v>
      </c>
      <c r="D285" s="23" t="s">
        <v>641</v>
      </c>
      <c r="E285" s="24">
        <v>3.8312499999999998</v>
      </c>
      <c r="F285" s="24">
        <v>3.8312499999999998</v>
      </c>
      <c r="G285" s="24">
        <v>2.3641700000000001</v>
      </c>
      <c r="H285" s="24">
        <v>0</v>
      </c>
      <c r="I285" s="25">
        <v>0</v>
      </c>
      <c r="J285" s="24"/>
      <c r="K285" s="26" t="s">
        <v>763</v>
      </c>
      <c r="L285" s="27">
        <v>0</v>
      </c>
      <c r="M285" s="27">
        <v>1</v>
      </c>
      <c r="N285" s="26" t="s">
        <v>763</v>
      </c>
    </row>
    <row r="286" spans="1:14" x14ac:dyDescent="0.25">
      <c r="A286" s="23" t="s">
        <v>65</v>
      </c>
      <c r="B286" s="23" t="s">
        <v>619</v>
      </c>
      <c r="C286" s="23" t="s">
        <v>642</v>
      </c>
      <c r="D286" s="23" t="s">
        <v>643</v>
      </c>
      <c r="E286" s="24">
        <v>2.2513999999999998</v>
      </c>
      <c r="F286" s="24">
        <v>2.2513999999999998</v>
      </c>
      <c r="G286" s="24">
        <v>2.19014</v>
      </c>
      <c r="H286" s="24">
        <v>0</v>
      </c>
      <c r="I286" s="25">
        <v>0</v>
      </c>
      <c r="J286" s="24">
        <v>0</v>
      </c>
      <c r="K286" s="26" t="s">
        <v>764</v>
      </c>
      <c r="L286" s="27">
        <v>500</v>
      </c>
      <c r="M286" s="27">
        <v>1</v>
      </c>
      <c r="N286" s="26" t="s">
        <v>763</v>
      </c>
    </row>
    <row r="287" spans="1:14" x14ac:dyDescent="0.25">
      <c r="A287" s="23" t="s">
        <v>65</v>
      </c>
      <c r="B287" s="23" t="s">
        <v>619</v>
      </c>
      <c r="C287" s="23" t="s">
        <v>644</v>
      </c>
      <c r="D287" s="23" t="s">
        <v>645</v>
      </c>
      <c r="E287" s="24">
        <v>3.2239</v>
      </c>
      <c r="F287" s="24">
        <v>3.2239</v>
      </c>
      <c r="G287" s="24">
        <v>2.6131000000000002</v>
      </c>
      <c r="H287" s="24">
        <v>0</v>
      </c>
      <c r="I287" s="25">
        <v>0</v>
      </c>
      <c r="J287" s="24">
        <v>0</v>
      </c>
      <c r="K287" s="26" t="s">
        <v>764</v>
      </c>
      <c r="L287" s="27">
        <v>775</v>
      </c>
      <c r="M287" s="27">
        <v>1.6708334626000001</v>
      </c>
      <c r="N287" s="26" t="s">
        <v>763</v>
      </c>
    </row>
    <row r="288" spans="1:14" x14ac:dyDescent="0.25">
      <c r="A288" s="23" t="s">
        <v>65</v>
      </c>
      <c r="B288" s="23" t="s">
        <v>619</v>
      </c>
      <c r="C288" s="23" t="s">
        <v>646</v>
      </c>
      <c r="D288" s="23" t="s">
        <v>647</v>
      </c>
      <c r="E288" s="24">
        <v>3.5103</v>
      </c>
      <c r="F288" s="24">
        <v>3.5103</v>
      </c>
      <c r="G288" s="24">
        <v>2.7221000000000002</v>
      </c>
      <c r="H288" s="24">
        <v>0</v>
      </c>
      <c r="I288" s="25">
        <v>0</v>
      </c>
      <c r="J288" s="24">
        <v>0</v>
      </c>
      <c r="K288" s="26" t="s">
        <v>763</v>
      </c>
      <c r="L288" s="27">
        <v>0</v>
      </c>
      <c r="M288" s="27">
        <v>1</v>
      </c>
      <c r="N288" s="26" t="s">
        <v>763</v>
      </c>
    </row>
    <row r="289" spans="1:14" x14ac:dyDescent="0.25">
      <c r="A289" s="23" t="s">
        <v>65</v>
      </c>
      <c r="B289" s="23" t="s">
        <v>619</v>
      </c>
      <c r="C289" s="23" t="s">
        <v>648</v>
      </c>
      <c r="D289" s="23" t="s">
        <v>649</v>
      </c>
      <c r="E289" s="24">
        <v>3.92</v>
      </c>
      <c r="F289" s="24">
        <v>3.92</v>
      </c>
      <c r="G289" s="24">
        <v>2.673</v>
      </c>
      <c r="H289" s="24">
        <v>0</v>
      </c>
      <c r="I289" s="25">
        <v>0</v>
      </c>
      <c r="J289" s="24">
        <v>0</v>
      </c>
      <c r="K289" s="26" t="s">
        <v>764</v>
      </c>
      <c r="L289" s="27">
        <v>485</v>
      </c>
      <c r="M289" s="27">
        <v>1</v>
      </c>
      <c r="N289" s="26" t="s">
        <v>763</v>
      </c>
    </row>
    <row r="290" spans="1:14" x14ac:dyDescent="0.25">
      <c r="A290" s="23" t="s">
        <v>65</v>
      </c>
      <c r="B290" s="23" t="s">
        <v>619</v>
      </c>
      <c r="C290" s="23" t="s">
        <v>650</v>
      </c>
      <c r="D290" s="23" t="s">
        <v>651</v>
      </c>
      <c r="E290" s="24">
        <v>2.0312924400000001</v>
      </c>
      <c r="F290" s="24">
        <v>2.0312899999999998</v>
      </c>
      <c r="G290" s="24">
        <v>2.4805147000000001</v>
      </c>
      <c r="H290" s="24">
        <v>0</v>
      </c>
      <c r="I290" s="25">
        <v>0</v>
      </c>
      <c r="J290" s="24">
        <v>9.8670099999999997E-2</v>
      </c>
      <c r="K290" s="26" t="s">
        <v>764</v>
      </c>
      <c r="L290" s="27">
        <v>705</v>
      </c>
      <c r="M290" s="27">
        <v>4.4306766583000003</v>
      </c>
      <c r="N290" s="26" t="s">
        <v>763</v>
      </c>
    </row>
    <row r="291" spans="1:14" x14ac:dyDescent="0.25">
      <c r="A291" s="23" t="s">
        <v>65</v>
      </c>
      <c r="B291" s="23" t="s">
        <v>619</v>
      </c>
      <c r="C291" s="23" t="s">
        <v>652</v>
      </c>
      <c r="D291" s="23" t="s">
        <v>653</v>
      </c>
      <c r="E291" s="24">
        <v>2.5617999999999999</v>
      </c>
      <c r="F291" s="24">
        <v>2.5617999999999999</v>
      </c>
      <c r="G291" s="24">
        <v>2.3780000000000001</v>
      </c>
      <c r="H291" s="24">
        <v>0</v>
      </c>
      <c r="I291" s="25">
        <v>0</v>
      </c>
      <c r="J291" s="24">
        <v>0.20200000000000001</v>
      </c>
      <c r="K291" s="26" t="s">
        <v>764</v>
      </c>
      <c r="L291" s="27">
        <v>500</v>
      </c>
      <c r="M291" s="27">
        <v>1</v>
      </c>
      <c r="N291" s="26" t="s">
        <v>763</v>
      </c>
    </row>
    <row r="292" spans="1:14" x14ac:dyDescent="0.25">
      <c r="A292" s="23" t="s">
        <v>65</v>
      </c>
      <c r="B292" s="23" t="s">
        <v>619</v>
      </c>
      <c r="C292" s="23" t="s">
        <v>654</v>
      </c>
      <c r="D292" s="23" t="s">
        <v>655</v>
      </c>
      <c r="E292" s="24">
        <v>4.2376763999999998</v>
      </c>
      <c r="F292" s="24">
        <v>4.2376763999999998</v>
      </c>
      <c r="G292" s="24">
        <v>2.3078783999999999</v>
      </c>
      <c r="H292" s="24">
        <v>0</v>
      </c>
      <c r="I292" s="25">
        <v>0</v>
      </c>
      <c r="J292" s="24">
        <v>0</v>
      </c>
      <c r="K292" s="26" t="s">
        <v>763</v>
      </c>
      <c r="L292" s="27">
        <v>0</v>
      </c>
      <c r="M292" s="27">
        <v>1</v>
      </c>
      <c r="N292" s="26" t="s">
        <v>763</v>
      </c>
    </row>
    <row r="293" spans="1:14" x14ac:dyDescent="0.25">
      <c r="A293" s="23" t="s">
        <v>65</v>
      </c>
      <c r="B293" s="23" t="s">
        <v>619</v>
      </c>
      <c r="C293" s="23" t="s">
        <v>656</v>
      </c>
      <c r="D293" s="23" t="s">
        <v>657</v>
      </c>
      <c r="E293" s="24">
        <v>2.3879999999999999</v>
      </c>
      <c r="F293" s="24">
        <v>2.3879999999999999</v>
      </c>
      <c r="G293" s="24">
        <v>2.5815999999999999</v>
      </c>
      <c r="H293" s="24">
        <v>0</v>
      </c>
      <c r="I293" s="25">
        <v>0</v>
      </c>
      <c r="J293" s="24">
        <v>0</v>
      </c>
      <c r="K293" s="26" t="s">
        <v>763</v>
      </c>
      <c r="L293" s="27">
        <v>0</v>
      </c>
      <c r="M293" s="27">
        <v>1</v>
      </c>
      <c r="N293" s="26" t="s">
        <v>763</v>
      </c>
    </row>
    <row r="294" spans="1:14" x14ac:dyDescent="0.25">
      <c r="A294" s="23" t="s">
        <v>65</v>
      </c>
      <c r="B294" s="23" t="s">
        <v>619</v>
      </c>
      <c r="C294" s="23" t="s">
        <v>658</v>
      </c>
      <c r="D294" s="23" t="s">
        <v>659</v>
      </c>
      <c r="E294" s="24">
        <v>2.8908999999999998</v>
      </c>
      <c r="F294" s="24">
        <v>2.8908999999999998</v>
      </c>
      <c r="G294" s="24">
        <v>2.5937000000000001</v>
      </c>
      <c r="H294" s="24">
        <v>0</v>
      </c>
      <c r="I294" s="25">
        <v>0</v>
      </c>
      <c r="J294" s="24">
        <v>0</v>
      </c>
      <c r="K294" s="26" t="s">
        <v>763</v>
      </c>
      <c r="L294" s="27">
        <v>0</v>
      </c>
      <c r="M294" s="27">
        <v>3.8050434120999999</v>
      </c>
      <c r="N294" s="26" t="s">
        <v>763</v>
      </c>
    </row>
    <row r="295" spans="1:14" x14ac:dyDescent="0.25">
      <c r="A295" s="23" t="s">
        <v>65</v>
      </c>
      <c r="B295" s="23" t="s">
        <v>619</v>
      </c>
      <c r="C295" s="23" t="s">
        <v>660</v>
      </c>
      <c r="D295" s="23" t="s">
        <v>661</v>
      </c>
      <c r="E295" s="24">
        <v>3.6597</v>
      </c>
      <c r="F295" s="24">
        <v>3.6597</v>
      </c>
      <c r="G295" s="24">
        <v>2.6865000000000001</v>
      </c>
      <c r="H295" s="24">
        <v>0</v>
      </c>
      <c r="I295" s="25">
        <v>0</v>
      </c>
      <c r="J295" s="24">
        <v>0</v>
      </c>
      <c r="K295" s="26" t="s">
        <v>764</v>
      </c>
      <c r="L295" s="27">
        <v>1000</v>
      </c>
      <c r="M295" s="27">
        <v>1</v>
      </c>
      <c r="N295" s="26" t="s">
        <v>763</v>
      </c>
    </row>
    <row r="296" spans="1:14" x14ac:dyDescent="0.25">
      <c r="A296" s="23" t="s">
        <v>65</v>
      </c>
      <c r="B296" s="23" t="s">
        <v>619</v>
      </c>
      <c r="C296" s="23" t="s">
        <v>662</v>
      </c>
      <c r="D296" s="23" t="s">
        <v>663</v>
      </c>
      <c r="E296" s="24">
        <v>2.7084999999999999</v>
      </c>
      <c r="F296" s="24">
        <v>2.7084999999999999</v>
      </c>
      <c r="G296" s="24">
        <v>2.6692</v>
      </c>
      <c r="H296" s="24">
        <v>0</v>
      </c>
      <c r="I296" s="25">
        <v>0</v>
      </c>
      <c r="J296" s="24">
        <v>0</v>
      </c>
      <c r="K296" s="26" t="s">
        <v>764</v>
      </c>
      <c r="L296" s="27">
        <v>400</v>
      </c>
      <c r="M296" s="27">
        <v>1</v>
      </c>
      <c r="N296" s="26" t="s">
        <v>763</v>
      </c>
    </row>
    <row r="297" spans="1:14" x14ac:dyDescent="0.25">
      <c r="A297" s="23" t="s">
        <v>65</v>
      </c>
      <c r="B297" s="23" t="s">
        <v>619</v>
      </c>
      <c r="C297" s="23" t="s">
        <v>664</v>
      </c>
      <c r="D297" s="23" t="s">
        <v>665</v>
      </c>
      <c r="E297" s="24">
        <v>4.6127200000000004</v>
      </c>
      <c r="F297" s="24">
        <v>4.6127200000000004</v>
      </c>
      <c r="G297" s="24">
        <v>2.6286</v>
      </c>
      <c r="H297" s="24">
        <v>0</v>
      </c>
      <c r="I297" s="25">
        <v>0</v>
      </c>
      <c r="J297" s="24">
        <v>0</v>
      </c>
      <c r="K297" s="26" t="s">
        <v>764</v>
      </c>
      <c r="L297" s="27">
        <v>800</v>
      </c>
      <c r="M297" s="27">
        <v>1</v>
      </c>
      <c r="N297" s="26" t="s">
        <v>763</v>
      </c>
    </row>
    <row r="298" spans="1:14" x14ac:dyDescent="0.25">
      <c r="A298" s="23" t="s">
        <v>65</v>
      </c>
      <c r="B298" s="23" t="s">
        <v>619</v>
      </c>
      <c r="C298" s="23" t="s">
        <v>666</v>
      </c>
      <c r="D298" s="23" t="s">
        <v>667</v>
      </c>
      <c r="E298" s="24">
        <v>2.1328999999999998</v>
      </c>
      <c r="F298" s="24">
        <v>2.1328999999999998</v>
      </c>
      <c r="G298" s="24">
        <v>2.6480999999999999</v>
      </c>
      <c r="H298" s="24">
        <v>0</v>
      </c>
      <c r="I298" s="25">
        <v>0</v>
      </c>
      <c r="J298" s="24">
        <v>0.17199999999999999</v>
      </c>
      <c r="K298" s="26" t="s">
        <v>763</v>
      </c>
      <c r="L298" s="27">
        <v>0</v>
      </c>
      <c r="M298" s="27">
        <v>1</v>
      </c>
      <c r="N298" s="26" t="s">
        <v>763</v>
      </c>
    </row>
    <row r="299" spans="1:14" x14ac:dyDescent="0.25">
      <c r="A299" s="23" t="s">
        <v>65</v>
      </c>
      <c r="B299" s="23" t="s">
        <v>619</v>
      </c>
      <c r="C299" s="23" t="s">
        <v>668</v>
      </c>
      <c r="D299" s="23" t="s">
        <v>669</v>
      </c>
      <c r="E299" s="24">
        <v>4.9087472999999999</v>
      </c>
      <c r="F299" s="24">
        <v>4.9087500000000004</v>
      </c>
      <c r="G299" s="24">
        <v>2.4539659999999999</v>
      </c>
      <c r="H299" s="24">
        <v>0</v>
      </c>
      <c r="I299" s="25">
        <v>0</v>
      </c>
      <c r="J299" s="24">
        <v>0.20646300000000001</v>
      </c>
      <c r="K299" s="26" t="s">
        <v>764</v>
      </c>
      <c r="L299" s="27">
        <v>800</v>
      </c>
      <c r="M299" s="27">
        <v>4.0234297658999996</v>
      </c>
      <c r="N299" s="26" t="s">
        <v>764</v>
      </c>
    </row>
    <row r="300" spans="1:14" x14ac:dyDescent="0.25">
      <c r="A300" s="23" t="s">
        <v>65</v>
      </c>
      <c r="B300" s="23" t="s">
        <v>619</v>
      </c>
      <c r="C300" s="23" t="s">
        <v>670</v>
      </c>
      <c r="D300" s="23" t="s">
        <v>671</v>
      </c>
      <c r="E300" s="24">
        <v>2.1194999999999999</v>
      </c>
      <c r="F300" s="24">
        <v>2.1194999999999999</v>
      </c>
      <c r="G300" s="24">
        <v>2.4819</v>
      </c>
      <c r="H300" s="24">
        <v>0</v>
      </c>
      <c r="I300" s="25">
        <v>0</v>
      </c>
      <c r="J300" s="24">
        <v>0</v>
      </c>
      <c r="K300" s="26" t="s">
        <v>763</v>
      </c>
      <c r="L300" s="27">
        <v>0</v>
      </c>
      <c r="M300" s="27">
        <v>1</v>
      </c>
      <c r="N300" s="26" t="s">
        <v>763</v>
      </c>
    </row>
    <row r="301" spans="1:14" x14ac:dyDescent="0.25">
      <c r="A301" s="23" t="s">
        <v>65</v>
      </c>
      <c r="B301" s="23" t="s">
        <v>619</v>
      </c>
      <c r="C301" s="23" t="s">
        <v>672</v>
      </c>
      <c r="D301" s="23" t="s">
        <v>673</v>
      </c>
      <c r="E301" s="24">
        <v>4.7125000000000004</v>
      </c>
      <c r="F301" s="24">
        <v>4.7125000000000004</v>
      </c>
      <c r="G301" s="24">
        <v>2.4419</v>
      </c>
      <c r="H301" s="24">
        <v>0</v>
      </c>
      <c r="I301" s="25">
        <v>0</v>
      </c>
      <c r="J301" s="24">
        <v>0</v>
      </c>
      <c r="K301" s="26" t="s">
        <v>764</v>
      </c>
      <c r="L301" s="27">
        <v>1100</v>
      </c>
      <c r="M301" s="27">
        <v>1</v>
      </c>
      <c r="N301" s="26" t="s">
        <v>763</v>
      </c>
    </row>
    <row r="302" spans="1:14" x14ac:dyDescent="0.25">
      <c r="A302" s="23" t="s">
        <v>65</v>
      </c>
      <c r="B302" s="23" t="s">
        <v>619</v>
      </c>
      <c r="C302" s="23" t="s">
        <v>674</v>
      </c>
      <c r="D302" s="23" t="s">
        <v>675</v>
      </c>
      <c r="E302" s="24">
        <v>3.2862200000000001</v>
      </c>
      <c r="F302" s="24">
        <v>3.2862200000000001</v>
      </c>
      <c r="G302" s="24">
        <v>2.7149899999999998</v>
      </c>
      <c r="H302" s="24">
        <v>0</v>
      </c>
      <c r="I302" s="25">
        <v>0</v>
      </c>
      <c r="J302" s="24">
        <v>0</v>
      </c>
      <c r="K302" s="26" t="s">
        <v>764</v>
      </c>
      <c r="L302" s="27">
        <v>800</v>
      </c>
      <c r="M302" s="27">
        <v>1.9475537243000001</v>
      </c>
      <c r="N302" s="26" t="s">
        <v>763</v>
      </c>
    </row>
    <row r="303" spans="1:14" x14ac:dyDescent="0.25">
      <c r="A303" s="23" t="s">
        <v>65</v>
      </c>
      <c r="B303" s="23" t="s">
        <v>619</v>
      </c>
      <c r="C303" s="23" t="s">
        <v>676</v>
      </c>
      <c r="D303" s="23" t="s">
        <v>677</v>
      </c>
      <c r="E303" s="24">
        <v>2.6991000000000001</v>
      </c>
      <c r="F303" s="24">
        <v>2.6991000000000001</v>
      </c>
      <c r="G303" s="24">
        <v>2.6065</v>
      </c>
      <c r="H303" s="24">
        <v>0</v>
      </c>
      <c r="I303" s="25">
        <v>0</v>
      </c>
      <c r="J303" s="24">
        <v>6.5229999999999996E-2</v>
      </c>
      <c r="K303" s="26" t="s">
        <v>763</v>
      </c>
      <c r="L303" s="27">
        <v>0</v>
      </c>
      <c r="M303" s="27">
        <v>1</v>
      </c>
      <c r="N303" s="26" t="s">
        <v>763</v>
      </c>
    </row>
    <row r="304" spans="1:14" x14ac:dyDescent="0.25">
      <c r="A304" s="23" t="s">
        <v>65</v>
      </c>
      <c r="B304" s="23" t="s">
        <v>619</v>
      </c>
      <c r="C304" s="23" t="s">
        <v>678</v>
      </c>
      <c r="D304" s="23" t="s">
        <v>679</v>
      </c>
      <c r="E304" s="24">
        <v>1.29871</v>
      </c>
      <c r="F304" s="24">
        <v>0</v>
      </c>
      <c r="G304" s="24">
        <v>2.5785200000000001</v>
      </c>
      <c r="H304" s="24">
        <v>0</v>
      </c>
      <c r="I304" s="25">
        <v>0</v>
      </c>
      <c r="J304" s="24">
        <v>0</v>
      </c>
      <c r="K304" s="26" t="s">
        <v>763</v>
      </c>
      <c r="L304" s="27">
        <v>0</v>
      </c>
      <c r="M304" s="27">
        <v>6.3089373301</v>
      </c>
      <c r="N304" s="26" t="s">
        <v>763</v>
      </c>
    </row>
    <row r="305" spans="1:14" x14ac:dyDescent="0.25">
      <c r="A305" s="23" t="s">
        <v>65</v>
      </c>
      <c r="B305" s="23" t="s">
        <v>619</v>
      </c>
      <c r="C305" s="23" t="s">
        <v>680</v>
      </c>
      <c r="D305" s="23" t="s">
        <v>681</v>
      </c>
      <c r="E305" s="24">
        <v>2.9784000000000002</v>
      </c>
      <c r="F305" s="24">
        <v>2.9784000000000002</v>
      </c>
      <c r="G305" s="24">
        <v>2.3762500000000002</v>
      </c>
      <c r="H305" s="24">
        <v>0</v>
      </c>
      <c r="I305" s="25">
        <v>0</v>
      </c>
      <c r="J305" s="24">
        <v>0</v>
      </c>
      <c r="K305" s="26" t="s">
        <v>764</v>
      </c>
      <c r="L305" s="27">
        <v>600</v>
      </c>
      <c r="M305" s="27">
        <v>1</v>
      </c>
      <c r="N305" s="26" t="s">
        <v>763</v>
      </c>
    </row>
    <row r="306" spans="1:14" x14ac:dyDescent="0.25">
      <c r="A306" s="23" t="s">
        <v>65</v>
      </c>
      <c r="B306" s="23" t="s">
        <v>619</v>
      </c>
      <c r="C306" s="23" t="s">
        <v>682</v>
      </c>
      <c r="D306" s="23" t="s">
        <v>683</v>
      </c>
      <c r="E306" s="24">
        <v>4.0582000000000003</v>
      </c>
      <c r="F306" s="24">
        <v>4.0582000000000003</v>
      </c>
      <c r="G306" s="24">
        <v>2.62</v>
      </c>
      <c r="H306" s="24">
        <v>0</v>
      </c>
      <c r="I306" s="25">
        <v>0</v>
      </c>
      <c r="J306" s="24">
        <v>0.46694999999999998</v>
      </c>
      <c r="K306" s="26" t="s">
        <v>763</v>
      </c>
      <c r="L306" s="27">
        <v>0</v>
      </c>
      <c r="M306" s="27">
        <v>1.7766497461999999</v>
      </c>
      <c r="N306" s="26" t="s">
        <v>763</v>
      </c>
    </row>
    <row r="307" spans="1:14" x14ac:dyDescent="0.25">
      <c r="A307" s="23" t="s">
        <v>65</v>
      </c>
      <c r="B307" s="23" t="s">
        <v>619</v>
      </c>
      <c r="C307" s="23" t="s">
        <v>684</v>
      </c>
      <c r="D307" s="23" t="s">
        <v>685</v>
      </c>
      <c r="E307" s="24">
        <v>3.1095229999999998</v>
      </c>
      <c r="F307" s="24">
        <v>3.1095229999999998</v>
      </c>
      <c r="G307" s="24">
        <v>2.65</v>
      </c>
      <c r="H307" s="24">
        <v>0</v>
      </c>
      <c r="I307" s="25">
        <v>0</v>
      </c>
      <c r="J307" s="24">
        <v>0.226359</v>
      </c>
      <c r="K307" s="26" t="s">
        <v>764</v>
      </c>
      <c r="L307" s="27">
        <v>1350</v>
      </c>
      <c r="M307" s="27">
        <v>1.007724979</v>
      </c>
      <c r="N307" s="26" t="s">
        <v>763</v>
      </c>
    </row>
    <row r="308" spans="1:14" x14ac:dyDescent="0.25">
      <c r="A308" s="23" t="s">
        <v>65</v>
      </c>
      <c r="B308" s="23" t="s">
        <v>619</v>
      </c>
      <c r="C308" s="23" t="s">
        <v>686</v>
      </c>
      <c r="D308" s="23" t="s">
        <v>687</v>
      </c>
      <c r="E308" s="24">
        <v>8.0924999999999994</v>
      </c>
      <c r="F308" s="24">
        <v>8.0924999999999994</v>
      </c>
      <c r="G308" s="24">
        <v>2.5703999999999998</v>
      </c>
      <c r="H308" s="24">
        <v>0</v>
      </c>
      <c r="I308" s="25">
        <v>0</v>
      </c>
      <c r="J308" s="24">
        <v>0.21629999999999999</v>
      </c>
      <c r="K308" s="26" t="s">
        <v>764</v>
      </c>
      <c r="L308" s="27">
        <v>625</v>
      </c>
      <c r="M308" s="27">
        <v>1.9090145195999999</v>
      </c>
      <c r="N308" s="26" t="s">
        <v>763</v>
      </c>
    </row>
    <row r="309" spans="1:14" x14ac:dyDescent="0.25">
      <c r="A309" s="23" t="s">
        <v>65</v>
      </c>
      <c r="B309" s="23" t="s">
        <v>619</v>
      </c>
      <c r="C309" s="23" t="s">
        <v>688</v>
      </c>
      <c r="D309" s="23" t="s">
        <v>689</v>
      </c>
      <c r="E309" s="24">
        <v>2.72</v>
      </c>
      <c r="F309" s="24">
        <v>2.72</v>
      </c>
      <c r="G309" s="24">
        <v>2.7050000000000001</v>
      </c>
      <c r="H309" s="24">
        <v>0.13500000000000001</v>
      </c>
      <c r="I309" s="25">
        <v>0</v>
      </c>
      <c r="J309" s="24">
        <v>0</v>
      </c>
      <c r="K309" s="26" t="s">
        <v>764</v>
      </c>
      <c r="L309" s="27">
        <v>550</v>
      </c>
      <c r="M309" s="27">
        <v>2.1176470587999998</v>
      </c>
      <c r="N309" s="26" t="s">
        <v>763</v>
      </c>
    </row>
    <row r="310" spans="1:14" x14ac:dyDescent="0.25">
      <c r="A310" s="23" t="s">
        <v>65</v>
      </c>
      <c r="B310" s="23" t="s">
        <v>619</v>
      </c>
      <c r="C310" s="23" t="s">
        <v>690</v>
      </c>
      <c r="D310" s="23" t="s">
        <v>691</v>
      </c>
      <c r="E310" s="24">
        <v>2.3278425999999999</v>
      </c>
      <c r="F310" s="24">
        <v>2.3278425999999999</v>
      </c>
      <c r="G310" s="24">
        <v>2.3883584999999998</v>
      </c>
      <c r="H310" s="24">
        <v>0</v>
      </c>
      <c r="I310" s="25">
        <v>0</v>
      </c>
      <c r="J310" s="24">
        <v>0</v>
      </c>
      <c r="K310" s="26" t="s">
        <v>763</v>
      </c>
      <c r="L310" s="27">
        <v>0</v>
      </c>
      <c r="M310" s="27">
        <v>1</v>
      </c>
      <c r="N310" s="26" t="s">
        <v>763</v>
      </c>
    </row>
    <row r="311" spans="1:14" x14ac:dyDescent="0.25">
      <c r="A311" s="23" t="s">
        <v>65</v>
      </c>
      <c r="B311" s="23" t="s">
        <v>619</v>
      </c>
      <c r="C311" s="23" t="s">
        <v>692</v>
      </c>
      <c r="D311" s="23" t="s">
        <v>693</v>
      </c>
      <c r="E311" s="24">
        <v>4.8265203999999997</v>
      </c>
      <c r="F311" s="24">
        <v>4.8265203999999997</v>
      </c>
      <c r="G311" s="24">
        <v>2.5585689999999999</v>
      </c>
      <c r="H311" s="24">
        <v>0</v>
      </c>
      <c r="I311" s="25">
        <v>0</v>
      </c>
      <c r="J311" s="24">
        <v>0.21525158999999999</v>
      </c>
      <c r="K311" s="26" t="s">
        <v>764</v>
      </c>
      <c r="L311" s="27">
        <v>1000</v>
      </c>
      <c r="M311" s="27">
        <v>3.5744177109000002</v>
      </c>
      <c r="N311" s="26" t="s">
        <v>763</v>
      </c>
    </row>
    <row r="312" spans="1:14" x14ac:dyDescent="0.25">
      <c r="A312" s="23" t="s">
        <v>65</v>
      </c>
      <c r="B312" s="23" t="s">
        <v>619</v>
      </c>
      <c r="C312" s="23" t="s">
        <v>694</v>
      </c>
      <c r="D312" s="23" t="s">
        <v>695</v>
      </c>
      <c r="E312" s="24">
        <v>2.5</v>
      </c>
      <c r="F312" s="24">
        <v>2.5</v>
      </c>
      <c r="G312" s="24">
        <v>2.4567000000000001</v>
      </c>
      <c r="H312" s="24">
        <v>0</v>
      </c>
      <c r="I312" s="25">
        <v>0</v>
      </c>
      <c r="J312" s="24">
        <v>0.1143</v>
      </c>
      <c r="K312" s="26" t="s">
        <v>764</v>
      </c>
      <c r="L312" s="27">
        <v>350</v>
      </c>
      <c r="M312" s="27">
        <v>1</v>
      </c>
      <c r="N312" s="26" t="s">
        <v>763</v>
      </c>
    </row>
    <row r="313" spans="1:14" x14ac:dyDescent="0.25">
      <c r="A313" s="23" t="s">
        <v>65</v>
      </c>
      <c r="B313" s="23" t="s">
        <v>619</v>
      </c>
      <c r="C313" s="23" t="s">
        <v>696</v>
      </c>
      <c r="D313" s="23" t="s">
        <v>697</v>
      </c>
      <c r="E313" s="24">
        <v>8.6607558999999998</v>
      </c>
      <c r="F313" s="24">
        <v>8.6607558999999998</v>
      </c>
      <c r="G313" s="24">
        <v>2.5938376999999999</v>
      </c>
      <c r="H313" s="24">
        <v>0</v>
      </c>
      <c r="I313" s="25">
        <v>0</v>
      </c>
      <c r="J313" s="24">
        <v>0.2181825</v>
      </c>
      <c r="K313" s="26" t="s">
        <v>764</v>
      </c>
      <c r="L313" s="27">
        <v>1075</v>
      </c>
      <c r="M313" s="27">
        <v>2.2711643448999999</v>
      </c>
      <c r="N313" s="26" t="s">
        <v>763</v>
      </c>
    </row>
    <row r="314" spans="1:14" x14ac:dyDescent="0.25">
      <c r="A314" s="23" t="s">
        <v>65</v>
      </c>
      <c r="B314" s="23" t="s">
        <v>619</v>
      </c>
      <c r="C314" s="23" t="s">
        <v>698</v>
      </c>
      <c r="D314" s="23" t="s">
        <v>699</v>
      </c>
      <c r="E314" s="24">
        <v>2.4390999999999998</v>
      </c>
      <c r="F314" s="24">
        <v>2.4390999999999998</v>
      </c>
      <c r="G314" s="24">
        <v>2.6164999999999998</v>
      </c>
      <c r="H314" s="24">
        <v>0</v>
      </c>
      <c r="I314" s="25">
        <v>0</v>
      </c>
      <c r="J314" s="24">
        <v>0</v>
      </c>
      <c r="K314" s="26" t="s">
        <v>763</v>
      </c>
      <c r="L314" s="27">
        <v>0</v>
      </c>
      <c r="M314" s="27">
        <v>1</v>
      </c>
      <c r="N314" s="26" t="s">
        <v>763</v>
      </c>
    </row>
    <row r="315" spans="1:14" x14ac:dyDescent="0.25">
      <c r="A315" s="23" t="s">
        <v>65</v>
      </c>
      <c r="B315" s="23" t="s">
        <v>619</v>
      </c>
      <c r="C315" s="23" t="s">
        <v>700</v>
      </c>
      <c r="D315" s="23" t="s">
        <v>701</v>
      </c>
      <c r="E315" s="24">
        <v>3.5964686000000001</v>
      </c>
      <c r="F315" s="24">
        <v>3.5964686000000001</v>
      </c>
      <c r="G315" s="24">
        <v>2.4869851999999999</v>
      </c>
      <c r="H315" s="24">
        <v>0</v>
      </c>
      <c r="I315" s="25">
        <v>0</v>
      </c>
      <c r="J315" s="24">
        <v>0</v>
      </c>
      <c r="K315" s="26" t="s">
        <v>763</v>
      </c>
      <c r="L315" s="27">
        <v>0</v>
      </c>
      <c r="M315" s="27">
        <v>1</v>
      </c>
      <c r="N315" s="26" t="s">
        <v>763</v>
      </c>
    </row>
    <row r="316" spans="1:14" x14ac:dyDescent="0.25">
      <c r="A316" s="23" t="s">
        <v>65</v>
      </c>
      <c r="B316" s="23" t="s">
        <v>619</v>
      </c>
      <c r="C316" s="23" t="s">
        <v>702</v>
      </c>
      <c r="D316" s="23" t="s">
        <v>703</v>
      </c>
      <c r="E316" s="24">
        <v>7.2391845799999999</v>
      </c>
      <c r="F316" s="24">
        <v>7.2391845799999999</v>
      </c>
      <c r="G316" s="24">
        <v>2.43255</v>
      </c>
      <c r="H316" s="24">
        <v>0</v>
      </c>
      <c r="I316" s="25">
        <v>0</v>
      </c>
      <c r="J316" s="24">
        <v>0.20463999999999999</v>
      </c>
      <c r="K316" s="26" t="s">
        <v>764</v>
      </c>
      <c r="L316" s="27">
        <v>960</v>
      </c>
      <c r="M316" s="27">
        <v>3.8678389382999998</v>
      </c>
      <c r="N316" s="26" t="s">
        <v>763</v>
      </c>
    </row>
    <row r="317" spans="1:14" x14ac:dyDescent="0.25">
      <c r="A317" s="23" t="s">
        <v>65</v>
      </c>
      <c r="B317" s="23" t="s">
        <v>619</v>
      </c>
      <c r="C317" s="23" t="s">
        <v>704</v>
      </c>
      <c r="D317" s="23" t="s">
        <v>705</v>
      </c>
      <c r="E317" s="24">
        <v>2.7521</v>
      </c>
      <c r="F317" s="24">
        <v>2.7521</v>
      </c>
      <c r="G317" s="24">
        <v>2.6282000000000001</v>
      </c>
      <c r="H317" s="24">
        <v>0</v>
      </c>
      <c r="I317" s="25">
        <v>0</v>
      </c>
      <c r="J317" s="24">
        <v>0.16739999999999999</v>
      </c>
      <c r="K317" s="26" t="s">
        <v>764</v>
      </c>
      <c r="L317" s="27">
        <v>550</v>
      </c>
      <c r="M317" s="27">
        <v>1</v>
      </c>
      <c r="N317" s="26" t="s">
        <v>763</v>
      </c>
    </row>
    <row r="318" spans="1:14" x14ac:dyDescent="0.25">
      <c r="A318" s="23" t="s">
        <v>65</v>
      </c>
      <c r="B318" s="23" t="s">
        <v>619</v>
      </c>
      <c r="C318" s="23" t="s">
        <v>706</v>
      </c>
      <c r="D318" s="23" t="s">
        <v>707</v>
      </c>
      <c r="E318" s="24">
        <v>5.7252999999999998</v>
      </c>
      <c r="F318" s="24">
        <v>5.7252999999999998</v>
      </c>
      <c r="G318" s="24">
        <v>2.2490000000000001</v>
      </c>
      <c r="H318" s="24">
        <v>0</v>
      </c>
      <c r="I318" s="25">
        <v>0</v>
      </c>
      <c r="J318" s="24">
        <v>0.27622999999999998</v>
      </c>
      <c r="K318" s="26" t="s">
        <v>764</v>
      </c>
      <c r="L318" s="27">
        <v>1260</v>
      </c>
      <c r="M318" s="27">
        <v>1</v>
      </c>
      <c r="N318" s="26" t="s">
        <v>764</v>
      </c>
    </row>
    <row r="319" spans="1:14" x14ac:dyDescent="0.25">
      <c r="A319" s="23" t="s">
        <v>65</v>
      </c>
      <c r="B319" s="23" t="s">
        <v>619</v>
      </c>
      <c r="C319" s="23" t="s">
        <v>708</v>
      </c>
      <c r="D319" s="23" t="s">
        <v>709</v>
      </c>
      <c r="E319" s="24">
        <v>6.3343999999999996</v>
      </c>
      <c r="F319" s="24">
        <v>6.3343999999999996</v>
      </c>
      <c r="G319" s="24">
        <v>2.5211999999999999</v>
      </c>
      <c r="H319" s="24">
        <v>0</v>
      </c>
      <c r="I319" s="25">
        <v>0</v>
      </c>
      <c r="J319" s="24">
        <v>0.21210000000000001</v>
      </c>
      <c r="K319" s="26" t="s">
        <v>764</v>
      </c>
      <c r="L319" s="27">
        <v>1175</v>
      </c>
      <c r="M319" s="27">
        <v>1</v>
      </c>
      <c r="N319" s="26" t="s">
        <v>763</v>
      </c>
    </row>
    <row r="320" spans="1:14" x14ac:dyDescent="0.25">
      <c r="A320" s="23" t="s">
        <v>65</v>
      </c>
      <c r="B320" s="23" t="s">
        <v>619</v>
      </c>
      <c r="C320" s="23" t="s">
        <v>710</v>
      </c>
      <c r="D320" s="23" t="s">
        <v>711</v>
      </c>
      <c r="E320" s="24">
        <v>2.95</v>
      </c>
      <c r="F320" s="24">
        <v>2.95</v>
      </c>
      <c r="G320" s="24">
        <v>2.65</v>
      </c>
      <c r="H320" s="24">
        <v>0</v>
      </c>
      <c r="I320" s="25">
        <v>0</v>
      </c>
      <c r="J320" s="24">
        <v>0</v>
      </c>
      <c r="K320" s="26" t="s">
        <v>763</v>
      </c>
      <c r="L320" s="27">
        <v>0</v>
      </c>
      <c r="M320" s="27">
        <v>1</v>
      </c>
      <c r="N320" s="26" t="s">
        <v>763</v>
      </c>
    </row>
    <row r="321" spans="1:14" x14ac:dyDescent="0.25">
      <c r="A321" s="23" t="s">
        <v>65</v>
      </c>
      <c r="B321" s="23" t="s">
        <v>619</v>
      </c>
      <c r="C321" s="23" t="s">
        <v>712</v>
      </c>
      <c r="D321" s="23" t="s">
        <v>713</v>
      </c>
      <c r="E321" s="24">
        <v>2.2090000000000001</v>
      </c>
      <c r="F321" s="24">
        <v>0</v>
      </c>
      <c r="G321" s="24">
        <v>2.605</v>
      </c>
      <c r="H321" s="24">
        <v>0</v>
      </c>
      <c r="I321" s="25">
        <v>0</v>
      </c>
      <c r="J321" s="24">
        <v>0.10100000000000001</v>
      </c>
      <c r="K321" s="26" t="s">
        <v>763</v>
      </c>
      <c r="L321" s="27">
        <v>0</v>
      </c>
      <c r="M321" s="27">
        <v>1</v>
      </c>
      <c r="N321" s="26" t="s">
        <v>763</v>
      </c>
    </row>
    <row r="322" spans="1:14" x14ac:dyDescent="0.25">
      <c r="A322" s="23" t="s">
        <v>65</v>
      </c>
      <c r="B322" s="23" t="s">
        <v>619</v>
      </c>
      <c r="C322" s="23" t="s">
        <v>714</v>
      </c>
      <c r="D322" s="23" t="s">
        <v>715</v>
      </c>
      <c r="E322" s="24">
        <v>4.5632283999999999</v>
      </c>
      <c r="F322" s="24">
        <v>4.5632299999999999</v>
      </c>
      <c r="G322" s="24">
        <v>2.7084925000000002</v>
      </c>
      <c r="H322" s="24">
        <v>0</v>
      </c>
      <c r="I322" s="25">
        <v>0</v>
      </c>
      <c r="J322" s="24">
        <v>0.22778950000000001</v>
      </c>
      <c r="K322" s="26" t="s">
        <v>764</v>
      </c>
      <c r="L322" s="27">
        <v>905</v>
      </c>
      <c r="M322" s="27">
        <v>2.5340016730000001</v>
      </c>
      <c r="N322" s="26" t="s">
        <v>763</v>
      </c>
    </row>
    <row r="323" spans="1:14" x14ac:dyDescent="0.25">
      <c r="A323" s="23" t="s">
        <v>65</v>
      </c>
      <c r="B323" s="23" t="s">
        <v>619</v>
      </c>
      <c r="C323" s="23" t="s">
        <v>716</v>
      </c>
      <c r="D323" s="23" t="s">
        <v>717</v>
      </c>
      <c r="E323" s="24">
        <v>3.8475999999999999</v>
      </c>
      <c r="F323" s="24">
        <v>3.8475999999999999</v>
      </c>
      <c r="G323" s="24">
        <v>2.5632000000000001</v>
      </c>
      <c r="H323" s="24">
        <v>0</v>
      </c>
      <c r="I323" s="25">
        <v>0</v>
      </c>
      <c r="J323" s="24">
        <v>0.1043</v>
      </c>
      <c r="K323" s="26" t="s">
        <v>764</v>
      </c>
      <c r="L323" s="27">
        <v>400</v>
      </c>
      <c r="M323" s="27">
        <v>1</v>
      </c>
      <c r="N323" s="26" t="s">
        <v>763</v>
      </c>
    </row>
    <row r="324" spans="1:14" x14ac:dyDescent="0.25">
      <c r="A324" s="23" t="s">
        <v>65</v>
      </c>
      <c r="B324" s="23" t="s">
        <v>619</v>
      </c>
      <c r="C324" s="23" t="s">
        <v>718</v>
      </c>
      <c r="D324" s="23" t="s">
        <v>719</v>
      </c>
      <c r="E324" s="24">
        <v>2.89</v>
      </c>
      <c r="F324" s="24">
        <v>2.89</v>
      </c>
      <c r="G324" s="24">
        <v>2.63</v>
      </c>
      <c r="H324" s="24">
        <v>0</v>
      </c>
      <c r="I324" s="25">
        <v>0</v>
      </c>
      <c r="J324" s="24">
        <v>0.47</v>
      </c>
      <c r="K324" s="26" t="s">
        <v>764</v>
      </c>
      <c r="L324" s="27">
        <v>750</v>
      </c>
      <c r="M324" s="27">
        <v>2</v>
      </c>
      <c r="N324" s="26" t="s">
        <v>763</v>
      </c>
    </row>
    <row r="325" spans="1:14" x14ac:dyDescent="0.25">
      <c r="A325" s="23" t="s">
        <v>65</v>
      </c>
      <c r="B325" s="23" t="s">
        <v>619</v>
      </c>
      <c r="C325" s="23" t="s">
        <v>720</v>
      </c>
      <c r="D325" s="23" t="s">
        <v>721</v>
      </c>
      <c r="E325" s="24">
        <v>5.3723099999999997</v>
      </c>
      <c r="F325" s="24">
        <v>5.3723099999999997</v>
      </c>
      <c r="G325" s="24">
        <v>2.5304700000000002</v>
      </c>
      <c r="H325" s="24">
        <v>0</v>
      </c>
      <c r="I325" s="25">
        <v>0</v>
      </c>
      <c r="J325" s="24">
        <v>0.21292</v>
      </c>
      <c r="K325" s="26" t="s">
        <v>763</v>
      </c>
      <c r="L325" s="27">
        <v>0</v>
      </c>
      <c r="M325" s="27">
        <v>3.1804810220999999</v>
      </c>
      <c r="N325" s="26" t="s">
        <v>763</v>
      </c>
    </row>
    <row r="326" spans="1:14" x14ac:dyDescent="0.25">
      <c r="A326" s="23" t="s">
        <v>65</v>
      </c>
      <c r="B326" s="23" t="s">
        <v>722</v>
      </c>
      <c r="C326" s="23" t="s">
        <v>723</v>
      </c>
      <c r="D326" s="23" t="s">
        <v>724</v>
      </c>
      <c r="E326" s="24">
        <v>1.4530000000000001</v>
      </c>
      <c r="F326" s="24">
        <v>1.4530000000000001</v>
      </c>
      <c r="G326" s="24">
        <v>2.4672000000000001</v>
      </c>
      <c r="H326" s="24">
        <v>0</v>
      </c>
      <c r="I326" s="25">
        <v>0</v>
      </c>
      <c r="J326" s="24">
        <v>0</v>
      </c>
      <c r="K326" s="26" t="s">
        <v>763</v>
      </c>
      <c r="L326" s="27">
        <v>0</v>
      </c>
      <c r="M326" s="27">
        <v>4.9945629731999999</v>
      </c>
      <c r="N326" s="26" t="s">
        <v>763</v>
      </c>
    </row>
    <row r="327" spans="1:14" x14ac:dyDescent="0.25">
      <c r="A327" s="23" t="s">
        <v>65</v>
      </c>
      <c r="B327" s="23" t="s">
        <v>722</v>
      </c>
      <c r="C327" s="23" t="s">
        <v>725</v>
      </c>
      <c r="D327" s="23" t="s">
        <v>726</v>
      </c>
      <c r="E327" s="24">
        <v>1</v>
      </c>
      <c r="F327" s="24">
        <v>1</v>
      </c>
      <c r="G327" s="24">
        <v>2.9407299999999998</v>
      </c>
      <c r="H327" s="24">
        <v>0</v>
      </c>
      <c r="I327" s="25">
        <v>0</v>
      </c>
      <c r="J327" s="24">
        <v>0.15417</v>
      </c>
      <c r="K327" s="26" t="s">
        <v>763</v>
      </c>
      <c r="L327" s="27">
        <v>0</v>
      </c>
      <c r="M327" s="27">
        <v>3.50251</v>
      </c>
      <c r="N327" s="26" t="s">
        <v>763</v>
      </c>
    </row>
    <row r="328" spans="1:14" x14ac:dyDescent="0.25">
      <c r="A328" s="23" t="s">
        <v>65</v>
      </c>
      <c r="B328" s="23" t="s">
        <v>722</v>
      </c>
      <c r="C328" s="23" t="s">
        <v>727</v>
      </c>
      <c r="D328" s="23" t="s">
        <v>728</v>
      </c>
      <c r="E328" s="24">
        <v>0.35629</v>
      </c>
      <c r="F328" s="24">
        <v>0.35629</v>
      </c>
      <c r="G328" s="24">
        <v>2.5627800000000001</v>
      </c>
      <c r="H328" s="24">
        <v>0</v>
      </c>
      <c r="I328" s="25">
        <v>0</v>
      </c>
      <c r="J328" s="24">
        <v>0.12246</v>
      </c>
      <c r="K328" s="26" t="s">
        <v>764</v>
      </c>
      <c r="L328" s="27">
        <v>25</v>
      </c>
      <c r="M328" s="27">
        <v>1</v>
      </c>
      <c r="N328" s="26" t="s">
        <v>763</v>
      </c>
    </row>
    <row r="329" spans="1:14" x14ac:dyDescent="0.25">
      <c r="A329" s="23" t="s">
        <v>65</v>
      </c>
      <c r="B329" s="23" t="s">
        <v>722</v>
      </c>
      <c r="C329" s="23" t="s">
        <v>729</v>
      </c>
      <c r="D329" s="23" t="s">
        <v>730</v>
      </c>
      <c r="E329" s="24">
        <v>2.0618599999999998</v>
      </c>
      <c r="F329" s="24">
        <v>2.0618599999999998</v>
      </c>
      <c r="G329" s="24">
        <v>2.6884800000000002</v>
      </c>
      <c r="H329" s="24">
        <v>0</v>
      </c>
      <c r="I329" s="25">
        <v>0</v>
      </c>
      <c r="J329" s="24">
        <v>0</v>
      </c>
      <c r="K329" s="26" t="s">
        <v>764</v>
      </c>
      <c r="L329" s="27">
        <v>25</v>
      </c>
      <c r="M329" s="27">
        <v>1</v>
      </c>
      <c r="N329" s="26" t="s">
        <v>763</v>
      </c>
    </row>
    <row r="330" spans="1:14" x14ac:dyDescent="0.25">
      <c r="A330" s="23" t="s">
        <v>65</v>
      </c>
      <c r="B330" s="23" t="s">
        <v>722</v>
      </c>
      <c r="C330" s="23" t="s">
        <v>731</v>
      </c>
      <c r="D330" s="23" t="s">
        <v>732</v>
      </c>
      <c r="E330" s="24">
        <v>10.08883</v>
      </c>
      <c r="F330" s="24">
        <v>10.08883</v>
      </c>
      <c r="G330" s="24">
        <v>2.6592199999999999</v>
      </c>
      <c r="H330" s="24">
        <v>0</v>
      </c>
      <c r="I330" s="25">
        <v>0</v>
      </c>
      <c r="J330" s="24">
        <v>0</v>
      </c>
      <c r="K330" s="26" t="s">
        <v>764</v>
      </c>
      <c r="L330" s="27">
        <v>25</v>
      </c>
      <c r="M330" s="27">
        <v>1</v>
      </c>
      <c r="N330" s="26" t="s">
        <v>763</v>
      </c>
    </row>
    <row r="331" spans="1:14" x14ac:dyDescent="0.25">
      <c r="A331" s="23" t="s">
        <v>65</v>
      </c>
      <c r="B331" s="23" t="s">
        <v>722</v>
      </c>
      <c r="C331" s="23" t="s">
        <v>765</v>
      </c>
      <c r="D331" s="23" t="s">
        <v>766</v>
      </c>
      <c r="E331" s="24">
        <v>0</v>
      </c>
      <c r="F331" s="24">
        <v>0</v>
      </c>
      <c r="G331" s="24">
        <v>0</v>
      </c>
      <c r="H331" s="24">
        <v>0</v>
      </c>
      <c r="I331" s="25">
        <v>0</v>
      </c>
      <c r="J331" s="24">
        <v>0</v>
      </c>
      <c r="K331" s="26" t="s">
        <v>763</v>
      </c>
      <c r="L331" s="27">
        <v>0</v>
      </c>
      <c r="M331" s="27">
        <v>0</v>
      </c>
      <c r="N331" s="26" t="s">
        <v>763</v>
      </c>
    </row>
    <row r="332" spans="1:14" x14ac:dyDescent="0.25">
      <c r="A332" s="23" t="s">
        <v>65</v>
      </c>
      <c r="B332" s="23" t="s">
        <v>722</v>
      </c>
      <c r="C332" s="23" t="s">
        <v>733</v>
      </c>
      <c r="D332" s="23" t="s">
        <v>734</v>
      </c>
      <c r="E332" s="24">
        <v>4.3307000000000002</v>
      </c>
      <c r="F332" s="24">
        <v>4.3307000000000002</v>
      </c>
      <c r="G332" s="24">
        <v>2.56</v>
      </c>
      <c r="H332" s="24">
        <v>0</v>
      </c>
      <c r="I332" s="25">
        <v>0</v>
      </c>
      <c r="J332" s="24">
        <v>0.20399999999999999</v>
      </c>
      <c r="K332" s="26" t="s">
        <v>763</v>
      </c>
      <c r="L332" s="27">
        <v>0</v>
      </c>
      <c r="M332" s="27">
        <v>1.7152608122999999</v>
      </c>
      <c r="N332" s="26" t="s">
        <v>763</v>
      </c>
    </row>
    <row r="333" spans="1:14" x14ac:dyDescent="0.25">
      <c r="A333" s="23" t="s">
        <v>65</v>
      </c>
      <c r="B333" s="23" t="s">
        <v>735</v>
      </c>
      <c r="C333" s="23" t="s">
        <v>736</v>
      </c>
      <c r="D333" s="23" t="s">
        <v>737</v>
      </c>
      <c r="E333" s="24">
        <v>3.39</v>
      </c>
      <c r="F333" s="24">
        <v>6.1</v>
      </c>
      <c r="G333" s="24">
        <v>2.6120999999999999</v>
      </c>
      <c r="H333" s="24">
        <v>0</v>
      </c>
      <c r="I333" s="25">
        <v>2433184</v>
      </c>
      <c r="J333" s="24">
        <v>0.49049999999999999</v>
      </c>
      <c r="K333" s="26" t="s">
        <v>763</v>
      </c>
      <c r="L333" s="27">
        <v>0</v>
      </c>
      <c r="M333" s="27">
        <v>2.7109144543000001</v>
      </c>
      <c r="N333" s="26" t="s">
        <v>764</v>
      </c>
    </row>
    <row r="334" spans="1:14" x14ac:dyDescent="0.25">
      <c r="A334" s="23"/>
      <c r="B334" s="23"/>
      <c r="C334" s="23"/>
      <c r="D334" s="23" t="s">
        <v>767</v>
      </c>
      <c r="E33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zoomScale="90" zoomScaleNormal="90" workbookViewId="0"/>
  </sheetViews>
  <sheetFormatPr defaultRowHeight="15" x14ac:dyDescent="0.25"/>
  <cols>
    <col min="2" max="2" width="23.7109375" customWidth="1"/>
    <col min="4" max="4" width="37.7109375" customWidth="1"/>
    <col min="5" max="14" width="15.7109375" customWidth="1"/>
  </cols>
  <sheetData>
    <row r="1" spans="1:14" ht="24" customHeight="1" x14ac:dyDescent="0.3">
      <c r="A1" s="4" t="str">
        <f>HYPERLINK("#'Index'!A1", "&lt;&lt; Index")</f>
        <v>&lt;&lt; Index</v>
      </c>
      <c r="B1" s="21" t="s">
        <v>741</v>
      </c>
      <c r="D1" s="21" t="s">
        <v>768</v>
      </c>
    </row>
    <row r="2" spans="1:14" ht="63.95" customHeight="1" x14ac:dyDescent="0.25">
      <c r="A2" s="22" t="s">
        <v>44</v>
      </c>
      <c r="B2" s="22" t="s">
        <v>45</v>
      </c>
      <c r="C2" s="22" t="s">
        <v>46</v>
      </c>
      <c r="D2" s="22" t="s">
        <v>47</v>
      </c>
      <c r="E2" s="22" t="s">
        <v>743</v>
      </c>
      <c r="F2" s="22" t="s">
        <v>745</v>
      </c>
      <c r="G2" s="22" t="s">
        <v>746</v>
      </c>
      <c r="H2" s="22" t="s">
        <v>747</v>
      </c>
      <c r="I2" s="22" t="s">
        <v>769</v>
      </c>
      <c r="J2" s="22" t="s">
        <v>770</v>
      </c>
      <c r="K2" s="22" t="s">
        <v>748</v>
      </c>
      <c r="L2" s="22" t="s">
        <v>749</v>
      </c>
      <c r="M2" s="22" t="s">
        <v>750</v>
      </c>
      <c r="N2" s="22" t="s">
        <v>751</v>
      </c>
    </row>
    <row r="3" spans="1:14" x14ac:dyDescent="0.25">
      <c r="A3" s="22"/>
      <c r="B3" s="22"/>
      <c r="C3" s="22"/>
      <c r="D3" s="22" t="s">
        <v>56</v>
      </c>
      <c r="E3" s="22" t="s">
        <v>753</v>
      </c>
      <c r="F3" s="22" t="s">
        <v>755</v>
      </c>
      <c r="G3" s="22" t="s">
        <v>756</v>
      </c>
      <c r="H3" s="22" t="s">
        <v>757</v>
      </c>
      <c r="I3" s="22" t="s">
        <v>771</v>
      </c>
      <c r="J3" s="22" t="s">
        <v>772</v>
      </c>
      <c r="K3" s="22" t="s">
        <v>758</v>
      </c>
      <c r="L3" s="22" t="s">
        <v>759</v>
      </c>
      <c r="M3" s="22" t="s">
        <v>760</v>
      </c>
      <c r="N3" s="22" t="s">
        <v>761</v>
      </c>
    </row>
    <row r="4" spans="1:14" x14ac:dyDescent="0.25">
      <c r="A4" s="23" t="s">
        <v>65</v>
      </c>
      <c r="B4" s="23" t="s">
        <v>66</v>
      </c>
      <c r="C4" s="23" t="s">
        <v>67</v>
      </c>
      <c r="D4" s="23" t="s">
        <v>68</v>
      </c>
      <c r="E4" s="24">
        <v>9.9250799999999995</v>
      </c>
      <c r="F4" s="24">
        <v>3.7827600000000001</v>
      </c>
      <c r="G4" s="24">
        <v>0</v>
      </c>
      <c r="H4" s="25">
        <v>0</v>
      </c>
      <c r="I4" s="26" t="s">
        <v>763</v>
      </c>
      <c r="J4" s="24">
        <v>0</v>
      </c>
      <c r="K4" s="24">
        <v>5.0040000000000001E-2</v>
      </c>
      <c r="L4" s="26" t="s">
        <v>763</v>
      </c>
      <c r="M4" s="27">
        <v>0</v>
      </c>
      <c r="N4" s="27">
        <v>2.1001548917999999</v>
      </c>
    </row>
    <row r="5" spans="1:14" x14ac:dyDescent="0.25">
      <c r="A5" s="23" t="s">
        <v>65</v>
      </c>
      <c r="B5" s="23" t="s">
        <v>66</v>
      </c>
      <c r="C5" s="23" t="s">
        <v>69</v>
      </c>
      <c r="D5" s="23" t="s">
        <v>70</v>
      </c>
      <c r="E5" s="24">
        <v>9.6858020000000007</v>
      </c>
      <c r="F5" s="24">
        <v>3.7756449999999999</v>
      </c>
      <c r="G5" s="24">
        <v>0</v>
      </c>
      <c r="H5" s="25">
        <v>0</v>
      </c>
      <c r="I5" s="26" t="s">
        <v>763</v>
      </c>
      <c r="J5" s="24">
        <v>0</v>
      </c>
      <c r="K5" s="24">
        <v>2.385E-2</v>
      </c>
      <c r="L5" s="26" t="s">
        <v>763</v>
      </c>
      <c r="M5" s="27">
        <v>0</v>
      </c>
      <c r="N5" s="27">
        <v>1.4</v>
      </c>
    </row>
    <row r="6" spans="1:14" x14ac:dyDescent="0.25">
      <c r="A6" s="23" t="s">
        <v>65</v>
      </c>
      <c r="B6" s="23" t="s">
        <v>66</v>
      </c>
      <c r="C6" s="23" t="s">
        <v>71</v>
      </c>
      <c r="D6" s="23" t="s">
        <v>72</v>
      </c>
      <c r="E6" s="24">
        <v>14.44279</v>
      </c>
      <c r="F6" s="24">
        <v>3.8877999999999999</v>
      </c>
      <c r="G6" s="24">
        <v>0</v>
      </c>
      <c r="H6" s="25">
        <v>0</v>
      </c>
      <c r="I6" s="26" t="s">
        <v>763</v>
      </c>
      <c r="J6" s="24">
        <v>0</v>
      </c>
      <c r="K6" s="24">
        <v>0.10482</v>
      </c>
      <c r="L6" s="26" t="s">
        <v>763</v>
      </c>
      <c r="M6" s="27">
        <v>0</v>
      </c>
      <c r="N6" s="27">
        <v>1.6794176197999999</v>
      </c>
    </row>
    <row r="7" spans="1:14" x14ac:dyDescent="0.25">
      <c r="A7" s="23" t="s">
        <v>65</v>
      </c>
      <c r="B7" s="23" t="s">
        <v>66</v>
      </c>
      <c r="C7" s="23" t="s">
        <v>73</v>
      </c>
      <c r="D7" s="23" t="s">
        <v>74</v>
      </c>
      <c r="E7" s="24">
        <v>17.8843</v>
      </c>
      <c r="F7" s="24">
        <v>4.0503</v>
      </c>
      <c r="G7" s="24">
        <v>0</v>
      </c>
      <c r="H7" s="25">
        <v>2621000</v>
      </c>
      <c r="I7" s="26" t="s">
        <v>763</v>
      </c>
      <c r="J7" s="24">
        <v>0</v>
      </c>
      <c r="K7" s="24">
        <v>0</v>
      </c>
      <c r="L7" s="26" t="s">
        <v>763</v>
      </c>
      <c r="M7" s="27">
        <v>0</v>
      </c>
      <c r="N7" s="27">
        <v>3.8092225771999999</v>
      </c>
    </row>
    <row r="8" spans="1:14" x14ac:dyDescent="0.25">
      <c r="A8" s="23" t="s">
        <v>65</v>
      </c>
      <c r="B8" s="23" t="s">
        <v>66</v>
      </c>
      <c r="C8" s="23" t="s">
        <v>75</v>
      </c>
      <c r="D8" s="23" t="s">
        <v>76</v>
      </c>
      <c r="E8" s="24">
        <v>13.0944</v>
      </c>
      <c r="F8" s="24">
        <v>3.9340999999999999</v>
      </c>
      <c r="G8" s="24">
        <v>0</v>
      </c>
      <c r="H8" s="25">
        <v>0</v>
      </c>
      <c r="I8" s="26" t="s">
        <v>763</v>
      </c>
      <c r="J8" s="24">
        <v>0</v>
      </c>
      <c r="K8" s="24">
        <v>1.0200000000000001E-2</v>
      </c>
      <c r="L8" s="26" t="s">
        <v>763</v>
      </c>
      <c r="M8" s="27">
        <v>0</v>
      </c>
      <c r="N8" s="27">
        <v>1.5519288889</v>
      </c>
    </row>
    <row r="9" spans="1:14" x14ac:dyDescent="0.25">
      <c r="A9" s="23" t="s">
        <v>65</v>
      </c>
      <c r="B9" s="23" t="s">
        <v>66</v>
      </c>
      <c r="C9" s="23" t="s">
        <v>77</v>
      </c>
      <c r="D9" s="23" t="s">
        <v>78</v>
      </c>
      <c r="E9" s="24">
        <v>7.2388019999999997</v>
      </c>
      <c r="F9" s="24">
        <v>3.383057</v>
      </c>
      <c r="G9" s="24">
        <v>0</v>
      </c>
      <c r="H9" s="25">
        <v>0</v>
      </c>
      <c r="I9" s="26" t="s">
        <v>763</v>
      </c>
      <c r="J9" s="24">
        <v>0</v>
      </c>
      <c r="K9" s="24">
        <v>0</v>
      </c>
      <c r="L9" s="26" t="s">
        <v>763</v>
      </c>
      <c r="M9" s="27">
        <v>0</v>
      </c>
      <c r="N9" s="27">
        <v>1.5042372899000001</v>
      </c>
    </row>
    <row r="10" spans="1:14" x14ac:dyDescent="0.25">
      <c r="A10" s="23" t="s">
        <v>65</v>
      </c>
      <c r="B10" s="23" t="s">
        <v>66</v>
      </c>
      <c r="C10" s="23" t="s">
        <v>79</v>
      </c>
      <c r="D10" s="23" t="s">
        <v>80</v>
      </c>
      <c r="E10" s="24">
        <v>12.776</v>
      </c>
      <c r="F10" s="24">
        <v>3.8451</v>
      </c>
      <c r="G10" s="24">
        <v>0</v>
      </c>
      <c r="H10" s="25">
        <v>0</v>
      </c>
      <c r="I10" s="26" t="s">
        <v>763</v>
      </c>
      <c r="J10" s="24">
        <v>0</v>
      </c>
      <c r="K10" s="24">
        <v>6.6900000000000001E-2</v>
      </c>
      <c r="L10" s="26" t="s">
        <v>763</v>
      </c>
      <c r="M10" s="27">
        <v>0</v>
      </c>
      <c r="N10" s="27">
        <v>1.4557055774000001</v>
      </c>
    </row>
    <row r="11" spans="1:14" x14ac:dyDescent="0.25">
      <c r="A11" s="23" t="s">
        <v>65</v>
      </c>
      <c r="B11" s="23" t="s">
        <v>66</v>
      </c>
      <c r="C11" s="23" t="s">
        <v>81</v>
      </c>
      <c r="D11" s="23" t="s">
        <v>82</v>
      </c>
      <c r="E11" s="24">
        <v>21.078600000000002</v>
      </c>
      <c r="F11" s="24">
        <v>4.0289999999999999</v>
      </c>
      <c r="G11" s="24">
        <v>7.5200000000000003E-2</v>
      </c>
      <c r="H11" s="25">
        <v>12210774</v>
      </c>
      <c r="I11" s="26" t="s">
        <v>763</v>
      </c>
      <c r="J11" s="24">
        <v>0</v>
      </c>
      <c r="K11" s="24">
        <v>0</v>
      </c>
      <c r="L11" s="26" t="s">
        <v>763</v>
      </c>
      <c r="M11" s="27">
        <v>0</v>
      </c>
      <c r="N11" s="27">
        <v>3.05</v>
      </c>
    </row>
    <row r="12" spans="1:14" x14ac:dyDescent="0.25">
      <c r="A12" s="23" t="s">
        <v>65</v>
      </c>
      <c r="B12" s="23" t="s">
        <v>66</v>
      </c>
      <c r="C12" s="23" t="s">
        <v>83</v>
      </c>
      <c r="D12" s="23" t="s">
        <v>84</v>
      </c>
      <c r="E12" s="24">
        <v>10.09477</v>
      </c>
      <c r="F12" s="24">
        <v>3.823045</v>
      </c>
      <c r="G12" s="24">
        <v>0</v>
      </c>
      <c r="H12" s="25">
        <v>0</v>
      </c>
      <c r="I12" s="26" t="s">
        <v>763</v>
      </c>
      <c r="J12" s="24">
        <v>0</v>
      </c>
      <c r="K12" s="24">
        <v>9.0602000000000002E-2</v>
      </c>
      <c r="L12" s="26" t="s">
        <v>763</v>
      </c>
      <c r="M12" s="27">
        <v>0</v>
      </c>
      <c r="N12" s="27">
        <v>1.7936398338999999</v>
      </c>
    </row>
    <row r="13" spans="1:14" x14ac:dyDescent="0.25">
      <c r="A13" s="23" t="s">
        <v>65</v>
      </c>
      <c r="B13" s="23" t="s">
        <v>66</v>
      </c>
      <c r="C13" s="23" t="s">
        <v>85</v>
      </c>
      <c r="D13" s="23" t="s">
        <v>86</v>
      </c>
      <c r="E13" s="24">
        <v>3.9851999999999999</v>
      </c>
      <c r="F13" s="24">
        <v>3.9851999999999999</v>
      </c>
      <c r="G13" s="24">
        <v>0</v>
      </c>
      <c r="H13" s="25">
        <v>0</v>
      </c>
      <c r="I13" s="26" t="s">
        <v>763</v>
      </c>
      <c r="J13" s="24">
        <v>0</v>
      </c>
      <c r="K13" s="24">
        <v>0</v>
      </c>
      <c r="L13" s="26" t="s">
        <v>763</v>
      </c>
      <c r="M13" s="27">
        <v>0</v>
      </c>
      <c r="N13" s="27">
        <v>1.4667108313999999</v>
      </c>
    </row>
    <row r="14" spans="1:14" x14ac:dyDescent="0.25">
      <c r="A14" s="23" t="s">
        <v>65</v>
      </c>
      <c r="B14" s="23" t="s">
        <v>66</v>
      </c>
      <c r="C14" s="23" t="s">
        <v>87</v>
      </c>
      <c r="D14" s="23" t="s">
        <v>88</v>
      </c>
      <c r="E14" s="24">
        <v>9.7307000000000006</v>
      </c>
      <c r="F14" s="24">
        <v>3.7261000000000002</v>
      </c>
      <c r="G14" s="24">
        <v>0</v>
      </c>
      <c r="H14" s="25">
        <v>0</v>
      </c>
      <c r="I14" s="26" t="s">
        <v>763</v>
      </c>
      <c r="J14" s="24">
        <v>0</v>
      </c>
      <c r="K14" s="24">
        <v>6.2E-2</v>
      </c>
      <c r="L14" s="26" t="s">
        <v>763</v>
      </c>
      <c r="M14" s="27">
        <v>0</v>
      </c>
      <c r="N14" s="27">
        <v>1.1476776825999999</v>
      </c>
    </row>
    <row r="15" spans="1:14" x14ac:dyDescent="0.25">
      <c r="A15" s="23" t="s">
        <v>65</v>
      </c>
      <c r="B15" s="23" t="s">
        <v>66</v>
      </c>
      <c r="C15" s="23" t="s">
        <v>89</v>
      </c>
      <c r="D15" s="23" t="s">
        <v>90</v>
      </c>
      <c r="E15" s="24">
        <v>9.3800000000000008</v>
      </c>
      <c r="F15" s="24">
        <v>3.9620000000000002</v>
      </c>
      <c r="G15" s="24">
        <v>0</v>
      </c>
      <c r="H15" s="25">
        <v>0</v>
      </c>
      <c r="I15" s="26" t="s">
        <v>763</v>
      </c>
      <c r="J15" s="24">
        <v>0</v>
      </c>
      <c r="K15" s="24">
        <v>2.5999999999999999E-2</v>
      </c>
      <c r="L15" s="26" t="s">
        <v>763</v>
      </c>
      <c r="M15" s="27">
        <v>0</v>
      </c>
      <c r="N15" s="27">
        <v>1.2420550847</v>
      </c>
    </row>
    <row r="16" spans="1:14" x14ac:dyDescent="0.25">
      <c r="A16" s="23" t="s">
        <v>65</v>
      </c>
      <c r="B16" s="23" t="s">
        <v>66</v>
      </c>
      <c r="C16" s="23" t="s">
        <v>91</v>
      </c>
      <c r="D16" s="23" t="s">
        <v>92</v>
      </c>
      <c r="E16" s="24">
        <v>20.5685</v>
      </c>
      <c r="F16" s="24">
        <v>3.7818000000000001</v>
      </c>
      <c r="G16" s="24">
        <v>0</v>
      </c>
      <c r="H16" s="25">
        <v>0</v>
      </c>
      <c r="I16" s="26" t="s">
        <v>763</v>
      </c>
      <c r="J16" s="24">
        <v>0</v>
      </c>
      <c r="K16" s="24">
        <v>0.14879999999999999</v>
      </c>
      <c r="L16" s="26" t="s">
        <v>763</v>
      </c>
      <c r="M16" s="27">
        <v>0</v>
      </c>
      <c r="N16" s="27">
        <v>2.4892592189</v>
      </c>
    </row>
    <row r="17" spans="1:14" x14ac:dyDescent="0.25">
      <c r="A17" s="23" t="s">
        <v>65</v>
      </c>
      <c r="B17" s="23" t="s">
        <v>66</v>
      </c>
      <c r="C17" s="23" t="s">
        <v>93</v>
      </c>
      <c r="D17" s="23" t="s">
        <v>94</v>
      </c>
      <c r="E17" s="24">
        <v>12.3705</v>
      </c>
      <c r="F17" s="24">
        <v>4.4292999999999996</v>
      </c>
      <c r="G17" s="24">
        <v>0</v>
      </c>
      <c r="H17" s="25">
        <v>0</v>
      </c>
      <c r="I17" s="26" t="s">
        <v>763</v>
      </c>
      <c r="J17" s="24">
        <v>0</v>
      </c>
      <c r="K17" s="24">
        <v>0</v>
      </c>
      <c r="L17" s="26" t="s">
        <v>763</v>
      </c>
      <c r="M17" s="27">
        <v>0</v>
      </c>
      <c r="N17" s="27">
        <v>1.8</v>
      </c>
    </row>
    <row r="18" spans="1:14" x14ac:dyDescent="0.25">
      <c r="A18" s="23" t="s">
        <v>65</v>
      </c>
      <c r="B18" s="23" t="s">
        <v>66</v>
      </c>
      <c r="C18" s="23" t="s">
        <v>95</v>
      </c>
      <c r="D18" s="23" t="s">
        <v>96</v>
      </c>
      <c r="E18" s="24">
        <v>15.796200000000001</v>
      </c>
      <c r="F18" s="24">
        <v>4.1612999999999998</v>
      </c>
      <c r="G18" s="24">
        <v>0</v>
      </c>
      <c r="H18" s="25">
        <v>100000</v>
      </c>
      <c r="I18" s="26" t="s">
        <v>763</v>
      </c>
      <c r="J18" s="24">
        <v>0</v>
      </c>
      <c r="K18" s="24">
        <v>0.1053</v>
      </c>
      <c r="L18" s="26" t="s">
        <v>763</v>
      </c>
      <c r="M18" s="27">
        <v>0</v>
      </c>
      <c r="N18" s="27">
        <v>2.3192870147</v>
      </c>
    </row>
    <row r="19" spans="1:14" x14ac:dyDescent="0.25">
      <c r="A19" s="23" t="s">
        <v>65</v>
      </c>
      <c r="B19" s="23" t="s">
        <v>66</v>
      </c>
      <c r="C19" s="23" t="s">
        <v>97</v>
      </c>
      <c r="D19" s="23" t="s">
        <v>98</v>
      </c>
      <c r="E19" s="24">
        <v>14.8079</v>
      </c>
      <c r="F19" s="24">
        <v>3.9697</v>
      </c>
      <c r="G19" s="24">
        <v>0</v>
      </c>
      <c r="H19" s="25">
        <v>0</v>
      </c>
      <c r="I19" s="26" t="s">
        <v>763</v>
      </c>
      <c r="J19" s="24">
        <v>0</v>
      </c>
      <c r="K19" s="24">
        <v>5.2600000000000001E-2</v>
      </c>
      <c r="L19" s="26" t="s">
        <v>763</v>
      </c>
      <c r="M19" s="27">
        <v>0</v>
      </c>
      <c r="N19" s="27">
        <v>2.0513250308000002</v>
      </c>
    </row>
    <row r="20" spans="1:14" x14ac:dyDescent="0.25">
      <c r="A20" s="23" t="s">
        <v>65</v>
      </c>
      <c r="B20" s="23" t="s">
        <v>66</v>
      </c>
      <c r="C20" s="23" t="s">
        <v>99</v>
      </c>
      <c r="D20" s="23" t="s">
        <v>100</v>
      </c>
      <c r="E20" s="24">
        <v>9.6213999999999995</v>
      </c>
      <c r="F20" s="24">
        <v>3.8237000000000001</v>
      </c>
      <c r="G20" s="24">
        <v>0</v>
      </c>
      <c r="H20" s="25">
        <v>0</v>
      </c>
      <c r="I20" s="26" t="s">
        <v>763</v>
      </c>
      <c r="J20" s="24">
        <v>0</v>
      </c>
      <c r="K20" s="24">
        <v>6.7299999999999999E-2</v>
      </c>
      <c r="L20" s="26" t="s">
        <v>763</v>
      </c>
      <c r="M20" s="27">
        <v>0</v>
      </c>
      <c r="N20" s="27">
        <v>1.46</v>
      </c>
    </row>
    <row r="21" spans="1:14" x14ac:dyDescent="0.25">
      <c r="A21" s="23" t="s">
        <v>65</v>
      </c>
      <c r="B21" s="23" t="s">
        <v>66</v>
      </c>
      <c r="C21" s="23" t="s">
        <v>101</v>
      </c>
      <c r="D21" s="23" t="s">
        <v>102</v>
      </c>
      <c r="E21" s="24">
        <v>12.07518</v>
      </c>
      <c r="F21" s="24">
        <v>3.94828</v>
      </c>
      <c r="G21" s="24">
        <v>0</v>
      </c>
      <c r="H21" s="25">
        <v>0</v>
      </c>
      <c r="I21" s="26" t="s">
        <v>763</v>
      </c>
      <c r="J21" s="24">
        <v>0</v>
      </c>
      <c r="K21" s="24">
        <v>0.11547</v>
      </c>
      <c r="L21" s="26" t="s">
        <v>763</v>
      </c>
      <c r="M21" s="27">
        <v>0</v>
      </c>
      <c r="N21" s="27">
        <v>1.4259424365</v>
      </c>
    </row>
    <row r="22" spans="1:14" x14ac:dyDescent="0.25">
      <c r="A22" s="23" t="s">
        <v>65</v>
      </c>
      <c r="B22" s="23" t="s">
        <v>66</v>
      </c>
      <c r="C22" s="23" t="s">
        <v>103</v>
      </c>
      <c r="D22" s="23" t="s">
        <v>104</v>
      </c>
      <c r="E22" s="24">
        <v>19.943000000000001</v>
      </c>
      <c r="F22" s="24">
        <v>3.9</v>
      </c>
      <c r="G22" s="24">
        <v>1.11E-2</v>
      </c>
      <c r="H22" s="25">
        <v>203754</v>
      </c>
      <c r="I22" s="26" t="s">
        <v>763</v>
      </c>
      <c r="J22" s="24">
        <v>0</v>
      </c>
      <c r="K22" s="24">
        <v>0.22600000000000001</v>
      </c>
      <c r="L22" s="26" t="s">
        <v>763</v>
      </c>
      <c r="M22" s="27">
        <v>0</v>
      </c>
      <c r="N22" s="27">
        <v>2.0001002907999998</v>
      </c>
    </row>
    <row r="23" spans="1:14" x14ac:dyDescent="0.25">
      <c r="A23" s="23" t="s">
        <v>65</v>
      </c>
      <c r="B23" s="23" t="s">
        <v>105</v>
      </c>
      <c r="C23" s="23" t="s">
        <v>106</v>
      </c>
      <c r="D23" s="23" t="s">
        <v>107</v>
      </c>
      <c r="E23" s="24">
        <v>17.471800000000002</v>
      </c>
      <c r="F23" s="24">
        <v>3.9</v>
      </c>
      <c r="G23" s="24">
        <v>0</v>
      </c>
      <c r="H23" s="25">
        <v>0</v>
      </c>
      <c r="I23" s="26" t="s">
        <v>763</v>
      </c>
      <c r="J23" s="24">
        <v>0</v>
      </c>
      <c r="K23" s="24">
        <v>0.1328</v>
      </c>
      <c r="L23" s="26" t="s">
        <v>764</v>
      </c>
      <c r="M23" s="27">
        <v>560</v>
      </c>
      <c r="N23" s="27">
        <v>2.2864359092000002</v>
      </c>
    </row>
    <row r="24" spans="1:14" x14ac:dyDescent="0.25">
      <c r="A24" s="23" t="s">
        <v>65</v>
      </c>
      <c r="B24" s="23" t="s">
        <v>105</v>
      </c>
      <c r="C24" s="23" t="s">
        <v>108</v>
      </c>
      <c r="D24" s="23" t="s">
        <v>109</v>
      </c>
      <c r="E24" s="24">
        <v>18.061</v>
      </c>
      <c r="F24" s="24">
        <v>4.4530000000000003</v>
      </c>
      <c r="G24" s="24">
        <v>0</v>
      </c>
      <c r="H24" s="25">
        <v>0</v>
      </c>
      <c r="I24" s="26" t="s">
        <v>763</v>
      </c>
      <c r="J24" s="24">
        <v>0</v>
      </c>
      <c r="K24" s="24">
        <v>0.51300000000000001</v>
      </c>
      <c r="L24" s="26" t="s">
        <v>763</v>
      </c>
      <c r="M24" s="27">
        <v>0</v>
      </c>
      <c r="N24" s="27">
        <v>6.8961435662000001</v>
      </c>
    </row>
    <row r="25" spans="1:14" x14ac:dyDescent="0.25">
      <c r="A25" s="23" t="s">
        <v>65</v>
      </c>
      <c r="B25" s="23" t="s">
        <v>105</v>
      </c>
      <c r="C25" s="23" t="s">
        <v>110</v>
      </c>
      <c r="D25" s="23" t="s">
        <v>111</v>
      </c>
      <c r="E25" s="24">
        <v>18.364699999999999</v>
      </c>
      <c r="F25" s="24">
        <v>3.8938000000000001</v>
      </c>
      <c r="G25" s="24">
        <v>0</v>
      </c>
      <c r="H25" s="25">
        <v>0</v>
      </c>
      <c r="I25" s="26" t="s">
        <v>763</v>
      </c>
      <c r="J25" s="24">
        <v>0</v>
      </c>
      <c r="K25" s="24">
        <v>0.1154</v>
      </c>
      <c r="L25" s="26" t="s">
        <v>764</v>
      </c>
      <c r="M25" s="27">
        <v>25</v>
      </c>
      <c r="N25" s="27">
        <v>5.8861217949000002</v>
      </c>
    </row>
    <row r="26" spans="1:14" x14ac:dyDescent="0.25">
      <c r="A26" s="23" t="s">
        <v>65</v>
      </c>
      <c r="B26" s="23" t="s">
        <v>105</v>
      </c>
      <c r="C26" s="23" t="s">
        <v>112</v>
      </c>
      <c r="D26" s="23" t="s">
        <v>113</v>
      </c>
      <c r="E26" s="24">
        <v>12.744999999999999</v>
      </c>
      <c r="F26" s="24">
        <v>4.3259999999999996</v>
      </c>
      <c r="G26" s="24">
        <v>0</v>
      </c>
      <c r="H26" s="25">
        <v>1500000</v>
      </c>
      <c r="I26" s="26" t="s">
        <v>763</v>
      </c>
      <c r="J26" s="24">
        <v>0</v>
      </c>
      <c r="K26" s="24">
        <v>0.34599999999999997</v>
      </c>
      <c r="L26" s="26" t="s">
        <v>764</v>
      </c>
      <c r="M26" s="27">
        <v>200</v>
      </c>
      <c r="N26" s="27">
        <v>1.8420291950000001</v>
      </c>
    </row>
    <row r="27" spans="1:14" x14ac:dyDescent="0.25">
      <c r="A27" s="23" t="s">
        <v>65</v>
      </c>
      <c r="B27" s="23" t="s">
        <v>105</v>
      </c>
      <c r="C27" s="23" t="s">
        <v>114</v>
      </c>
      <c r="D27" s="23" t="s">
        <v>115</v>
      </c>
      <c r="E27" s="24">
        <v>10.1088</v>
      </c>
      <c r="F27" s="24">
        <v>3.9988999999999999</v>
      </c>
      <c r="G27" s="24">
        <v>0</v>
      </c>
      <c r="H27" s="25">
        <v>0</v>
      </c>
      <c r="I27" s="26" t="s">
        <v>763</v>
      </c>
      <c r="J27" s="24">
        <v>0</v>
      </c>
      <c r="K27" s="24">
        <v>0.1227</v>
      </c>
      <c r="L27" s="26" t="s">
        <v>763</v>
      </c>
      <c r="M27" s="27">
        <v>0</v>
      </c>
      <c r="N27" s="27">
        <v>2.1966101695</v>
      </c>
    </row>
    <row r="28" spans="1:14" x14ac:dyDescent="0.25">
      <c r="A28" s="23" t="s">
        <v>65</v>
      </c>
      <c r="B28" s="23" t="s">
        <v>105</v>
      </c>
      <c r="C28" s="23" t="s">
        <v>116</v>
      </c>
      <c r="D28" s="23" t="s">
        <v>117</v>
      </c>
      <c r="E28" s="24">
        <v>9.5114000000000001</v>
      </c>
      <c r="F28" s="24">
        <v>4.0937999999999999</v>
      </c>
      <c r="G28" s="24">
        <v>0</v>
      </c>
      <c r="H28" s="25">
        <v>0</v>
      </c>
      <c r="I28" s="26" t="s">
        <v>764</v>
      </c>
      <c r="J28" s="24">
        <v>7.1336000000000004</v>
      </c>
      <c r="K28" s="24">
        <v>3.39E-2</v>
      </c>
      <c r="L28" s="26" t="s">
        <v>763</v>
      </c>
      <c r="M28" s="27">
        <v>0</v>
      </c>
      <c r="N28" s="27">
        <v>6.8843370006000004</v>
      </c>
    </row>
    <row r="29" spans="1:14" x14ac:dyDescent="0.25">
      <c r="A29" s="23" t="s">
        <v>65</v>
      </c>
      <c r="B29" s="23" t="s">
        <v>118</v>
      </c>
      <c r="C29" s="23" t="s">
        <v>119</v>
      </c>
      <c r="D29" s="23" t="s">
        <v>120</v>
      </c>
      <c r="E29" s="24">
        <v>24.7193</v>
      </c>
      <c r="F29" s="24">
        <v>3.7528000000000001</v>
      </c>
      <c r="G29" s="24"/>
      <c r="H29" s="25">
        <v>0</v>
      </c>
      <c r="I29" s="26" t="s">
        <v>764</v>
      </c>
      <c r="J29" s="24">
        <v>18.677299999999999</v>
      </c>
      <c r="K29" s="24">
        <v>0.44979999999999998</v>
      </c>
      <c r="L29" s="26" t="s">
        <v>763</v>
      </c>
      <c r="M29" s="27">
        <v>0</v>
      </c>
      <c r="N29" s="27">
        <v>4.9658088751999996</v>
      </c>
    </row>
    <row r="30" spans="1:14" x14ac:dyDescent="0.25">
      <c r="A30" s="23" t="s">
        <v>65</v>
      </c>
      <c r="B30" s="23" t="s">
        <v>118</v>
      </c>
      <c r="C30" s="23" t="s">
        <v>121</v>
      </c>
      <c r="D30" s="23" t="s">
        <v>122</v>
      </c>
      <c r="E30" s="24">
        <v>14.906000000000001</v>
      </c>
      <c r="F30" s="24">
        <v>4.0410000000000004</v>
      </c>
      <c r="G30" s="24">
        <v>0</v>
      </c>
      <c r="H30" s="25">
        <v>0</v>
      </c>
      <c r="I30" s="26" t="s">
        <v>763</v>
      </c>
      <c r="J30" s="24">
        <v>0</v>
      </c>
      <c r="K30" s="24">
        <v>0.109</v>
      </c>
      <c r="L30" s="26" t="s">
        <v>764</v>
      </c>
      <c r="M30" s="27">
        <v>100</v>
      </c>
      <c r="N30" s="27">
        <v>3.3459034792</v>
      </c>
    </row>
    <row r="31" spans="1:14" x14ac:dyDescent="0.25">
      <c r="A31" s="23" t="s">
        <v>65</v>
      </c>
      <c r="B31" s="23" t="s">
        <v>118</v>
      </c>
      <c r="C31" s="23" t="s">
        <v>123</v>
      </c>
      <c r="D31" s="23" t="s">
        <v>124</v>
      </c>
      <c r="E31" s="24">
        <v>17.510899999999999</v>
      </c>
      <c r="F31" s="24">
        <v>4.0072000000000001</v>
      </c>
      <c r="G31" s="24">
        <v>0</v>
      </c>
      <c r="H31" s="25">
        <v>0</v>
      </c>
      <c r="I31" s="26" t="s">
        <v>763</v>
      </c>
      <c r="J31" s="24">
        <v>0</v>
      </c>
      <c r="K31" s="24">
        <v>0.1235</v>
      </c>
      <c r="L31" s="26" t="s">
        <v>764</v>
      </c>
      <c r="M31" s="27">
        <v>50</v>
      </c>
      <c r="N31" s="27">
        <v>2.8504989338</v>
      </c>
    </row>
    <row r="32" spans="1:14" x14ac:dyDescent="0.25">
      <c r="A32" s="23" t="s">
        <v>65</v>
      </c>
      <c r="B32" s="23" t="s">
        <v>118</v>
      </c>
      <c r="C32" s="23" t="s">
        <v>125</v>
      </c>
      <c r="D32" s="23" t="s">
        <v>126</v>
      </c>
      <c r="E32" s="24">
        <v>18.395600000000002</v>
      </c>
      <c r="F32" s="24">
        <v>3.8488000000000002</v>
      </c>
      <c r="G32" s="24">
        <v>0</v>
      </c>
      <c r="H32" s="25">
        <v>80604</v>
      </c>
      <c r="I32" s="26" t="s">
        <v>764</v>
      </c>
      <c r="J32" s="24">
        <v>13.9878</v>
      </c>
      <c r="K32" s="24">
        <v>0.23150000000000001</v>
      </c>
      <c r="L32" s="26" t="s">
        <v>763</v>
      </c>
      <c r="M32" s="27">
        <v>0</v>
      </c>
      <c r="N32" s="27">
        <v>4.0556461925000002</v>
      </c>
    </row>
    <row r="33" spans="1:14" x14ac:dyDescent="0.25">
      <c r="A33" s="23" t="s">
        <v>65</v>
      </c>
      <c r="B33" s="23" t="s">
        <v>118</v>
      </c>
      <c r="C33" s="23" t="s">
        <v>127</v>
      </c>
      <c r="D33" s="23" t="s">
        <v>128</v>
      </c>
      <c r="E33" s="24">
        <v>15.456</v>
      </c>
      <c r="F33" s="24">
        <v>3.8740000000000001</v>
      </c>
      <c r="G33" s="24">
        <v>0</v>
      </c>
      <c r="H33" s="25">
        <v>0</v>
      </c>
      <c r="I33" s="26" t="s">
        <v>763</v>
      </c>
      <c r="J33" s="24">
        <v>0</v>
      </c>
      <c r="K33" s="24">
        <v>0.26408999999999999</v>
      </c>
      <c r="L33" s="26" t="s">
        <v>764</v>
      </c>
      <c r="M33" s="27">
        <v>25</v>
      </c>
      <c r="N33" s="27">
        <v>3.2697270995999999</v>
      </c>
    </row>
    <row r="34" spans="1:14" x14ac:dyDescent="0.25">
      <c r="A34" s="23" t="s">
        <v>65</v>
      </c>
      <c r="B34" s="23" t="s">
        <v>118</v>
      </c>
      <c r="C34" s="23" t="s">
        <v>129</v>
      </c>
      <c r="D34" s="23" t="s">
        <v>130</v>
      </c>
      <c r="E34" s="24">
        <v>6.747433</v>
      </c>
      <c r="F34" s="24">
        <v>3.7618</v>
      </c>
      <c r="G34" s="24">
        <v>0</v>
      </c>
      <c r="H34" s="25">
        <v>0</v>
      </c>
      <c r="I34" s="26" t="s">
        <v>763</v>
      </c>
      <c r="J34" s="24">
        <v>0</v>
      </c>
      <c r="K34" s="24">
        <v>0.17119999999999999</v>
      </c>
      <c r="L34" s="26" t="s">
        <v>764</v>
      </c>
      <c r="M34" s="27">
        <v>40</v>
      </c>
      <c r="N34" s="27">
        <v>3.7919453168000001</v>
      </c>
    </row>
    <row r="35" spans="1:14" x14ac:dyDescent="0.25">
      <c r="A35" s="23" t="s">
        <v>65</v>
      </c>
      <c r="B35" s="23" t="s">
        <v>118</v>
      </c>
      <c r="C35" s="23" t="s">
        <v>131</v>
      </c>
      <c r="D35" s="23" t="s">
        <v>132</v>
      </c>
      <c r="E35" s="24">
        <v>20.4544</v>
      </c>
      <c r="F35" s="24">
        <v>3.8875999999999999</v>
      </c>
      <c r="G35" s="24">
        <v>0</v>
      </c>
      <c r="H35" s="25">
        <v>0</v>
      </c>
      <c r="I35" s="26" t="s">
        <v>764</v>
      </c>
      <c r="J35" s="24">
        <v>18.100100000000001</v>
      </c>
      <c r="K35" s="24">
        <v>4.7800000000000002E-2</v>
      </c>
      <c r="L35" s="26" t="s">
        <v>764</v>
      </c>
      <c r="M35" s="27">
        <v>150</v>
      </c>
      <c r="N35" s="27">
        <v>1.87</v>
      </c>
    </row>
    <row r="36" spans="1:14" x14ac:dyDescent="0.25">
      <c r="A36" s="23" t="s">
        <v>65</v>
      </c>
      <c r="B36" s="23" t="s">
        <v>118</v>
      </c>
      <c r="C36" s="23" t="s">
        <v>133</v>
      </c>
      <c r="D36" s="23" t="s">
        <v>134</v>
      </c>
      <c r="E36" s="24">
        <v>14.5</v>
      </c>
      <c r="F36" s="24">
        <v>3.8976999999999999</v>
      </c>
      <c r="G36" s="24">
        <v>0</v>
      </c>
      <c r="H36" s="25">
        <v>0</v>
      </c>
      <c r="I36" s="26" t="s">
        <v>764</v>
      </c>
      <c r="J36" s="24">
        <v>11.6</v>
      </c>
      <c r="K36" s="24">
        <v>6.8589999999999998E-2</v>
      </c>
      <c r="L36" s="26" t="s">
        <v>764</v>
      </c>
      <c r="M36" s="27">
        <v>25</v>
      </c>
      <c r="N36" s="27">
        <v>5</v>
      </c>
    </row>
    <row r="37" spans="1:14" x14ac:dyDescent="0.25">
      <c r="A37" s="23" t="s">
        <v>65</v>
      </c>
      <c r="B37" s="23" t="s">
        <v>118</v>
      </c>
      <c r="C37" s="23" t="s">
        <v>135</v>
      </c>
      <c r="D37" s="23" t="s">
        <v>136</v>
      </c>
      <c r="E37" s="24">
        <v>9.0459999999999994</v>
      </c>
      <c r="F37" s="24">
        <v>3.887</v>
      </c>
      <c r="G37" s="24">
        <v>0</v>
      </c>
      <c r="H37" s="25">
        <v>100000</v>
      </c>
      <c r="I37" s="26" t="s">
        <v>763</v>
      </c>
      <c r="J37" s="24">
        <v>0</v>
      </c>
      <c r="K37" s="24">
        <v>0.224</v>
      </c>
      <c r="L37" s="26" t="s">
        <v>763</v>
      </c>
      <c r="M37" s="27">
        <v>0</v>
      </c>
      <c r="N37" s="27">
        <v>4.5184815184999998</v>
      </c>
    </row>
    <row r="38" spans="1:14" x14ac:dyDescent="0.25">
      <c r="A38" s="23" t="s">
        <v>65</v>
      </c>
      <c r="B38" s="23" t="s">
        <v>118</v>
      </c>
      <c r="C38" s="23" t="s">
        <v>137</v>
      </c>
      <c r="D38" s="23" t="s">
        <v>138</v>
      </c>
      <c r="E38" s="24">
        <v>14.871</v>
      </c>
      <c r="F38" s="24">
        <v>3.7945000000000002</v>
      </c>
      <c r="G38" s="24">
        <v>0</v>
      </c>
      <c r="H38" s="25">
        <v>0</v>
      </c>
      <c r="I38" s="26" t="s">
        <v>763</v>
      </c>
      <c r="J38" s="24">
        <v>0</v>
      </c>
      <c r="K38" s="24">
        <v>0</v>
      </c>
      <c r="L38" s="26" t="s">
        <v>763</v>
      </c>
      <c r="M38" s="27">
        <v>0</v>
      </c>
      <c r="N38" s="27">
        <v>4.1371539853000003</v>
      </c>
    </row>
    <row r="39" spans="1:14" x14ac:dyDescent="0.25">
      <c r="A39" s="23" t="s">
        <v>65</v>
      </c>
      <c r="B39" s="23" t="s">
        <v>118</v>
      </c>
      <c r="C39" s="23" t="s">
        <v>139</v>
      </c>
      <c r="D39" s="23" t="s">
        <v>140</v>
      </c>
      <c r="E39" s="24">
        <v>17.786999999999999</v>
      </c>
      <c r="F39" s="24">
        <v>3.9</v>
      </c>
      <c r="G39" s="24">
        <v>0</v>
      </c>
      <c r="H39" s="25">
        <v>0</v>
      </c>
      <c r="I39" s="26" t="s">
        <v>764</v>
      </c>
      <c r="J39" s="24">
        <v>14.89</v>
      </c>
      <c r="K39" s="24">
        <v>0.19839999999999999</v>
      </c>
      <c r="L39" s="26" t="s">
        <v>764</v>
      </c>
      <c r="M39" s="27">
        <v>150</v>
      </c>
      <c r="N39" s="27">
        <v>3.5666733506999999</v>
      </c>
    </row>
    <row r="40" spans="1:14" x14ac:dyDescent="0.25">
      <c r="A40" s="23" t="s">
        <v>65</v>
      </c>
      <c r="B40" s="23" t="s">
        <v>118</v>
      </c>
      <c r="C40" s="23" t="s">
        <v>141</v>
      </c>
      <c r="D40" s="23" t="s">
        <v>142</v>
      </c>
      <c r="E40" s="24">
        <v>14.645899999999999</v>
      </c>
      <c r="F40" s="24">
        <v>3.9965000000000002</v>
      </c>
      <c r="G40" s="24">
        <v>0</v>
      </c>
      <c r="H40" s="25">
        <v>12216822.970000001</v>
      </c>
      <c r="I40" s="26" t="s">
        <v>763</v>
      </c>
      <c r="J40" s="24">
        <v>0</v>
      </c>
      <c r="K40" s="24">
        <v>0.51629000000000003</v>
      </c>
      <c r="L40" s="26" t="s">
        <v>763</v>
      </c>
      <c r="M40" s="27">
        <v>0</v>
      </c>
      <c r="N40" s="27">
        <v>11.246957095999999</v>
      </c>
    </row>
    <row r="41" spans="1:14" x14ac:dyDescent="0.25">
      <c r="A41" s="23" t="s">
        <v>65</v>
      </c>
      <c r="B41" s="23" t="s">
        <v>118</v>
      </c>
      <c r="C41" s="23" t="s">
        <v>143</v>
      </c>
      <c r="D41" s="23" t="s">
        <v>144</v>
      </c>
      <c r="E41" s="24">
        <v>7.9942000000000002</v>
      </c>
      <c r="F41" s="24">
        <v>3.6621000000000001</v>
      </c>
      <c r="G41" s="24">
        <v>0</v>
      </c>
      <c r="H41" s="25">
        <v>-802355</v>
      </c>
      <c r="I41" s="26" t="s">
        <v>764</v>
      </c>
      <c r="J41" s="24">
        <v>5.9957000000000003</v>
      </c>
      <c r="K41" s="24">
        <v>0.16</v>
      </c>
      <c r="L41" s="26" t="s">
        <v>764</v>
      </c>
      <c r="M41" s="27">
        <v>25</v>
      </c>
      <c r="N41" s="27">
        <v>3.0003753190000002</v>
      </c>
    </row>
    <row r="42" spans="1:14" x14ac:dyDescent="0.25">
      <c r="A42" s="23" t="s">
        <v>65</v>
      </c>
      <c r="B42" s="23" t="s">
        <v>118</v>
      </c>
      <c r="C42" s="23" t="s">
        <v>145</v>
      </c>
      <c r="D42" s="23" t="s">
        <v>146</v>
      </c>
      <c r="E42" s="24">
        <v>7.125</v>
      </c>
      <c r="F42" s="24">
        <v>3.8443999999999998</v>
      </c>
      <c r="G42" s="24">
        <v>0</v>
      </c>
      <c r="H42" s="25">
        <v>0</v>
      </c>
      <c r="I42" s="26" t="s">
        <v>764</v>
      </c>
      <c r="J42" s="24">
        <v>5.3437999999999999</v>
      </c>
      <c r="K42" s="24">
        <v>9.9400000000000002E-2</v>
      </c>
      <c r="L42" s="26" t="s">
        <v>764</v>
      </c>
      <c r="M42" s="27">
        <v>20</v>
      </c>
      <c r="N42" s="27">
        <v>2.4956217163000001</v>
      </c>
    </row>
    <row r="43" spans="1:14" x14ac:dyDescent="0.25">
      <c r="A43" s="23" t="s">
        <v>65</v>
      </c>
      <c r="B43" s="23" t="s">
        <v>118</v>
      </c>
      <c r="C43" s="23" t="s">
        <v>147</v>
      </c>
      <c r="D43" s="23" t="s">
        <v>148</v>
      </c>
      <c r="E43" s="24">
        <v>21.5</v>
      </c>
      <c r="F43" s="24">
        <v>3.9361999999999999</v>
      </c>
      <c r="G43" s="24">
        <v>0</v>
      </c>
      <c r="H43" s="25">
        <v>0</v>
      </c>
      <c r="I43" s="26" t="s">
        <v>763</v>
      </c>
      <c r="J43" s="24">
        <v>0</v>
      </c>
      <c r="K43" s="24">
        <v>0.50405199999999994</v>
      </c>
      <c r="L43" s="26" t="s">
        <v>763</v>
      </c>
      <c r="M43" s="27">
        <v>0</v>
      </c>
      <c r="N43" s="27">
        <v>2.3888888889</v>
      </c>
    </row>
    <row r="44" spans="1:14" x14ac:dyDescent="0.25">
      <c r="A44" s="23" t="s">
        <v>65</v>
      </c>
      <c r="B44" s="23" t="s">
        <v>118</v>
      </c>
      <c r="C44" s="23" t="s">
        <v>149</v>
      </c>
      <c r="D44" s="23" t="s">
        <v>150</v>
      </c>
      <c r="E44" s="24">
        <v>17.701000000000001</v>
      </c>
      <c r="F44" s="24">
        <v>3.9735999999999998</v>
      </c>
      <c r="G44" s="24">
        <v>0</v>
      </c>
      <c r="H44" s="25">
        <v>0</v>
      </c>
      <c r="I44" s="26" t="s">
        <v>763</v>
      </c>
      <c r="J44" s="24">
        <v>0</v>
      </c>
      <c r="K44" s="24">
        <v>0.1288</v>
      </c>
      <c r="L44" s="26" t="s">
        <v>764</v>
      </c>
      <c r="M44" s="27">
        <v>50</v>
      </c>
      <c r="N44" s="27">
        <v>3.1438263710999999</v>
      </c>
    </row>
    <row r="45" spans="1:14" x14ac:dyDescent="0.25">
      <c r="A45" s="23" t="s">
        <v>65</v>
      </c>
      <c r="B45" s="23" t="s">
        <v>118</v>
      </c>
      <c r="C45" s="23" t="s">
        <v>151</v>
      </c>
      <c r="D45" s="23" t="s">
        <v>152</v>
      </c>
      <c r="E45" s="24">
        <v>8.7649729999999995</v>
      </c>
      <c r="F45" s="24">
        <v>3.7041200000000001</v>
      </c>
      <c r="G45" s="24">
        <v>0</v>
      </c>
      <c r="H45" s="25">
        <v>41200.43</v>
      </c>
      <c r="I45" s="26" t="s">
        <v>763</v>
      </c>
      <c r="J45" s="24">
        <v>0</v>
      </c>
      <c r="K45" s="24">
        <v>0.11713</v>
      </c>
      <c r="L45" s="26" t="s">
        <v>764</v>
      </c>
      <c r="M45" s="27">
        <v>48</v>
      </c>
      <c r="N45" s="27">
        <v>2.2912949346000002</v>
      </c>
    </row>
    <row r="46" spans="1:14" x14ac:dyDescent="0.25">
      <c r="A46" s="23" t="s">
        <v>65</v>
      </c>
      <c r="B46" s="23" t="s">
        <v>118</v>
      </c>
      <c r="C46" s="23" t="s">
        <v>153</v>
      </c>
      <c r="D46" s="23" t="s">
        <v>154</v>
      </c>
      <c r="E46" s="24">
        <v>11.85985</v>
      </c>
      <c r="F46" s="24">
        <v>3.8422999999999998</v>
      </c>
      <c r="G46" s="24">
        <v>0</v>
      </c>
      <c r="H46" s="25">
        <v>0</v>
      </c>
      <c r="I46" s="26" t="s">
        <v>763</v>
      </c>
      <c r="J46" s="24">
        <v>0</v>
      </c>
      <c r="K46" s="24">
        <v>8.133E-2</v>
      </c>
      <c r="L46" s="26" t="s">
        <v>763</v>
      </c>
      <c r="M46" s="27">
        <v>0</v>
      </c>
      <c r="N46" s="27">
        <v>1.6564383331999999</v>
      </c>
    </row>
    <row r="47" spans="1:14" x14ac:dyDescent="0.25">
      <c r="A47" s="23" t="s">
        <v>65</v>
      </c>
      <c r="B47" s="23" t="s">
        <v>118</v>
      </c>
      <c r="C47" s="23" t="s">
        <v>155</v>
      </c>
      <c r="D47" s="23" t="s">
        <v>156</v>
      </c>
      <c r="E47" s="24">
        <v>13.581</v>
      </c>
      <c r="F47" s="24">
        <v>3.9744999999999999</v>
      </c>
      <c r="G47" s="24">
        <v>0</v>
      </c>
      <c r="H47" s="25">
        <v>25000</v>
      </c>
      <c r="I47" s="26" t="s">
        <v>763</v>
      </c>
      <c r="J47" s="24">
        <v>0</v>
      </c>
      <c r="K47" s="24">
        <v>4.7E-2</v>
      </c>
      <c r="L47" s="26" t="s">
        <v>763</v>
      </c>
      <c r="M47" s="27">
        <v>0</v>
      </c>
      <c r="N47" s="27">
        <v>3.3327607362</v>
      </c>
    </row>
    <row r="48" spans="1:14" x14ac:dyDescent="0.25">
      <c r="A48" s="23" t="s">
        <v>65</v>
      </c>
      <c r="B48" s="23" t="s">
        <v>118</v>
      </c>
      <c r="C48" s="23" t="s">
        <v>157</v>
      </c>
      <c r="D48" s="23" t="s">
        <v>158</v>
      </c>
      <c r="E48" s="24">
        <v>6.6849999999999996</v>
      </c>
      <c r="F48" s="24">
        <v>3.9971999999999999</v>
      </c>
      <c r="G48" s="24">
        <v>1.8100000000000002E-2</v>
      </c>
      <c r="H48" s="25">
        <v>150000</v>
      </c>
      <c r="I48" s="26" t="s">
        <v>763</v>
      </c>
      <c r="J48" s="24">
        <v>0</v>
      </c>
      <c r="K48" s="24">
        <v>0.30249999999999999</v>
      </c>
      <c r="L48" s="26" t="s">
        <v>764</v>
      </c>
      <c r="M48" s="27">
        <v>20</v>
      </c>
      <c r="N48" s="27">
        <v>2.6764623454000001</v>
      </c>
    </row>
    <row r="49" spans="1:14" x14ac:dyDescent="0.25">
      <c r="A49" s="23" t="s">
        <v>65</v>
      </c>
      <c r="B49" s="23" t="s">
        <v>118</v>
      </c>
      <c r="C49" s="23" t="s">
        <v>159</v>
      </c>
      <c r="D49" s="23" t="s">
        <v>160</v>
      </c>
      <c r="E49" s="24">
        <v>16.126529999999999</v>
      </c>
      <c r="F49" s="24">
        <v>3.86389</v>
      </c>
      <c r="G49" s="24">
        <v>0</v>
      </c>
      <c r="H49" s="25">
        <v>4080320</v>
      </c>
      <c r="I49" s="26" t="s">
        <v>763</v>
      </c>
      <c r="J49" s="24">
        <v>0</v>
      </c>
      <c r="K49" s="24">
        <v>3.8399999999999997E-2</v>
      </c>
      <c r="L49" s="26" t="s">
        <v>764</v>
      </c>
      <c r="M49" s="27">
        <v>100</v>
      </c>
      <c r="N49" s="27">
        <v>4.889420147</v>
      </c>
    </row>
    <row r="50" spans="1:14" x14ac:dyDescent="0.25">
      <c r="A50" s="23" t="s">
        <v>65</v>
      </c>
      <c r="B50" s="23" t="s">
        <v>118</v>
      </c>
      <c r="C50" s="23" t="s">
        <v>161</v>
      </c>
      <c r="D50" s="23" t="s">
        <v>162</v>
      </c>
      <c r="E50" s="24">
        <v>19.861999999999998</v>
      </c>
      <c r="F50" s="24">
        <v>3.9140000000000001</v>
      </c>
      <c r="G50" s="24">
        <v>0</v>
      </c>
      <c r="H50" s="25">
        <v>28759</v>
      </c>
      <c r="I50" s="26" t="s">
        <v>764</v>
      </c>
      <c r="J50" s="24">
        <v>14.63</v>
      </c>
      <c r="K50" s="24">
        <v>0.215</v>
      </c>
      <c r="L50" s="26" t="s">
        <v>764</v>
      </c>
      <c r="M50" s="27">
        <v>75</v>
      </c>
      <c r="N50" s="27">
        <v>4.0493374107999998</v>
      </c>
    </row>
    <row r="51" spans="1:14" x14ac:dyDescent="0.25">
      <c r="A51" s="23" t="s">
        <v>65</v>
      </c>
      <c r="B51" s="23" t="s">
        <v>118</v>
      </c>
      <c r="C51" s="23" t="s">
        <v>163</v>
      </c>
      <c r="D51" s="23" t="s">
        <v>164</v>
      </c>
      <c r="E51" s="24">
        <v>5.7305000000000001</v>
      </c>
      <c r="F51" s="24">
        <v>3.7810000000000001</v>
      </c>
      <c r="G51" s="24">
        <v>0</v>
      </c>
      <c r="H51" s="25">
        <v>0</v>
      </c>
      <c r="I51" s="26" t="s">
        <v>763</v>
      </c>
      <c r="J51" s="24">
        <v>0</v>
      </c>
      <c r="K51" s="24">
        <v>5.9499999999999997E-2</v>
      </c>
      <c r="L51" s="26" t="s">
        <v>763</v>
      </c>
      <c r="M51" s="27">
        <v>0</v>
      </c>
      <c r="N51" s="27">
        <v>2.1126267281</v>
      </c>
    </row>
    <row r="52" spans="1:14" x14ac:dyDescent="0.25">
      <c r="A52" s="23" t="s">
        <v>65</v>
      </c>
      <c r="B52" s="23" t="s">
        <v>118</v>
      </c>
      <c r="C52" s="23" t="s">
        <v>165</v>
      </c>
      <c r="D52" s="23" t="s">
        <v>166</v>
      </c>
      <c r="E52" s="24">
        <v>19.698</v>
      </c>
      <c r="F52" s="24">
        <v>3.9249999999999998</v>
      </c>
      <c r="G52" s="24">
        <v>0</v>
      </c>
      <c r="H52" s="25">
        <v>0</v>
      </c>
      <c r="I52" s="26" t="s">
        <v>763</v>
      </c>
      <c r="J52" s="24">
        <v>0</v>
      </c>
      <c r="K52" s="24">
        <v>0.41799999999999998</v>
      </c>
      <c r="L52" s="26" t="s">
        <v>764</v>
      </c>
      <c r="M52" s="27">
        <v>100</v>
      </c>
      <c r="N52" s="27">
        <v>4.7223820483000001</v>
      </c>
    </row>
    <row r="53" spans="1:14" x14ac:dyDescent="0.25">
      <c r="A53" s="23" t="s">
        <v>65</v>
      </c>
      <c r="B53" s="23" t="s">
        <v>118</v>
      </c>
      <c r="C53" s="23" t="s">
        <v>167</v>
      </c>
      <c r="D53" s="23" t="s">
        <v>168</v>
      </c>
      <c r="E53" s="24">
        <v>6.5</v>
      </c>
      <c r="F53" s="24">
        <v>4.0613999999999999</v>
      </c>
      <c r="G53" s="24">
        <v>0</v>
      </c>
      <c r="H53" s="25">
        <v>0</v>
      </c>
      <c r="I53" s="26" t="s">
        <v>763</v>
      </c>
      <c r="J53" s="24">
        <v>0</v>
      </c>
      <c r="K53" s="24">
        <v>2.6499999999999999E-2</v>
      </c>
      <c r="L53" s="26" t="s">
        <v>763</v>
      </c>
      <c r="M53" s="27">
        <v>0</v>
      </c>
      <c r="N53" s="27">
        <v>2.19</v>
      </c>
    </row>
    <row r="54" spans="1:14" x14ac:dyDescent="0.25">
      <c r="A54" s="23" t="s">
        <v>65</v>
      </c>
      <c r="B54" s="23" t="s">
        <v>118</v>
      </c>
      <c r="C54" s="23" t="s">
        <v>169</v>
      </c>
      <c r="D54" s="23" t="s">
        <v>170</v>
      </c>
      <c r="E54" s="24">
        <v>12.2719</v>
      </c>
      <c r="F54" s="24">
        <v>4.0252999999999997</v>
      </c>
      <c r="G54" s="24">
        <v>1.8800000000000001E-2</v>
      </c>
      <c r="H54" s="25">
        <v>22115</v>
      </c>
      <c r="I54" s="26" t="s">
        <v>763</v>
      </c>
      <c r="J54" s="24">
        <v>0</v>
      </c>
      <c r="K54" s="24">
        <v>0.33629999999999999</v>
      </c>
      <c r="L54" s="26" t="s">
        <v>764</v>
      </c>
      <c r="M54" s="27">
        <v>50</v>
      </c>
      <c r="N54" s="27">
        <v>4.9999592568000004</v>
      </c>
    </row>
    <row r="55" spans="1:14" x14ac:dyDescent="0.25">
      <c r="A55" s="23" t="s">
        <v>65</v>
      </c>
      <c r="B55" s="23" t="s">
        <v>118</v>
      </c>
      <c r="C55" s="23" t="s">
        <v>171</v>
      </c>
      <c r="D55" s="23" t="s">
        <v>172</v>
      </c>
      <c r="E55" s="24">
        <v>9.0038</v>
      </c>
      <c r="F55" s="24">
        <v>3.6785000000000001</v>
      </c>
      <c r="G55" s="24">
        <v>0</v>
      </c>
      <c r="H55" s="25">
        <v>1180816</v>
      </c>
      <c r="I55" s="26" t="s">
        <v>763</v>
      </c>
      <c r="J55" s="24">
        <v>0</v>
      </c>
      <c r="K55" s="24">
        <v>0.1497</v>
      </c>
      <c r="L55" s="26" t="s">
        <v>763</v>
      </c>
      <c r="M55" s="27">
        <v>0</v>
      </c>
      <c r="N55" s="27">
        <v>1.86</v>
      </c>
    </row>
    <row r="56" spans="1:14" x14ac:dyDescent="0.25">
      <c r="A56" s="23" t="s">
        <v>65</v>
      </c>
      <c r="B56" s="23" t="s">
        <v>118</v>
      </c>
      <c r="C56" s="23" t="s">
        <v>173</v>
      </c>
      <c r="D56" s="23" t="s">
        <v>174</v>
      </c>
      <c r="E56" s="24">
        <v>21.3535</v>
      </c>
      <c r="F56" s="24">
        <v>4.0279999999999996</v>
      </c>
      <c r="G56" s="24">
        <v>0</v>
      </c>
      <c r="H56" s="25">
        <v>0</v>
      </c>
      <c r="I56" s="26" t="s">
        <v>764</v>
      </c>
      <c r="J56" s="24">
        <v>15.3674</v>
      </c>
      <c r="K56" s="24">
        <v>0.30070000000000002</v>
      </c>
      <c r="L56" s="26" t="s">
        <v>764</v>
      </c>
      <c r="M56" s="27">
        <v>50</v>
      </c>
      <c r="N56" s="27">
        <v>4.3992459671999997</v>
      </c>
    </row>
    <row r="57" spans="1:14" x14ac:dyDescent="0.25">
      <c r="A57" s="23" t="s">
        <v>65</v>
      </c>
      <c r="B57" s="23" t="s">
        <v>118</v>
      </c>
      <c r="C57" s="23" t="s">
        <v>175</v>
      </c>
      <c r="D57" s="23" t="s">
        <v>176</v>
      </c>
      <c r="E57" s="24">
        <v>10.497</v>
      </c>
      <c r="F57" s="24">
        <v>3.843</v>
      </c>
      <c r="G57" s="24">
        <v>0</v>
      </c>
      <c r="H57" s="25">
        <v>0</v>
      </c>
      <c r="I57" s="26" t="s">
        <v>763</v>
      </c>
      <c r="J57" s="24">
        <v>0</v>
      </c>
      <c r="K57" s="24">
        <v>0.35210000000000002</v>
      </c>
      <c r="L57" s="26" t="s">
        <v>764</v>
      </c>
      <c r="M57" s="27">
        <v>60</v>
      </c>
      <c r="N57" s="27">
        <v>3.5609607164999999</v>
      </c>
    </row>
    <row r="58" spans="1:14" x14ac:dyDescent="0.25">
      <c r="A58" s="23" t="s">
        <v>65</v>
      </c>
      <c r="B58" s="23" t="s">
        <v>118</v>
      </c>
      <c r="C58" s="23" t="s">
        <v>177</v>
      </c>
      <c r="D58" s="23" t="s">
        <v>178</v>
      </c>
      <c r="E58" s="24">
        <v>9.0396999999999998</v>
      </c>
      <c r="F58" s="24">
        <v>3.8635999999999999</v>
      </c>
      <c r="G58" s="24">
        <v>0</v>
      </c>
      <c r="H58" s="25">
        <v>0</v>
      </c>
      <c r="I58" s="26" t="s">
        <v>764</v>
      </c>
      <c r="J58" s="24">
        <v>6.2995999999999999</v>
      </c>
      <c r="K58" s="24">
        <v>0.10507</v>
      </c>
      <c r="L58" s="26" t="s">
        <v>764</v>
      </c>
      <c r="M58" s="27">
        <v>30</v>
      </c>
      <c r="N58" s="27">
        <v>2.1174224679</v>
      </c>
    </row>
    <row r="59" spans="1:14" x14ac:dyDescent="0.25">
      <c r="A59" s="23" t="s">
        <v>65</v>
      </c>
      <c r="B59" s="23" t="s">
        <v>118</v>
      </c>
      <c r="C59" s="23" t="s">
        <v>179</v>
      </c>
      <c r="D59" s="23" t="s">
        <v>180</v>
      </c>
      <c r="E59" s="24">
        <v>14.8499</v>
      </c>
      <c r="F59" s="24">
        <v>3.8077999999999999</v>
      </c>
      <c r="G59" s="24">
        <v>0</v>
      </c>
      <c r="H59" s="25">
        <v>0</v>
      </c>
      <c r="I59" s="26" t="s">
        <v>763</v>
      </c>
      <c r="J59" s="24">
        <v>0</v>
      </c>
      <c r="K59" s="24">
        <v>0.51160000000000005</v>
      </c>
      <c r="L59" s="26" t="s">
        <v>764</v>
      </c>
      <c r="M59" s="27">
        <v>50</v>
      </c>
      <c r="N59" s="27">
        <v>2.3175809597999999</v>
      </c>
    </row>
    <row r="60" spans="1:14" x14ac:dyDescent="0.25">
      <c r="A60" s="23" t="s">
        <v>65</v>
      </c>
      <c r="B60" s="23" t="s">
        <v>118</v>
      </c>
      <c r="C60" s="23" t="s">
        <v>181</v>
      </c>
      <c r="D60" s="23" t="s">
        <v>182</v>
      </c>
      <c r="E60" s="24">
        <v>13</v>
      </c>
      <c r="F60" s="24">
        <v>3.9546000000000001</v>
      </c>
      <c r="G60" s="24">
        <v>0</v>
      </c>
      <c r="H60" s="25">
        <v>25000</v>
      </c>
      <c r="I60" s="26" t="s">
        <v>763</v>
      </c>
      <c r="J60" s="24">
        <v>0</v>
      </c>
      <c r="K60" s="24">
        <v>0.45400000000000001</v>
      </c>
      <c r="L60" s="26" t="s">
        <v>764</v>
      </c>
      <c r="M60" s="27">
        <v>50</v>
      </c>
      <c r="N60" s="27">
        <v>2.6</v>
      </c>
    </row>
    <row r="61" spans="1:14" x14ac:dyDescent="0.25">
      <c r="A61" s="23" t="s">
        <v>65</v>
      </c>
      <c r="B61" s="23" t="s">
        <v>118</v>
      </c>
      <c r="C61" s="23" t="s">
        <v>183</v>
      </c>
      <c r="D61" s="23" t="s">
        <v>184</v>
      </c>
      <c r="E61" s="24">
        <v>19.174099999999999</v>
      </c>
      <c r="F61" s="24">
        <v>3.9247999999999998</v>
      </c>
      <c r="G61" s="24">
        <v>0</v>
      </c>
      <c r="H61" s="25">
        <v>0</v>
      </c>
      <c r="I61" s="26" t="s">
        <v>764</v>
      </c>
      <c r="J61" s="24">
        <v>14.2181</v>
      </c>
      <c r="K61" s="24">
        <v>1.1479999999999999</v>
      </c>
      <c r="L61" s="26" t="s">
        <v>764</v>
      </c>
      <c r="M61" s="27">
        <v>400</v>
      </c>
      <c r="N61" s="27">
        <v>5.4524540750000003</v>
      </c>
    </row>
    <row r="62" spans="1:14" x14ac:dyDescent="0.25">
      <c r="A62" s="23" t="s">
        <v>65</v>
      </c>
      <c r="B62" s="23" t="s">
        <v>118</v>
      </c>
      <c r="C62" s="23" t="s">
        <v>185</v>
      </c>
      <c r="D62" s="23" t="s">
        <v>186</v>
      </c>
      <c r="E62" s="24">
        <v>14.800079</v>
      </c>
      <c r="F62" s="24">
        <v>3.9049999999999998</v>
      </c>
      <c r="G62" s="24">
        <v>0</v>
      </c>
      <c r="H62" s="25">
        <v>0</v>
      </c>
      <c r="I62" s="26" t="s">
        <v>763</v>
      </c>
      <c r="J62" s="24">
        <v>0</v>
      </c>
      <c r="K62" s="24">
        <v>0.55064999999999997</v>
      </c>
      <c r="L62" s="26" t="s">
        <v>764</v>
      </c>
      <c r="M62" s="27">
        <v>50</v>
      </c>
      <c r="N62" s="27">
        <v>2.979405173</v>
      </c>
    </row>
    <row r="63" spans="1:14" x14ac:dyDescent="0.25">
      <c r="A63" s="23" t="s">
        <v>65</v>
      </c>
      <c r="B63" s="23" t="s">
        <v>118</v>
      </c>
      <c r="C63" s="23" t="s">
        <v>187</v>
      </c>
      <c r="D63" s="23" t="s">
        <v>188</v>
      </c>
      <c r="E63" s="24">
        <v>8.4266000000000005</v>
      </c>
      <c r="F63" s="24">
        <v>3.5874999999999999</v>
      </c>
      <c r="G63" s="24">
        <v>0</v>
      </c>
      <c r="H63" s="25">
        <v>0</v>
      </c>
      <c r="I63" s="26" t="s">
        <v>763</v>
      </c>
      <c r="J63" s="24">
        <v>0</v>
      </c>
      <c r="K63" s="24">
        <v>9.5500000000000002E-2</v>
      </c>
      <c r="L63" s="26" t="s">
        <v>764</v>
      </c>
      <c r="M63" s="27">
        <v>50</v>
      </c>
      <c r="N63" s="27">
        <v>2</v>
      </c>
    </row>
    <row r="64" spans="1:14" x14ac:dyDescent="0.25">
      <c r="A64" s="23" t="s">
        <v>65</v>
      </c>
      <c r="B64" s="23" t="s">
        <v>118</v>
      </c>
      <c r="C64" s="23" t="s">
        <v>189</v>
      </c>
      <c r="D64" s="23" t="s">
        <v>190</v>
      </c>
      <c r="E64" s="24">
        <v>15.6798</v>
      </c>
      <c r="F64" s="24">
        <v>3.8473999999999999</v>
      </c>
      <c r="G64" s="24">
        <v>0</v>
      </c>
      <c r="H64" s="25">
        <v>0</v>
      </c>
      <c r="I64" s="26" t="s">
        <v>763</v>
      </c>
      <c r="J64" s="24">
        <v>0</v>
      </c>
      <c r="K64" s="24">
        <v>0.51680000000000004</v>
      </c>
      <c r="L64" s="26" t="s">
        <v>763</v>
      </c>
      <c r="M64" s="27">
        <v>0</v>
      </c>
      <c r="N64" s="27">
        <v>2.8603900250000001</v>
      </c>
    </row>
    <row r="65" spans="1:14" x14ac:dyDescent="0.25">
      <c r="A65" s="23" t="s">
        <v>65</v>
      </c>
      <c r="B65" s="23" t="s">
        <v>118</v>
      </c>
      <c r="C65" s="23" t="s">
        <v>191</v>
      </c>
      <c r="D65" s="23" t="s">
        <v>192</v>
      </c>
      <c r="E65" s="24">
        <v>10.2339</v>
      </c>
      <c r="F65" s="24">
        <v>3.8860999999999999</v>
      </c>
      <c r="G65" s="24">
        <v>0</v>
      </c>
      <c r="H65" s="25">
        <v>0</v>
      </c>
      <c r="I65" s="26" t="s">
        <v>764</v>
      </c>
      <c r="J65" s="24">
        <v>8.7857000000000003</v>
      </c>
      <c r="K65" s="24">
        <v>0.1865</v>
      </c>
      <c r="L65" s="26" t="s">
        <v>764</v>
      </c>
      <c r="M65" s="27">
        <v>20</v>
      </c>
      <c r="N65" s="27">
        <v>2.1940442501000001</v>
      </c>
    </row>
    <row r="66" spans="1:14" x14ac:dyDescent="0.25">
      <c r="A66" s="23" t="s">
        <v>65</v>
      </c>
      <c r="B66" s="23" t="s">
        <v>118</v>
      </c>
      <c r="C66" s="23" t="s">
        <v>193</v>
      </c>
      <c r="D66" s="23" t="s">
        <v>194</v>
      </c>
      <c r="E66" s="24">
        <v>10.82</v>
      </c>
      <c r="F66" s="24">
        <v>3.89</v>
      </c>
      <c r="G66" s="24">
        <v>0</v>
      </c>
      <c r="H66" s="25">
        <v>2000000</v>
      </c>
      <c r="I66" s="26" t="s">
        <v>764</v>
      </c>
      <c r="J66" s="24">
        <v>8.1199999999999992</v>
      </c>
      <c r="K66" s="24">
        <v>0</v>
      </c>
      <c r="L66" s="26" t="s">
        <v>763</v>
      </c>
      <c r="M66" s="27">
        <v>0</v>
      </c>
      <c r="N66" s="27">
        <v>6.1129943503000002</v>
      </c>
    </row>
    <row r="67" spans="1:14" x14ac:dyDescent="0.25">
      <c r="A67" s="23" t="s">
        <v>65</v>
      </c>
      <c r="B67" s="23" t="s">
        <v>118</v>
      </c>
      <c r="C67" s="23" t="s">
        <v>195</v>
      </c>
      <c r="D67" s="23" t="s">
        <v>196</v>
      </c>
      <c r="E67" s="24">
        <v>9.1708999999999996</v>
      </c>
      <c r="F67" s="24">
        <v>3.9491000000000001</v>
      </c>
      <c r="G67" s="24">
        <v>0.19259999999999999</v>
      </c>
      <c r="H67" s="25">
        <v>520000</v>
      </c>
      <c r="I67" s="26" t="s">
        <v>763</v>
      </c>
      <c r="J67" s="24">
        <v>0</v>
      </c>
      <c r="K67" s="24">
        <v>0.2036</v>
      </c>
      <c r="L67" s="26" t="s">
        <v>764</v>
      </c>
      <c r="M67" s="27">
        <v>10</v>
      </c>
      <c r="N67" s="27">
        <v>2.39</v>
      </c>
    </row>
    <row r="68" spans="1:14" x14ac:dyDescent="0.25">
      <c r="A68" s="23" t="s">
        <v>65</v>
      </c>
      <c r="B68" s="23" t="s">
        <v>118</v>
      </c>
      <c r="C68" s="23" t="s">
        <v>197</v>
      </c>
      <c r="D68" s="23" t="s">
        <v>198</v>
      </c>
      <c r="E68" s="24">
        <v>9.7172000000000001</v>
      </c>
      <c r="F68" s="24">
        <v>3.8742000000000001</v>
      </c>
      <c r="G68" s="24">
        <v>0</v>
      </c>
      <c r="H68" s="25">
        <v>0</v>
      </c>
      <c r="I68" s="26" t="s">
        <v>763</v>
      </c>
      <c r="J68" s="24">
        <v>0</v>
      </c>
      <c r="K68" s="24">
        <v>7.7799999999999994E-2</v>
      </c>
      <c r="L68" s="26" t="s">
        <v>763</v>
      </c>
      <c r="M68" s="27">
        <v>0</v>
      </c>
      <c r="N68" s="27">
        <v>1.9602194787</v>
      </c>
    </row>
    <row r="69" spans="1:14" x14ac:dyDescent="0.25">
      <c r="A69" s="23" t="s">
        <v>65</v>
      </c>
      <c r="B69" s="23" t="s">
        <v>118</v>
      </c>
      <c r="C69" s="23" t="s">
        <v>199</v>
      </c>
      <c r="D69" s="23" t="s">
        <v>200</v>
      </c>
      <c r="E69" s="24">
        <v>12.4747</v>
      </c>
      <c r="F69" s="24">
        <v>3.8809</v>
      </c>
      <c r="G69" s="24">
        <v>0</v>
      </c>
      <c r="H69" s="25">
        <v>0</v>
      </c>
      <c r="I69" s="26" t="s">
        <v>763</v>
      </c>
      <c r="J69" s="24">
        <v>0</v>
      </c>
      <c r="K69" s="24">
        <v>1.9400000000000001E-2</v>
      </c>
      <c r="L69" s="26" t="s">
        <v>764</v>
      </c>
      <c r="M69" s="27">
        <v>25</v>
      </c>
      <c r="N69" s="27">
        <v>2.963252411</v>
      </c>
    </row>
    <row r="70" spans="1:14" x14ac:dyDescent="0.25">
      <c r="A70" s="23" t="s">
        <v>65</v>
      </c>
      <c r="B70" s="23" t="s">
        <v>118</v>
      </c>
      <c r="C70" s="23" t="s">
        <v>201</v>
      </c>
      <c r="D70" s="23" t="s">
        <v>202</v>
      </c>
      <c r="E70" s="24">
        <v>7.5967000000000002</v>
      </c>
      <c r="F70" s="24">
        <v>3.63</v>
      </c>
      <c r="G70" s="24">
        <v>0</v>
      </c>
      <c r="H70" s="25">
        <v>0</v>
      </c>
      <c r="I70" s="26" t="s">
        <v>763</v>
      </c>
      <c r="J70" s="24">
        <v>0</v>
      </c>
      <c r="K70" s="24">
        <v>5.1200000000000002E-2</v>
      </c>
      <c r="L70" s="26" t="s">
        <v>764</v>
      </c>
      <c r="M70" s="27">
        <v>20</v>
      </c>
      <c r="N70" s="27">
        <v>2.9999210204</v>
      </c>
    </row>
    <row r="71" spans="1:14" x14ac:dyDescent="0.25">
      <c r="A71" s="23" t="s">
        <v>65</v>
      </c>
      <c r="B71" s="23" t="s">
        <v>118</v>
      </c>
      <c r="C71" s="23" t="s">
        <v>203</v>
      </c>
      <c r="D71" s="23" t="s">
        <v>204</v>
      </c>
      <c r="E71" s="24">
        <v>13.5</v>
      </c>
      <c r="F71" s="24">
        <v>3.8938000000000001</v>
      </c>
      <c r="G71" s="24">
        <v>0</v>
      </c>
      <c r="H71" s="25">
        <v>0</v>
      </c>
      <c r="I71" s="26" t="s">
        <v>763</v>
      </c>
      <c r="J71" s="24">
        <v>0</v>
      </c>
      <c r="K71" s="24">
        <v>4.7100000000000003E-2</v>
      </c>
      <c r="L71" s="26" t="s">
        <v>764</v>
      </c>
      <c r="M71" s="27">
        <v>50</v>
      </c>
      <c r="N71" s="27">
        <v>3.0912608910000001</v>
      </c>
    </row>
    <row r="72" spans="1:14" x14ac:dyDescent="0.25">
      <c r="A72" s="23" t="s">
        <v>65</v>
      </c>
      <c r="B72" s="23" t="s">
        <v>118</v>
      </c>
      <c r="C72" s="23" t="s">
        <v>205</v>
      </c>
      <c r="D72" s="23" t="s">
        <v>206</v>
      </c>
      <c r="E72" s="24">
        <v>21.929200000000002</v>
      </c>
      <c r="F72" s="24">
        <v>3.8847</v>
      </c>
      <c r="G72" s="24">
        <v>0</v>
      </c>
      <c r="H72" s="25">
        <v>0</v>
      </c>
      <c r="I72" s="26" t="s">
        <v>763</v>
      </c>
      <c r="J72" s="24">
        <v>0</v>
      </c>
      <c r="K72" s="24">
        <v>0.72240000000000004</v>
      </c>
      <c r="L72" s="26" t="s">
        <v>764</v>
      </c>
      <c r="M72" s="27">
        <v>100</v>
      </c>
      <c r="N72" s="27">
        <v>3.7970668189999999</v>
      </c>
    </row>
    <row r="73" spans="1:14" x14ac:dyDescent="0.25">
      <c r="A73" s="23" t="s">
        <v>65</v>
      </c>
      <c r="B73" s="23" t="s">
        <v>118</v>
      </c>
      <c r="C73" s="23" t="s">
        <v>207</v>
      </c>
      <c r="D73" s="23" t="s">
        <v>208</v>
      </c>
      <c r="E73" s="24">
        <v>17.408000000000001</v>
      </c>
      <c r="F73" s="24">
        <v>3.9192</v>
      </c>
      <c r="G73" s="24">
        <v>0</v>
      </c>
      <c r="H73" s="25">
        <v>-1.994</v>
      </c>
      <c r="I73" s="26" t="s">
        <v>763</v>
      </c>
      <c r="J73" s="24">
        <v>0</v>
      </c>
      <c r="K73" s="24">
        <v>0.30470000000000003</v>
      </c>
      <c r="L73" s="26" t="s">
        <v>763</v>
      </c>
      <c r="M73" s="27">
        <v>0</v>
      </c>
      <c r="N73" s="27">
        <v>3.2845283019</v>
      </c>
    </row>
    <row r="74" spans="1:14" x14ac:dyDescent="0.25">
      <c r="A74" s="23" t="s">
        <v>65</v>
      </c>
      <c r="B74" s="23" t="s">
        <v>118</v>
      </c>
      <c r="C74" s="23" t="s">
        <v>209</v>
      </c>
      <c r="D74" s="23" t="s">
        <v>210</v>
      </c>
      <c r="E74" s="24">
        <v>15.928929999999999</v>
      </c>
      <c r="F74" s="24">
        <v>3.3782000000000001</v>
      </c>
      <c r="G74" s="24">
        <v>0</v>
      </c>
      <c r="H74" s="25">
        <v>0</v>
      </c>
      <c r="I74" s="26" t="s">
        <v>763</v>
      </c>
      <c r="J74" s="24">
        <v>0</v>
      </c>
      <c r="K74" s="24">
        <v>4.45E-3</v>
      </c>
      <c r="L74" s="26" t="s">
        <v>764</v>
      </c>
      <c r="M74" s="27">
        <v>150</v>
      </c>
      <c r="N74" s="27">
        <v>2.2117582076</v>
      </c>
    </row>
    <row r="75" spans="1:14" x14ac:dyDescent="0.25">
      <c r="A75" s="23" t="s">
        <v>65</v>
      </c>
      <c r="B75" s="23" t="s">
        <v>118</v>
      </c>
      <c r="C75" s="23" t="s">
        <v>211</v>
      </c>
      <c r="D75" s="23" t="s">
        <v>212</v>
      </c>
      <c r="E75" s="24">
        <v>19.912600000000001</v>
      </c>
      <c r="F75" s="24">
        <v>3.9358</v>
      </c>
      <c r="G75" s="24">
        <v>0</v>
      </c>
      <c r="H75" s="25">
        <v>0</v>
      </c>
      <c r="I75" s="26" t="s">
        <v>763</v>
      </c>
      <c r="J75" s="24">
        <v>0</v>
      </c>
      <c r="K75" s="24">
        <v>0.30680000000000002</v>
      </c>
      <c r="L75" s="26" t="s">
        <v>764</v>
      </c>
      <c r="M75" s="27">
        <v>75</v>
      </c>
      <c r="N75" s="27">
        <v>4.5343504496999998</v>
      </c>
    </row>
    <row r="76" spans="1:14" x14ac:dyDescent="0.25">
      <c r="A76" s="23" t="s">
        <v>65</v>
      </c>
      <c r="B76" s="23" t="s">
        <v>118</v>
      </c>
      <c r="C76" s="23" t="s">
        <v>213</v>
      </c>
      <c r="D76" s="23" t="s">
        <v>214</v>
      </c>
      <c r="E76" s="24">
        <v>20.217400000000001</v>
      </c>
      <c r="F76" s="24">
        <v>3.7574000000000001</v>
      </c>
      <c r="G76" s="24">
        <v>0</v>
      </c>
      <c r="H76" s="25">
        <v>0</v>
      </c>
      <c r="I76" s="26" t="s">
        <v>763</v>
      </c>
      <c r="J76" s="24">
        <v>0</v>
      </c>
      <c r="K76" s="24">
        <v>0.60060000000000002</v>
      </c>
      <c r="L76" s="26" t="s">
        <v>764</v>
      </c>
      <c r="M76" s="27">
        <v>100</v>
      </c>
      <c r="N76" s="27">
        <v>3.8079936713999998</v>
      </c>
    </row>
    <row r="77" spans="1:14" x14ac:dyDescent="0.25">
      <c r="A77" s="23" t="s">
        <v>65</v>
      </c>
      <c r="B77" s="23" t="s">
        <v>118</v>
      </c>
      <c r="C77" s="23" t="s">
        <v>215</v>
      </c>
      <c r="D77" s="23" t="s">
        <v>216</v>
      </c>
      <c r="E77" s="24">
        <v>14.2447</v>
      </c>
      <c r="F77" s="24">
        <v>3.9054000000000002</v>
      </c>
      <c r="G77" s="24">
        <v>0</v>
      </c>
      <c r="H77" s="25">
        <v>5000</v>
      </c>
      <c r="I77" s="26" t="s">
        <v>763</v>
      </c>
      <c r="J77" s="24">
        <v>0</v>
      </c>
      <c r="K77" s="24">
        <v>0.45960000000000001</v>
      </c>
      <c r="L77" s="26" t="s">
        <v>764</v>
      </c>
      <c r="M77" s="27">
        <v>75</v>
      </c>
      <c r="N77" s="27">
        <v>2.9773221303000001</v>
      </c>
    </row>
    <row r="78" spans="1:14" x14ac:dyDescent="0.25">
      <c r="A78" s="23" t="s">
        <v>65</v>
      </c>
      <c r="B78" s="23" t="s">
        <v>118</v>
      </c>
      <c r="C78" s="23" t="s">
        <v>217</v>
      </c>
      <c r="D78" s="23" t="s">
        <v>218</v>
      </c>
      <c r="E78" s="24">
        <v>10.4659</v>
      </c>
      <c r="F78" s="24">
        <v>2.8752</v>
      </c>
      <c r="G78" s="24">
        <v>0</v>
      </c>
      <c r="H78" s="25">
        <v>0</v>
      </c>
      <c r="I78" s="26" t="s">
        <v>763</v>
      </c>
      <c r="J78" s="24">
        <v>0</v>
      </c>
      <c r="K78" s="24">
        <v>8.6800000000000002E-2</v>
      </c>
      <c r="L78" s="26" t="s">
        <v>764</v>
      </c>
      <c r="M78" s="27">
        <v>25</v>
      </c>
      <c r="N78" s="27">
        <v>2.8206171675</v>
      </c>
    </row>
    <row r="79" spans="1:14" x14ac:dyDescent="0.25">
      <c r="A79" s="23" t="s">
        <v>65</v>
      </c>
      <c r="B79" s="23" t="s">
        <v>118</v>
      </c>
      <c r="C79" s="23" t="s">
        <v>219</v>
      </c>
      <c r="D79" s="23" t="s">
        <v>220</v>
      </c>
      <c r="E79" s="24">
        <v>9.8734000000000002</v>
      </c>
      <c r="F79" s="24">
        <v>3.9173</v>
      </c>
      <c r="G79" s="24">
        <v>0</v>
      </c>
      <c r="H79" s="25">
        <v>1000000</v>
      </c>
      <c r="I79" s="26" t="s">
        <v>764</v>
      </c>
      <c r="J79" s="24">
        <v>8.8859999999999992</v>
      </c>
      <c r="K79" s="24">
        <v>0.12720000000000001</v>
      </c>
      <c r="L79" s="26" t="s">
        <v>764</v>
      </c>
      <c r="M79" s="27">
        <v>40</v>
      </c>
      <c r="N79" s="27">
        <v>2.4584547198000002</v>
      </c>
    </row>
    <row r="80" spans="1:14" x14ac:dyDescent="0.25">
      <c r="A80" s="23" t="s">
        <v>65</v>
      </c>
      <c r="B80" s="23" t="s">
        <v>118</v>
      </c>
      <c r="C80" s="23" t="s">
        <v>221</v>
      </c>
      <c r="D80" s="23" t="s">
        <v>222</v>
      </c>
      <c r="E80" s="24">
        <v>23.308399999999999</v>
      </c>
      <c r="F80" s="24">
        <v>3.8786999999999998</v>
      </c>
      <c r="G80" s="24">
        <v>0</v>
      </c>
      <c r="H80" s="25">
        <v>0</v>
      </c>
      <c r="I80" s="26" t="s">
        <v>764</v>
      </c>
      <c r="J80" s="24">
        <v>17.5062</v>
      </c>
      <c r="K80" s="24">
        <v>0.55649999999999999</v>
      </c>
      <c r="L80" s="26" t="s">
        <v>764</v>
      </c>
      <c r="M80" s="27">
        <v>200</v>
      </c>
      <c r="N80" s="27">
        <v>4.9999785485999997</v>
      </c>
    </row>
    <row r="81" spans="1:14" x14ac:dyDescent="0.25">
      <c r="A81" s="23" t="s">
        <v>65</v>
      </c>
      <c r="B81" s="23" t="s">
        <v>118</v>
      </c>
      <c r="C81" s="23" t="s">
        <v>223</v>
      </c>
      <c r="D81" s="23" t="s">
        <v>224</v>
      </c>
      <c r="E81" s="24">
        <v>21.870899999999999</v>
      </c>
      <c r="F81" s="24">
        <v>4.2215999999999996</v>
      </c>
      <c r="G81" s="24">
        <v>0</v>
      </c>
      <c r="H81" s="25">
        <v>150000</v>
      </c>
      <c r="I81" s="26" t="s">
        <v>763</v>
      </c>
      <c r="J81" s="24">
        <v>0</v>
      </c>
      <c r="K81" s="24">
        <v>0.878</v>
      </c>
      <c r="L81" s="26" t="s">
        <v>764</v>
      </c>
      <c r="M81" s="27">
        <v>85</v>
      </c>
      <c r="N81" s="27">
        <v>4.5187809916999999</v>
      </c>
    </row>
    <row r="82" spans="1:14" x14ac:dyDescent="0.25">
      <c r="A82" s="23" t="s">
        <v>65</v>
      </c>
      <c r="B82" s="23" t="s">
        <v>118</v>
      </c>
      <c r="C82" s="23" t="s">
        <v>225</v>
      </c>
      <c r="D82" s="23" t="s">
        <v>226</v>
      </c>
      <c r="E82" s="24">
        <v>18.402999999999999</v>
      </c>
      <c r="F82" s="24">
        <v>3.9117999999999999</v>
      </c>
      <c r="G82" s="24">
        <v>0</v>
      </c>
      <c r="H82" s="25">
        <v>0</v>
      </c>
      <c r="I82" s="26" t="s">
        <v>764</v>
      </c>
      <c r="J82" s="24">
        <v>16.288699999999999</v>
      </c>
      <c r="K82" s="24">
        <v>7.9299999999999995E-2</v>
      </c>
      <c r="L82" s="26" t="s">
        <v>764</v>
      </c>
      <c r="M82" s="27">
        <v>50</v>
      </c>
      <c r="N82" s="27">
        <v>4.6370347973000001</v>
      </c>
    </row>
    <row r="83" spans="1:14" x14ac:dyDescent="0.25">
      <c r="A83" s="23" t="s">
        <v>65</v>
      </c>
      <c r="B83" s="23" t="s">
        <v>118</v>
      </c>
      <c r="C83" s="23" t="s">
        <v>227</v>
      </c>
      <c r="D83" s="23" t="s">
        <v>228</v>
      </c>
      <c r="E83" s="24">
        <v>10.467599999999999</v>
      </c>
      <c r="F83" s="24">
        <v>3.9</v>
      </c>
      <c r="G83" s="24">
        <v>0</v>
      </c>
      <c r="H83" s="25">
        <v>0</v>
      </c>
      <c r="I83" s="26" t="s">
        <v>763</v>
      </c>
      <c r="J83" s="24">
        <v>0</v>
      </c>
      <c r="K83" s="24">
        <v>0.33040000000000003</v>
      </c>
      <c r="L83" s="26" t="s">
        <v>764</v>
      </c>
      <c r="M83" s="27">
        <v>30</v>
      </c>
      <c r="N83" s="27">
        <v>1.6305688828</v>
      </c>
    </row>
    <row r="84" spans="1:14" x14ac:dyDescent="0.25">
      <c r="A84" s="23" t="s">
        <v>65</v>
      </c>
      <c r="B84" s="23" t="s">
        <v>118</v>
      </c>
      <c r="C84" s="23" t="s">
        <v>229</v>
      </c>
      <c r="D84" s="23" t="s">
        <v>230</v>
      </c>
      <c r="E84" s="24">
        <v>18.405000000000001</v>
      </c>
      <c r="F84" s="24">
        <v>3.8485999999999998</v>
      </c>
      <c r="G84" s="24">
        <v>0</v>
      </c>
      <c r="H84" s="25">
        <v>2077444.42</v>
      </c>
      <c r="I84" s="26" t="s">
        <v>763</v>
      </c>
      <c r="J84" s="24">
        <v>0</v>
      </c>
      <c r="K84" s="24">
        <v>0.14660000000000001</v>
      </c>
      <c r="L84" s="26" t="s">
        <v>763</v>
      </c>
      <c r="M84" s="27">
        <v>0</v>
      </c>
      <c r="N84" s="27">
        <v>4.9654670047999998</v>
      </c>
    </row>
    <row r="85" spans="1:14" x14ac:dyDescent="0.25">
      <c r="A85" s="23" t="s">
        <v>65</v>
      </c>
      <c r="B85" s="23" t="s">
        <v>118</v>
      </c>
      <c r="C85" s="23" t="s">
        <v>231</v>
      </c>
      <c r="D85" s="23" t="s">
        <v>232</v>
      </c>
      <c r="E85" s="24">
        <v>15.13265</v>
      </c>
      <c r="F85" s="24">
        <v>3.85181</v>
      </c>
      <c r="G85" s="24">
        <v>0</v>
      </c>
      <c r="H85" s="25">
        <v>0</v>
      </c>
      <c r="I85" s="26" t="s">
        <v>763</v>
      </c>
      <c r="J85" s="24">
        <v>0</v>
      </c>
      <c r="K85" s="24">
        <v>0.30993999999999999</v>
      </c>
      <c r="L85" s="26" t="s">
        <v>764</v>
      </c>
      <c r="M85" s="27">
        <v>25</v>
      </c>
      <c r="N85" s="27">
        <v>2.6639409916000001</v>
      </c>
    </row>
    <row r="86" spans="1:14" x14ac:dyDescent="0.25">
      <c r="A86" s="23" t="s">
        <v>65</v>
      </c>
      <c r="B86" s="23" t="s">
        <v>118</v>
      </c>
      <c r="C86" s="23" t="s">
        <v>233</v>
      </c>
      <c r="D86" s="23" t="s">
        <v>234</v>
      </c>
      <c r="E86" s="24">
        <v>28.608699999999999</v>
      </c>
      <c r="F86" s="24">
        <v>3.7515999999999998</v>
      </c>
      <c r="G86" s="24">
        <v>0</v>
      </c>
      <c r="H86" s="25">
        <v>735176</v>
      </c>
      <c r="I86" s="26" t="s">
        <v>763</v>
      </c>
      <c r="J86" s="24">
        <v>0</v>
      </c>
      <c r="K86" s="24">
        <v>0.60660000000000003</v>
      </c>
      <c r="L86" s="26" t="s">
        <v>764</v>
      </c>
      <c r="M86" s="27">
        <v>50</v>
      </c>
      <c r="N86" s="27">
        <v>5.5093013403000004</v>
      </c>
    </row>
    <row r="87" spans="1:14" x14ac:dyDescent="0.25">
      <c r="A87" s="23" t="s">
        <v>65</v>
      </c>
      <c r="B87" s="23" t="s">
        <v>118</v>
      </c>
      <c r="C87" s="23" t="s">
        <v>235</v>
      </c>
      <c r="D87" s="23" t="s">
        <v>236</v>
      </c>
      <c r="E87" s="24">
        <v>16.731300000000001</v>
      </c>
      <c r="F87" s="24">
        <v>3.7852999999999999</v>
      </c>
      <c r="G87" s="24">
        <v>0</v>
      </c>
      <c r="H87" s="25">
        <v>5</v>
      </c>
      <c r="I87" s="26" t="s">
        <v>763</v>
      </c>
      <c r="J87" s="24">
        <v>0</v>
      </c>
      <c r="K87" s="24">
        <v>0.21779999999999999</v>
      </c>
      <c r="L87" s="26" t="s">
        <v>763</v>
      </c>
      <c r="M87" s="27">
        <v>0</v>
      </c>
      <c r="N87" s="27">
        <v>5.0622674049</v>
      </c>
    </row>
    <row r="88" spans="1:14" x14ac:dyDescent="0.25">
      <c r="A88" s="23" t="s">
        <v>65</v>
      </c>
      <c r="B88" s="23" t="s">
        <v>118</v>
      </c>
      <c r="C88" s="23" t="s">
        <v>237</v>
      </c>
      <c r="D88" s="23" t="s">
        <v>238</v>
      </c>
      <c r="E88" s="24">
        <v>8.6173999999999999</v>
      </c>
      <c r="F88" s="24">
        <v>3.8712</v>
      </c>
      <c r="G88" s="24">
        <v>0</v>
      </c>
      <c r="H88" s="25">
        <v>0</v>
      </c>
      <c r="I88" s="26" t="s">
        <v>763</v>
      </c>
      <c r="J88" s="24">
        <v>0</v>
      </c>
      <c r="K88" s="24">
        <v>7.4300000000000005E-2</v>
      </c>
      <c r="L88" s="26" t="s">
        <v>764</v>
      </c>
      <c r="M88" s="27">
        <v>25</v>
      </c>
      <c r="N88" s="27">
        <v>2.5227319301</v>
      </c>
    </row>
    <row r="89" spans="1:14" x14ac:dyDescent="0.25">
      <c r="A89" s="23" t="s">
        <v>65</v>
      </c>
      <c r="B89" s="23" t="s">
        <v>118</v>
      </c>
      <c r="C89" s="23" t="s">
        <v>239</v>
      </c>
      <c r="D89" s="23" t="s">
        <v>240</v>
      </c>
      <c r="E89" s="24">
        <v>8.1069999999999993</v>
      </c>
      <c r="F89" s="24">
        <v>3.5979999999999999</v>
      </c>
      <c r="G89" s="24">
        <v>0</v>
      </c>
      <c r="H89" s="25">
        <v>20570.11</v>
      </c>
      <c r="I89" s="26" t="s">
        <v>763</v>
      </c>
      <c r="J89" s="24">
        <v>0</v>
      </c>
      <c r="K89" s="24">
        <v>0.19500000000000001</v>
      </c>
      <c r="L89" s="26" t="s">
        <v>764</v>
      </c>
      <c r="M89" s="27">
        <v>30</v>
      </c>
      <c r="N89" s="27">
        <v>2.1</v>
      </c>
    </row>
    <row r="90" spans="1:14" x14ac:dyDescent="0.25">
      <c r="A90" s="23" t="s">
        <v>65</v>
      </c>
      <c r="B90" s="23" t="s">
        <v>118</v>
      </c>
      <c r="C90" s="23" t="s">
        <v>241</v>
      </c>
      <c r="D90" s="23" t="s">
        <v>242</v>
      </c>
      <c r="E90" s="24">
        <v>12.551500000000001</v>
      </c>
      <c r="F90" s="24">
        <v>4.0218999999999996</v>
      </c>
      <c r="G90" s="24">
        <v>0</v>
      </c>
      <c r="H90" s="25">
        <v>3000000</v>
      </c>
      <c r="I90" s="26" t="s">
        <v>763</v>
      </c>
      <c r="J90" s="24">
        <v>0</v>
      </c>
      <c r="K90" s="24">
        <v>0.21179999999999999</v>
      </c>
      <c r="L90" s="26" t="s">
        <v>763</v>
      </c>
      <c r="M90" s="27">
        <v>0</v>
      </c>
      <c r="N90" s="27">
        <v>3.9102464251</v>
      </c>
    </row>
    <row r="91" spans="1:14" x14ac:dyDescent="0.25">
      <c r="A91" s="23" t="s">
        <v>65</v>
      </c>
      <c r="B91" s="23" t="s">
        <v>118</v>
      </c>
      <c r="C91" s="23" t="s">
        <v>243</v>
      </c>
      <c r="D91" s="23" t="s">
        <v>244</v>
      </c>
      <c r="E91" s="24">
        <v>6.1509999999999998</v>
      </c>
      <c r="F91" s="24">
        <v>3.8454000000000002</v>
      </c>
      <c r="G91" s="24">
        <v>0</v>
      </c>
      <c r="H91" s="25">
        <v>500000</v>
      </c>
      <c r="I91" s="26" t="s">
        <v>763</v>
      </c>
      <c r="J91" s="24">
        <v>0</v>
      </c>
      <c r="K91" s="24">
        <v>0.51049999999999995</v>
      </c>
      <c r="L91" s="26" t="s">
        <v>764</v>
      </c>
      <c r="M91" s="27">
        <v>25</v>
      </c>
      <c r="N91" s="27">
        <v>2.5893496105999998</v>
      </c>
    </row>
    <row r="92" spans="1:14" x14ac:dyDescent="0.25">
      <c r="A92" s="23" t="s">
        <v>65</v>
      </c>
      <c r="B92" s="23" t="s">
        <v>245</v>
      </c>
      <c r="C92" s="23" t="s">
        <v>246</v>
      </c>
      <c r="D92" s="23" t="s">
        <v>247</v>
      </c>
      <c r="E92" s="24">
        <v>17.270399999999999</v>
      </c>
      <c r="F92" s="24">
        <v>3.6513499999999999</v>
      </c>
      <c r="G92" s="24">
        <v>0</v>
      </c>
      <c r="H92" s="25">
        <v>0</v>
      </c>
      <c r="I92" s="26" t="s">
        <v>763</v>
      </c>
      <c r="J92" s="24">
        <v>0</v>
      </c>
      <c r="K92" s="24">
        <v>0.114247</v>
      </c>
      <c r="L92" s="26" t="s">
        <v>763</v>
      </c>
      <c r="M92" s="27">
        <v>0</v>
      </c>
      <c r="N92" s="27">
        <v>1.9790752305999999</v>
      </c>
    </row>
    <row r="93" spans="1:14" x14ac:dyDescent="0.25">
      <c r="A93" s="23" t="s">
        <v>65</v>
      </c>
      <c r="B93" s="23" t="s">
        <v>245</v>
      </c>
      <c r="C93" s="23" t="s">
        <v>248</v>
      </c>
      <c r="D93" s="23" t="s">
        <v>249</v>
      </c>
      <c r="E93" s="24">
        <v>15.4011</v>
      </c>
      <c r="F93" s="24">
        <v>4.4962999999999997</v>
      </c>
      <c r="G93" s="24">
        <v>0</v>
      </c>
      <c r="H93" s="25">
        <v>0</v>
      </c>
      <c r="I93" s="26" t="s">
        <v>763</v>
      </c>
      <c r="J93" s="24">
        <v>0</v>
      </c>
      <c r="K93" s="24">
        <v>0.41</v>
      </c>
      <c r="L93" s="26" t="s">
        <v>763</v>
      </c>
      <c r="M93" s="27">
        <v>0</v>
      </c>
      <c r="N93" s="27">
        <v>6.3669849932</v>
      </c>
    </row>
    <row r="94" spans="1:14" x14ac:dyDescent="0.25">
      <c r="A94" s="23" t="s">
        <v>65</v>
      </c>
      <c r="B94" s="23" t="s">
        <v>245</v>
      </c>
      <c r="C94" s="23" t="s">
        <v>250</v>
      </c>
      <c r="D94" s="23" t="s">
        <v>251</v>
      </c>
      <c r="E94" s="24">
        <v>14.677899999999999</v>
      </c>
      <c r="F94" s="24">
        <v>4.0129000000000001</v>
      </c>
      <c r="G94" s="24">
        <v>0</v>
      </c>
      <c r="H94" s="25">
        <v>0</v>
      </c>
      <c r="I94" s="26" t="s">
        <v>763</v>
      </c>
      <c r="J94" s="24">
        <v>0</v>
      </c>
      <c r="K94" s="24">
        <v>0.1255</v>
      </c>
      <c r="L94" s="26" t="s">
        <v>763</v>
      </c>
      <c r="M94" s="27">
        <v>0</v>
      </c>
      <c r="N94" s="27">
        <v>1.6192015356</v>
      </c>
    </row>
    <row r="95" spans="1:14" x14ac:dyDescent="0.25">
      <c r="A95" s="23" t="s">
        <v>65</v>
      </c>
      <c r="B95" s="23" t="s">
        <v>245</v>
      </c>
      <c r="C95" s="23" t="s">
        <v>252</v>
      </c>
      <c r="D95" s="23" t="s">
        <v>253</v>
      </c>
      <c r="E95" s="24">
        <v>10.904199999999999</v>
      </c>
      <c r="F95" s="24">
        <v>3.7029999999999998</v>
      </c>
      <c r="G95" s="24">
        <v>0</v>
      </c>
      <c r="H95" s="25">
        <v>0</v>
      </c>
      <c r="I95" s="26" t="s">
        <v>763</v>
      </c>
      <c r="J95" s="24">
        <v>0</v>
      </c>
      <c r="K95" s="24">
        <v>1.0200000000000001E-2</v>
      </c>
      <c r="L95" s="26" t="s">
        <v>763</v>
      </c>
      <c r="M95" s="27">
        <v>0</v>
      </c>
      <c r="N95" s="27">
        <v>1.1325391303000001</v>
      </c>
    </row>
    <row r="96" spans="1:14" x14ac:dyDescent="0.25">
      <c r="A96" s="23" t="s">
        <v>65</v>
      </c>
      <c r="B96" s="23" t="s">
        <v>245</v>
      </c>
      <c r="C96" s="23" t="s">
        <v>254</v>
      </c>
      <c r="D96" s="23" t="s">
        <v>255</v>
      </c>
      <c r="E96" s="24">
        <v>17.12434</v>
      </c>
      <c r="F96" s="24">
        <v>3.7239</v>
      </c>
      <c r="G96" s="24">
        <v>0</v>
      </c>
      <c r="H96" s="25">
        <v>0</v>
      </c>
      <c r="I96" s="26" t="s">
        <v>763</v>
      </c>
      <c r="J96" s="24">
        <v>0</v>
      </c>
      <c r="K96" s="24">
        <v>0.10335</v>
      </c>
      <c r="L96" s="26" t="s">
        <v>763</v>
      </c>
      <c r="M96" s="27">
        <v>0</v>
      </c>
      <c r="N96" s="27">
        <v>1.6192923065</v>
      </c>
    </row>
    <row r="97" spans="1:14" x14ac:dyDescent="0.25">
      <c r="A97" s="23" t="s">
        <v>65</v>
      </c>
      <c r="B97" s="23" t="s">
        <v>245</v>
      </c>
      <c r="C97" s="23" t="s">
        <v>256</v>
      </c>
      <c r="D97" s="23" t="s">
        <v>257</v>
      </c>
      <c r="E97" s="24">
        <v>17.5563</v>
      </c>
      <c r="F97" s="24">
        <v>4.1055999999999999</v>
      </c>
      <c r="G97" s="24">
        <v>0</v>
      </c>
      <c r="H97" s="25">
        <v>0</v>
      </c>
      <c r="I97" s="26" t="s">
        <v>763</v>
      </c>
      <c r="J97" s="24">
        <v>0</v>
      </c>
      <c r="K97" s="24">
        <v>4.9279999999999997E-2</v>
      </c>
      <c r="L97" s="26" t="s">
        <v>764</v>
      </c>
      <c r="M97" s="27">
        <v>250</v>
      </c>
      <c r="N97" s="27">
        <v>1.8984976431</v>
      </c>
    </row>
    <row r="98" spans="1:14" x14ac:dyDescent="0.25">
      <c r="A98" s="23" t="s">
        <v>65</v>
      </c>
      <c r="B98" s="23" t="s">
        <v>245</v>
      </c>
      <c r="C98" s="23" t="s">
        <v>258</v>
      </c>
      <c r="D98" s="23" t="s">
        <v>259</v>
      </c>
      <c r="E98" s="24">
        <v>14.338419999999999</v>
      </c>
      <c r="F98" s="24">
        <v>3.8355229999999998</v>
      </c>
      <c r="G98" s="24">
        <v>0</v>
      </c>
      <c r="H98" s="25">
        <v>0</v>
      </c>
      <c r="I98" s="26" t="s">
        <v>763</v>
      </c>
      <c r="J98" s="24">
        <v>0</v>
      </c>
      <c r="K98" s="24">
        <v>6.2712000000000004E-2</v>
      </c>
      <c r="L98" s="26" t="s">
        <v>763</v>
      </c>
      <c r="M98" s="27">
        <v>0</v>
      </c>
      <c r="N98" s="27">
        <v>1.3480215556999999</v>
      </c>
    </row>
    <row r="99" spans="1:14" x14ac:dyDescent="0.25">
      <c r="A99" s="23" t="s">
        <v>65</v>
      </c>
      <c r="B99" s="23" t="s">
        <v>245</v>
      </c>
      <c r="C99" s="23" t="s">
        <v>260</v>
      </c>
      <c r="D99" s="23" t="s">
        <v>261</v>
      </c>
      <c r="E99" s="24">
        <v>8.9710000000000001</v>
      </c>
      <c r="F99" s="24">
        <v>3.7669999999999999</v>
      </c>
      <c r="G99" s="24">
        <v>0</v>
      </c>
      <c r="H99" s="25">
        <v>0</v>
      </c>
      <c r="I99" s="26" t="s">
        <v>763</v>
      </c>
      <c r="J99" s="24">
        <v>0</v>
      </c>
      <c r="K99" s="24">
        <v>0.11600000000000001</v>
      </c>
      <c r="L99" s="26" t="s">
        <v>763</v>
      </c>
      <c r="M99" s="27">
        <v>0</v>
      </c>
      <c r="N99" s="27">
        <v>1.2414890673000001</v>
      </c>
    </row>
    <row r="100" spans="1:14" x14ac:dyDescent="0.25">
      <c r="A100" s="23" t="s">
        <v>65</v>
      </c>
      <c r="B100" s="23" t="s">
        <v>245</v>
      </c>
      <c r="C100" s="23" t="s">
        <v>262</v>
      </c>
      <c r="D100" s="23" t="s">
        <v>263</v>
      </c>
      <c r="E100" s="24">
        <v>10.799300000000001</v>
      </c>
      <c r="F100" s="24">
        <v>3.5461</v>
      </c>
      <c r="G100" s="24">
        <v>0</v>
      </c>
      <c r="H100" s="25">
        <v>0</v>
      </c>
      <c r="I100" s="26" t="s">
        <v>763</v>
      </c>
      <c r="J100" s="24">
        <v>0</v>
      </c>
      <c r="K100" s="24">
        <v>6.0499999999999998E-2</v>
      </c>
      <c r="L100" s="26" t="s">
        <v>763</v>
      </c>
      <c r="M100" s="27">
        <v>0</v>
      </c>
      <c r="N100" s="27">
        <v>1.3003371463</v>
      </c>
    </row>
    <row r="101" spans="1:14" x14ac:dyDescent="0.25">
      <c r="A101" s="23" t="s">
        <v>65</v>
      </c>
      <c r="B101" s="23" t="s">
        <v>245</v>
      </c>
      <c r="C101" s="23" t="s">
        <v>264</v>
      </c>
      <c r="D101" s="23" t="s">
        <v>265</v>
      </c>
      <c r="E101" s="24">
        <v>19.04147</v>
      </c>
      <c r="F101" s="24">
        <v>3.8985599999999998</v>
      </c>
      <c r="G101" s="24">
        <v>0</v>
      </c>
      <c r="H101" s="25">
        <v>0</v>
      </c>
      <c r="I101" s="26" t="s">
        <v>763</v>
      </c>
      <c r="J101" s="24">
        <v>0</v>
      </c>
      <c r="K101" s="24">
        <v>8.6260000000000003E-2</v>
      </c>
      <c r="L101" s="26" t="s">
        <v>764</v>
      </c>
      <c r="M101" s="27">
        <v>300</v>
      </c>
      <c r="N101" s="27">
        <v>1.8437601669999999</v>
      </c>
    </row>
    <row r="102" spans="1:14" x14ac:dyDescent="0.25">
      <c r="A102" s="23" t="s">
        <v>65</v>
      </c>
      <c r="B102" s="23" t="s">
        <v>245</v>
      </c>
      <c r="C102" s="23" t="s">
        <v>266</v>
      </c>
      <c r="D102" s="23" t="s">
        <v>267</v>
      </c>
      <c r="E102" s="24">
        <v>10.7288</v>
      </c>
      <c r="F102" s="24">
        <v>3.8445999999999998</v>
      </c>
      <c r="G102" s="24">
        <v>0</v>
      </c>
      <c r="H102" s="25">
        <v>0</v>
      </c>
      <c r="I102" s="26" t="s">
        <v>763</v>
      </c>
      <c r="J102" s="24">
        <v>0</v>
      </c>
      <c r="K102" s="24">
        <v>7.0470000000000005E-2</v>
      </c>
      <c r="L102" s="26" t="s">
        <v>763</v>
      </c>
      <c r="M102" s="27">
        <v>0</v>
      </c>
      <c r="N102" s="27">
        <v>1.4349646234</v>
      </c>
    </row>
    <row r="103" spans="1:14" x14ac:dyDescent="0.25">
      <c r="A103" s="23" t="s">
        <v>65</v>
      </c>
      <c r="B103" s="23" t="s">
        <v>245</v>
      </c>
      <c r="C103" s="23" t="s">
        <v>268</v>
      </c>
      <c r="D103" s="23" t="s">
        <v>269</v>
      </c>
      <c r="E103" s="24">
        <v>13.3833</v>
      </c>
      <c r="F103" s="24">
        <v>3.7515999999999998</v>
      </c>
      <c r="G103" s="24">
        <v>0</v>
      </c>
      <c r="H103" s="25">
        <v>0</v>
      </c>
      <c r="I103" s="26" t="s">
        <v>763</v>
      </c>
      <c r="J103" s="24">
        <v>0</v>
      </c>
      <c r="K103" s="24">
        <v>0.11020000000000001</v>
      </c>
      <c r="L103" s="26" t="s">
        <v>764</v>
      </c>
      <c r="M103" s="27">
        <v>200</v>
      </c>
      <c r="N103" s="27">
        <v>1.3147047555</v>
      </c>
    </row>
    <row r="104" spans="1:14" x14ac:dyDescent="0.25">
      <c r="A104" s="23" t="s">
        <v>65</v>
      </c>
      <c r="B104" s="23" t="s">
        <v>245</v>
      </c>
      <c r="C104" s="23" t="s">
        <v>270</v>
      </c>
      <c r="D104" s="23" t="s">
        <v>271</v>
      </c>
      <c r="E104" s="24">
        <v>14.45823</v>
      </c>
      <c r="F104" s="24">
        <v>3.67503</v>
      </c>
      <c r="G104" s="24">
        <v>0</v>
      </c>
      <c r="H104" s="25">
        <v>0</v>
      </c>
      <c r="I104" s="26" t="s">
        <v>763</v>
      </c>
      <c r="J104" s="24">
        <v>0</v>
      </c>
      <c r="K104" s="24">
        <v>0</v>
      </c>
      <c r="L104" s="26" t="s">
        <v>763</v>
      </c>
      <c r="M104" s="27">
        <v>0</v>
      </c>
      <c r="N104" s="27">
        <v>1.79</v>
      </c>
    </row>
    <row r="105" spans="1:14" x14ac:dyDescent="0.25">
      <c r="A105" s="23" t="s">
        <v>65</v>
      </c>
      <c r="B105" s="23" t="s">
        <v>245</v>
      </c>
      <c r="C105" s="23" t="s">
        <v>272</v>
      </c>
      <c r="D105" s="23" t="s">
        <v>273</v>
      </c>
      <c r="E105" s="24">
        <v>9.5</v>
      </c>
      <c r="F105" s="24">
        <v>3.5070000000000001</v>
      </c>
      <c r="G105" s="24">
        <v>0</v>
      </c>
      <c r="H105" s="25">
        <v>0</v>
      </c>
      <c r="I105" s="26" t="s">
        <v>763</v>
      </c>
      <c r="J105" s="24">
        <v>0</v>
      </c>
      <c r="K105" s="24">
        <v>0.39350000000000002</v>
      </c>
      <c r="L105" s="26" t="s">
        <v>764</v>
      </c>
      <c r="M105" s="27">
        <v>500</v>
      </c>
      <c r="N105" s="27">
        <v>1</v>
      </c>
    </row>
    <row r="106" spans="1:14" x14ac:dyDescent="0.25">
      <c r="A106" s="23" t="s">
        <v>65</v>
      </c>
      <c r="B106" s="23" t="s">
        <v>245</v>
      </c>
      <c r="C106" s="23" t="s">
        <v>274</v>
      </c>
      <c r="D106" s="23" t="s">
        <v>275</v>
      </c>
      <c r="E106" s="24">
        <v>13.423299999999999</v>
      </c>
      <c r="F106" s="24">
        <v>3.7225000000000001</v>
      </c>
      <c r="G106" s="24">
        <v>0</v>
      </c>
      <c r="H106" s="25">
        <v>0</v>
      </c>
      <c r="I106" s="26" t="s">
        <v>763</v>
      </c>
      <c r="J106" s="24">
        <v>0</v>
      </c>
      <c r="K106" s="24">
        <v>2.6700000000000002E-2</v>
      </c>
      <c r="L106" s="26" t="s">
        <v>764</v>
      </c>
      <c r="M106" s="27">
        <v>500</v>
      </c>
      <c r="N106" s="27">
        <v>1.2176101883999999</v>
      </c>
    </row>
    <row r="107" spans="1:14" x14ac:dyDescent="0.25">
      <c r="A107" s="23" t="s">
        <v>65</v>
      </c>
      <c r="B107" s="23" t="s">
        <v>245</v>
      </c>
      <c r="C107" s="23" t="s">
        <v>276</v>
      </c>
      <c r="D107" s="23" t="s">
        <v>277</v>
      </c>
      <c r="E107" s="24">
        <v>7.18154</v>
      </c>
      <c r="F107" s="24">
        <v>3.6473399999999998</v>
      </c>
      <c r="G107" s="24">
        <v>0</v>
      </c>
      <c r="H107" s="25">
        <v>0</v>
      </c>
      <c r="I107" s="26" t="s">
        <v>763</v>
      </c>
      <c r="J107" s="24">
        <v>0</v>
      </c>
      <c r="K107" s="24">
        <v>0.17052</v>
      </c>
      <c r="L107" s="26" t="s">
        <v>763</v>
      </c>
      <c r="M107" s="27">
        <v>0</v>
      </c>
      <c r="N107" s="27">
        <v>3.1333344967999999</v>
      </c>
    </row>
    <row r="108" spans="1:14" x14ac:dyDescent="0.25">
      <c r="A108" s="23" t="s">
        <v>65</v>
      </c>
      <c r="B108" s="23" t="s">
        <v>245</v>
      </c>
      <c r="C108" s="23" t="s">
        <v>278</v>
      </c>
      <c r="D108" s="23" t="s">
        <v>279</v>
      </c>
      <c r="E108" s="24">
        <v>12.54</v>
      </c>
      <c r="F108" s="24">
        <v>3.5459999999999998</v>
      </c>
      <c r="G108" s="24">
        <v>0</v>
      </c>
      <c r="H108" s="25">
        <v>0</v>
      </c>
      <c r="I108" s="26" t="s">
        <v>763</v>
      </c>
      <c r="J108" s="24">
        <v>0</v>
      </c>
      <c r="K108" s="24">
        <v>0.20399999999999999</v>
      </c>
      <c r="L108" s="26" t="s">
        <v>764</v>
      </c>
      <c r="M108" s="27">
        <v>75</v>
      </c>
      <c r="N108" s="27">
        <v>1.7107776262000001</v>
      </c>
    </row>
    <row r="109" spans="1:14" x14ac:dyDescent="0.25">
      <c r="A109" s="23" t="s">
        <v>65</v>
      </c>
      <c r="B109" s="23" t="s">
        <v>245</v>
      </c>
      <c r="C109" s="23" t="s">
        <v>280</v>
      </c>
      <c r="D109" s="23" t="s">
        <v>281</v>
      </c>
      <c r="E109" s="24">
        <v>8.7103099999999998</v>
      </c>
      <c r="F109" s="24">
        <v>3.8490000000000002</v>
      </c>
      <c r="G109" s="24">
        <v>0</v>
      </c>
      <c r="H109" s="25">
        <v>0</v>
      </c>
      <c r="I109" s="26" t="s">
        <v>763</v>
      </c>
      <c r="J109" s="24">
        <v>0</v>
      </c>
      <c r="K109" s="24">
        <v>0.34949999999999998</v>
      </c>
      <c r="L109" s="26" t="s">
        <v>763</v>
      </c>
      <c r="M109" s="27">
        <v>0</v>
      </c>
      <c r="N109" s="27">
        <v>1.2817742891999999</v>
      </c>
    </row>
    <row r="110" spans="1:14" x14ac:dyDescent="0.25">
      <c r="A110" s="23" t="s">
        <v>65</v>
      </c>
      <c r="B110" s="23" t="s">
        <v>245</v>
      </c>
      <c r="C110" s="23" t="s">
        <v>282</v>
      </c>
      <c r="D110" s="23" t="s">
        <v>283</v>
      </c>
      <c r="E110" s="24">
        <v>18.71415</v>
      </c>
      <c r="F110" s="24">
        <v>4</v>
      </c>
      <c r="G110" s="24">
        <v>0</v>
      </c>
      <c r="H110" s="25">
        <v>0</v>
      </c>
      <c r="I110" s="26" t="s">
        <v>763</v>
      </c>
      <c r="J110" s="24">
        <v>0</v>
      </c>
      <c r="K110" s="24">
        <v>0.51900000000000002</v>
      </c>
      <c r="L110" s="26" t="s">
        <v>764</v>
      </c>
      <c r="M110" s="27">
        <v>500</v>
      </c>
      <c r="N110" s="27">
        <v>1.6</v>
      </c>
    </row>
    <row r="111" spans="1:14" x14ac:dyDescent="0.25">
      <c r="A111" s="23" t="s">
        <v>65</v>
      </c>
      <c r="B111" s="23" t="s">
        <v>245</v>
      </c>
      <c r="C111" s="23" t="s">
        <v>284</v>
      </c>
      <c r="D111" s="23" t="s">
        <v>285</v>
      </c>
      <c r="E111" s="24">
        <v>11.715199999999999</v>
      </c>
      <c r="F111" s="24">
        <v>4.1993999999999998</v>
      </c>
      <c r="G111" s="24">
        <v>0</v>
      </c>
      <c r="H111" s="25">
        <v>0</v>
      </c>
      <c r="I111" s="26" t="s">
        <v>763</v>
      </c>
      <c r="J111" s="24">
        <v>0</v>
      </c>
      <c r="K111" s="24">
        <v>0.26229999999999998</v>
      </c>
      <c r="L111" s="26" t="s">
        <v>763</v>
      </c>
      <c r="M111" s="27">
        <v>0</v>
      </c>
      <c r="N111" s="27">
        <v>1.6787802361999999</v>
      </c>
    </row>
    <row r="112" spans="1:14" x14ac:dyDescent="0.25">
      <c r="A112" s="23" t="s">
        <v>65</v>
      </c>
      <c r="B112" s="23" t="s">
        <v>245</v>
      </c>
      <c r="C112" s="23" t="s">
        <v>286</v>
      </c>
      <c r="D112" s="23" t="s">
        <v>287</v>
      </c>
      <c r="E112" s="24">
        <v>10.2806</v>
      </c>
      <c r="F112" s="24">
        <v>3.8462000000000001</v>
      </c>
      <c r="G112" s="24">
        <v>0</v>
      </c>
      <c r="H112" s="25">
        <v>0</v>
      </c>
      <c r="I112" s="26" t="s">
        <v>763</v>
      </c>
      <c r="J112" s="24">
        <v>0</v>
      </c>
      <c r="K112" s="24">
        <v>0.15310000000000001</v>
      </c>
      <c r="L112" s="26" t="s">
        <v>763</v>
      </c>
      <c r="M112" s="27">
        <v>0</v>
      </c>
      <c r="N112" s="27">
        <v>1.275065734</v>
      </c>
    </row>
    <row r="113" spans="1:14" x14ac:dyDescent="0.25">
      <c r="A113" s="23" t="s">
        <v>65</v>
      </c>
      <c r="B113" s="23" t="s">
        <v>245</v>
      </c>
      <c r="C113" s="23" t="s">
        <v>288</v>
      </c>
      <c r="D113" s="23" t="s">
        <v>289</v>
      </c>
      <c r="E113" s="24">
        <v>9.3908000000000005</v>
      </c>
      <c r="F113" s="24">
        <v>3.8294000000000001</v>
      </c>
      <c r="G113" s="24">
        <v>8.1500000000000003E-2</v>
      </c>
      <c r="H113" s="25">
        <v>23332</v>
      </c>
      <c r="I113" s="26" t="s">
        <v>763</v>
      </c>
      <c r="J113" s="24">
        <v>0</v>
      </c>
      <c r="K113" s="24">
        <v>0.15190000000000001</v>
      </c>
      <c r="L113" s="26" t="s">
        <v>763</v>
      </c>
      <c r="M113" s="27">
        <v>0</v>
      </c>
      <c r="N113" s="27">
        <v>1.2920037421999999</v>
      </c>
    </row>
    <row r="114" spans="1:14" x14ac:dyDescent="0.25">
      <c r="A114" s="23" t="s">
        <v>65</v>
      </c>
      <c r="B114" s="23" t="s">
        <v>245</v>
      </c>
      <c r="C114" s="23" t="s">
        <v>290</v>
      </c>
      <c r="D114" s="23" t="s">
        <v>291</v>
      </c>
      <c r="E114" s="24">
        <v>7.5498000000000003</v>
      </c>
      <c r="F114" s="24">
        <v>3.9245000000000001</v>
      </c>
      <c r="G114" s="24">
        <v>0</v>
      </c>
      <c r="H114" s="25">
        <v>0</v>
      </c>
      <c r="I114" s="26" t="s">
        <v>763</v>
      </c>
      <c r="J114" s="24">
        <v>0</v>
      </c>
      <c r="K114" s="24">
        <v>4.8099999999999997E-2</v>
      </c>
      <c r="L114" s="26" t="s">
        <v>763</v>
      </c>
      <c r="M114" s="27">
        <v>0</v>
      </c>
      <c r="N114" s="27">
        <v>1.5049935214000001</v>
      </c>
    </row>
    <row r="115" spans="1:14" x14ac:dyDescent="0.25">
      <c r="A115" s="23" t="s">
        <v>65</v>
      </c>
      <c r="B115" s="23" t="s">
        <v>245</v>
      </c>
      <c r="C115" s="23" t="s">
        <v>292</v>
      </c>
      <c r="D115" s="23" t="s">
        <v>293</v>
      </c>
      <c r="E115" s="24">
        <v>21.2347</v>
      </c>
      <c r="F115" s="24">
        <v>3.9</v>
      </c>
      <c r="G115" s="24">
        <v>0</v>
      </c>
      <c r="H115" s="25">
        <v>0</v>
      </c>
      <c r="I115" s="26" t="s">
        <v>763</v>
      </c>
      <c r="J115" s="24">
        <v>0</v>
      </c>
      <c r="K115" s="24">
        <v>0.52929999999999999</v>
      </c>
      <c r="L115" s="26" t="s">
        <v>764</v>
      </c>
      <c r="M115" s="27">
        <v>550</v>
      </c>
      <c r="N115" s="27">
        <v>1.4710870332999999</v>
      </c>
    </row>
    <row r="116" spans="1:14" x14ac:dyDescent="0.25">
      <c r="A116" s="23" t="s">
        <v>65</v>
      </c>
      <c r="B116" s="23" t="s">
        <v>245</v>
      </c>
      <c r="C116" s="23" t="s">
        <v>294</v>
      </c>
      <c r="D116" s="23" t="s">
        <v>295</v>
      </c>
      <c r="E116" s="24">
        <v>5.5584600000000002</v>
      </c>
      <c r="F116" s="24">
        <v>3.9</v>
      </c>
      <c r="G116" s="24">
        <v>0</v>
      </c>
      <c r="H116" s="25">
        <v>0</v>
      </c>
      <c r="I116" s="26" t="s">
        <v>763</v>
      </c>
      <c r="J116" s="24">
        <v>0</v>
      </c>
      <c r="K116" s="24">
        <v>5.4629999999999998E-2</v>
      </c>
      <c r="L116" s="26" t="s">
        <v>764</v>
      </c>
      <c r="M116" s="27">
        <v>800</v>
      </c>
      <c r="N116" s="27">
        <v>0.81282335500000003</v>
      </c>
    </row>
    <row r="117" spans="1:14" x14ac:dyDescent="0.25">
      <c r="A117" s="23" t="s">
        <v>65</v>
      </c>
      <c r="B117" s="23" t="s">
        <v>245</v>
      </c>
      <c r="C117" s="23" t="s">
        <v>296</v>
      </c>
      <c r="D117" s="23" t="s">
        <v>297</v>
      </c>
      <c r="E117" s="24">
        <v>22.7</v>
      </c>
      <c r="F117" s="24">
        <v>4.016</v>
      </c>
      <c r="G117" s="24">
        <v>0</v>
      </c>
      <c r="H117" s="25">
        <v>0</v>
      </c>
      <c r="I117" s="26" t="s">
        <v>763</v>
      </c>
      <c r="J117" s="24">
        <v>0</v>
      </c>
      <c r="K117" s="24">
        <v>0.127</v>
      </c>
      <c r="L117" s="26" t="s">
        <v>764</v>
      </c>
      <c r="M117" s="27">
        <v>1000</v>
      </c>
      <c r="N117" s="27">
        <v>2.1077065924</v>
      </c>
    </row>
    <row r="118" spans="1:14" x14ac:dyDescent="0.25">
      <c r="A118" s="23" t="s">
        <v>65</v>
      </c>
      <c r="B118" s="23" t="s">
        <v>245</v>
      </c>
      <c r="C118" s="23" t="s">
        <v>298</v>
      </c>
      <c r="D118" s="23" t="s">
        <v>299</v>
      </c>
      <c r="E118" s="24">
        <v>9.0724</v>
      </c>
      <c r="F118" s="24">
        <v>4.0738000000000003</v>
      </c>
      <c r="G118" s="24">
        <v>0</v>
      </c>
      <c r="H118" s="25">
        <v>0</v>
      </c>
      <c r="I118" s="26" t="s">
        <v>763</v>
      </c>
      <c r="J118" s="24">
        <v>0</v>
      </c>
      <c r="K118" s="24">
        <v>2.5600000000000001E-2</v>
      </c>
      <c r="L118" s="26" t="s">
        <v>763</v>
      </c>
      <c r="M118" s="27">
        <v>0</v>
      </c>
      <c r="N118" s="27">
        <v>1.4638333575</v>
      </c>
    </row>
    <row r="119" spans="1:14" x14ac:dyDescent="0.25">
      <c r="A119" s="23" t="s">
        <v>65</v>
      </c>
      <c r="B119" s="23" t="s">
        <v>245</v>
      </c>
      <c r="C119" s="23" t="s">
        <v>300</v>
      </c>
      <c r="D119" s="23" t="s">
        <v>301</v>
      </c>
      <c r="E119" s="24">
        <v>9.0468499999999992</v>
      </c>
      <c r="F119" s="24">
        <v>3.4663200000000001</v>
      </c>
      <c r="G119" s="24">
        <v>0</v>
      </c>
      <c r="H119" s="25">
        <v>0</v>
      </c>
      <c r="I119" s="26" t="s">
        <v>763</v>
      </c>
      <c r="J119" s="24">
        <v>0</v>
      </c>
      <c r="K119" s="24">
        <v>0.33396999999999999</v>
      </c>
      <c r="L119" s="26" t="s">
        <v>764</v>
      </c>
      <c r="M119" s="27">
        <v>60</v>
      </c>
      <c r="N119" s="27">
        <v>1.1275230101</v>
      </c>
    </row>
    <row r="120" spans="1:14" x14ac:dyDescent="0.25">
      <c r="A120" s="23" t="s">
        <v>65</v>
      </c>
      <c r="B120" s="23" t="s">
        <v>245</v>
      </c>
      <c r="C120" s="23" t="s">
        <v>302</v>
      </c>
      <c r="D120" s="23" t="s">
        <v>303</v>
      </c>
      <c r="E120" s="24">
        <v>13.8529</v>
      </c>
      <c r="F120" s="24">
        <v>4.0373000000000001</v>
      </c>
      <c r="G120" s="24">
        <v>0</v>
      </c>
      <c r="H120" s="25">
        <v>0</v>
      </c>
      <c r="I120" s="26" t="s">
        <v>763</v>
      </c>
      <c r="J120" s="24">
        <v>0</v>
      </c>
      <c r="K120" s="24">
        <v>0.22919999999999999</v>
      </c>
      <c r="L120" s="26" t="s">
        <v>763</v>
      </c>
      <c r="M120" s="27">
        <v>0</v>
      </c>
      <c r="N120" s="27">
        <v>2.0837068680000002</v>
      </c>
    </row>
    <row r="121" spans="1:14" x14ac:dyDescent="0.25">
      <c r="A121" s="23" t="s">
        <v>65</v>
      </c>
      <c r="B121" s="23" t="s">
        <v>245</v>
      </c>
      <c r="C121" s="23" t="s">
        <v>304</v>
      </c>
      <c r="D121" s="23" t="s">
        <v>305</v>
      </c>
      <c r="E121" s="24">
        <v>14.46374</v>
      </c>
      <c r="F121" s="24">
        <v>4.0662500000000001</v>
      </c>
      <c r="G121" s="24">
        <v>0</v>
      </c>
      <c r="H121" s="25">
        <v>66000</v>
      </c>
      <c r="I121" s="26" t="s">
        <v>763</v>
      </c>
      <c r="J121" s="24">
        <v>0</v>
      </c>
      <c r="K121" s="24">
        <v>0.62329999999999997</v>
      </c>
      <c r="L121" s="26" t="s">
        <v>763</v>
      </c>
      <c r="M121" s="27">
        <v>0</v>
      </c>
      <c r="N121" s="27">
        <v>1.6492987732</v>
      </c>
    </row>
    <row r="122" spans="1:14" x14ac:dyDescent="0.25">
      <c r="A122" s="23" t="s">
        <v>65</v>
      </c>
      <c r="B122" s="23" t="s">
        <v>245</v>
      </c>
      <c r="C122" s="23" t="s">
        <v>306</v>
      </c>
      <c r="D122" s="23" t="s">
        <v>307</v>
      </c>
      <c r="E122" s="24">
        <v>14.535</v>
      </c>
      <c r="F122" s="24">
        <v>3.835</v>
      </c>
      <c r="G122" s="24">
        <v>0</v>
      </c>
      <c r="H122" s="25">
        <v>0</v>
      </c>
      <c r="I122" s="26" t="s">
        <v>763</v>
      </c>
      <c r="J122" s="24">
        <v>0</v>
      </c>
      <c r="K122" s="24">
        <v>6.2E-2</v>
      </c>
      <c r="L122" s="26" t="s">
        <v>763</v>
      </c>
      <c r="M122" s="27">
        <v>0</v>
      </c>
      <c r="N122" s="27">
        <v>1.5205565435999999</v>
      </c>
    </row>
    <row r="123" spans="1:14" x14ac:dyDescent="0.25">
      <c r="A123" s="23" t="s">
        <v>65</v>
      </c>
      <c r="B123" s="23" t="s">
        <v>245</v>
      </c>
      <c r="C123" s="23" t="s">
        <v>308</v>
      </c>
      <c r="D123" s="23" t="s">
        <v>309</v>
      </c>
      <c r="E123" s="24">
        <v>15.244300000000001</v>
      </c>
      <c r="F123" s="24">
        <v>3.8879999999999999</v>
      </c>
      <c r="G123" s="24">
        <v>0</v>
      </c>
      <c r="H123" s="25">
        <v>66200</v>
      </c>
      <c r="I123" s="26" t="s">
        <v>763</v>
      </c>
      <c r="J123" s="24">
        <v>0</v>
      </c>
      <c r="K123" s="24">
        <v>0.51949999999999996</v>
      </c>
      <c r="L123" s="26" t="s">
        <v>763</v>
      </c>
      <c r="M123" s="27">
        <v>0</v>
      </c>
      <c r="N123" s="27">
        <v>2.4149003580000001</v>
      </c>
    </row>
    <row r="124" spans="1:14" x14ac:dyDescent="0.25">
      <c r="A124" s="23" t="s">
        <v>65</v>
      </c>
      <c r="B124" s="23" t="s">
        <v>245</v>
      </c>
      <c r="C124" s="23" t="s">
        <v>310</v>
      </c>
      <c r="D124" s="23" t="s">
        <v>311</v>
      </c>
      <c r="E124" s="24">
        <v>21.626799999999999</v>
      </c>
      <c r="F124" s="24">
        <v>3.6593</v>
      </c>
      <c r="G124" s="24">
        <v>0</v>
      </c>
      <c r="H124" s="25">
        <v>0</v>
      </c>
      <c r="I124" s="26" t="s">
        <v>763</v>
      </c>
      <c r="J124" s="24">
        <v>0</v>
      </c>
      <c r="K124" s="24">
        <v>0.40679999999999999</v>
      </c>
      <c r="L124" s="26" t="s">
        <v>763</v>
      </c>
      <c r="M124" s="27">
        <v>0</v>
      </c>
      <c r="N124" s="27">
        <v>2.2243615456999999</v>
      </c>
    </row>
    <row r="125" spans="1:14" x14ac:dyDescent="0.25">
      <c r="A125" s="23" t="s">
        <v>65</v>
      </c>
      <c r="B125" s="23" t="s">
        <v>245</v>
      </c>
      <c r="C125" s="23" t="s">
        <v>312</v>
      </c>
      <c r="D125" s="23" t="s">
        <v>313</v>
      </c>
      <c r="E125" s="24">
        <v>14.45</v>
      </c>
      <c r="F125" s="24">
        <v>3.5518999999999998</v>
      </c>
      <c r="G125" s="24">
        <v>0</v>
      </c>
      <c r="H125" s="25">
        <v>0</v>
      </c>
      <c r="I125" s="26" t="s">
        <v>763</v>
      </c>
      <c r="J125" s="24">
        <v>0</v>
      </c>
      <c r="K125" s="24">
        <v>0.5151</v>
      </c>
      <c r="L125" s="26" t="s">
        <v>764</v>
      </c>
      <c r="M125" s="27">
        <v>550</v>
      </c>
      <c r="N125" s="27">
        <v>1.4820512821</v>
      </c>
    </row>
    <row r="126" spans="1:14" x14ac:dyDescent="0.25">
      <c r="A126" s="23" t="s">
        <v>65</v>
      </c>
      <c r="B126" s="23" t="s">
        <v>245</v>
      </c>
      <c r="C126" s="23" t="s">
        <v>314</v>
      </c>
      <c r="D126" s="23" t="s">
        <v>315</v>
      </c>
      <c r="E126" s="24">
        <v>17.501000000000001</v>
      </c>
      <c r="F126" s="24">
        <v>3.863</v>
      </c>
      <c r="G126" s="24">
        <v>0</v>
      </c>
      <c r="H126" s="25">
        <v>0</v>
      </c>
      <c r="I126" s="26" t="s">
        <v>763</v>
      </c>
      <c r="J126" s="24">
        <v>0</v>
      </c>
      <c r="K126" s="24">
        <v>0.315</v>
      </c>
      <c r="L126" s="26" t="s">
        <v>764</v>
      </c>
      <c r="M126" s="27">
        <v>600</v>
      </c>
      <c r="N126" s="27">
        <v>1.2869328627000001</v>
      </c>
    </row>
    <row r="127" spans="1:14" x14ac:dyDescent="0.25">
      <c r="A127" s="23" t="s">
        <v>65</v>
      </c>
      <c r="B127" s="23" t="s">
        <v>245</v>
      </c>
      <c r="C127" s="23" t="s">
        <v>316</v>
      </c>
      <c r="D127" s="23" t="s">
        <v>317</v>
      </c>
      <c r="E127" s="24">
        <v>12.512180000000001</v>
      </c>
      <c r="F127" s="24">
        <v>3.7974000000000001</v>
      </c>
      <c r="G127" s="24">
        <v>0</v>
      </c>
      <c r="H127" s="25">
        <v>0</v>
      </c>
      <c r="I127" s="26" t="s">
        <v>763</v>
      </c>
      <c r="J127" s="24">
        <v>0</v>
      </c>
      <c r="K127" s="24">
        <v>0.25852999999999998</v>
      </c>
      <c r="L127" s="26" t="s">
        <v>764</v>
      </c>
      <c r="M127" s="27">
        <v>348</v>
      </c>
      <c r="N127" s="27">
        <v>1.9600753189</v>
      </c>
    </row>
    <row r="128" spans="1:14" x14ac:dyDescent="0.25">
      <c r="A128" s="23" t="s">
        <v>65</v>
      </c>
      <c r="B128" s="23" t="s">
        <v>245</v>
      </c>
      <c r="C128" s="23" t="s">
        <v>320</v>
      </c>
      <c r="D128" s="23" t="s">
        <v>321</v>
      </c>
      <c r="E128" s="24">
        <v>13.57241</v>
      </c>
      <c r="F128" s="24">
        <v>3.8371</v>
      </c>
      <c r="G128" s="24">
        <v>0.37</v>
      </c>
      <c r="H128" s="25">
        <v>32585.599999999999</v>
      </c>
      <c r="I128" s="26" t="s">
        <v>763</v>
      </c>
      <c r="J128" s="24">
        <v>0</v>
      </c>
      <c r="K128" s="24">
        <v>8.609E-2</v>
      </c>
      <c r="L128" s="26" t="s">
        <v>763</v>
      </c>
      <c r="M128" s="27">
        <v>0</v>
      </c>
      <c r="N128" s="27">
        <v>1.8550958581000001</v>
      </c>
    </row>
    <row r="129" spans="1:14" x14ac:dyDescent="0.25">
      <c r="A129" s="23" t="s">
        <v>65</v>
      </c>
      <c r="B129" s="23" t="s">
        <v>245</v>
      </c>
      <c r="C129" s="23" t="s">
        <v>322</v>
      </c>
      <c r="D129" s="23" t="s">
        <v>323</v>
      </c>
      <c r="E129" s="24">
        <v>12.706300000000001</v>
      </c>
      <c r="F129" s="24">
        <v>3.5198999999999998</v>
      </c>
      <c r="G129" s="24">
        <v>0</v>
      </c>
      <c r="H129" s="25">
        <v>0</v>
      </c>
      <c r="I129" s="26" t="s">
        <v>763</v>
      </c>
      <c r="J129" s="24">
        <v>0</v>
      </c>
      <c r="K129" s="24">
        <v>0.51490000000000002</v>
      </c>
      <c r="L129" s="26" t="s">
        <v>763</v>
      </c>
      <c r="M129" s="27">
        <v>0</v>
      </c>
      <c r="N129" s="27">
        <v>1.3674009664</v>
      </c>
    </row>
    <row r="130" spans="1:14" x14ac:dyDescent="0.25">
      <c r="A130" s="23" t="s">
        <v>65</v>
      </c>
      <c r="B130" s="23" t="s">
        <v>245</v>
      </c>
      <c r="C130" s="23" t="s">
        <v>324</v>
      </c>
      <c r="D130" s="23" t="s">
        <v>325</v>
      </c>
      <c r="E130" s="24">
        <v>14.1128</v>
      </c>
      <c r="F130" s="24">
        <v>3.8485</v>
      </c>
      <c r="G130" s="24">
        <v>0</v>
      </c>
      <c r="H130" s="25">
        <v>0</v>
      </c>
      <c r="I130" s="26" t="s">
        <v>763</v>
      </c>
      <c r="J130" s="24">
        <v>0</v>
      </c>
      <c r="K130" s="24">
        <v>0.74929999999999997</v>
      </c>
      <c r="L130" s="26" t="s">
        <v>763</v>
      </c>
      <c r="M130" s="27">
        <v>0</v>
      </c>
      <c r="N130" s="27">
        <v>1.2688514273</v>
      </c>
    </row>
    <row r="131" spans="1:14" x14ac:dyDescent="0.25">
      <c r="A131" s="23" t="s">
        <v>65</v>
      </c>
      <c r="B131" s="23" t="s">
        <v>245</v>
      </c>
      <c r="C131" s="23" t="s">
        <v>326</v>
      </c>
      <c r="D131" s="23" t="s">
        <v>327</v>
      </c>
      <c r="E131" s="24">
        <v>12.998555</v>
      </c>
      <c r="F131" s="24">
        <v>3.8836369999999998</v>
      </c>
      <c r="G131" s="24">
        <v>0</v>
      </c>
      <c r="H131" s="25">
        <v>0</v>
      </c>
      <c r="I131" s="26" t="s">
        <v>763</v>
      </c>
      <c r="J131" s="24">
        <v>0</v>
      </c>
      <c r="K131" s="24">
        <v>0.17772399999999999</v>
      </c>
      <c r="L131" s="26" t="s">
        <v>764</v>
      </c>
      <c r="M131" s="27">
        <v>1000</v>
      </c>
      <c r="N131" s="27">
        <v>1.6027811344</v>
      </c>
    </row>
    <row r="132" spans="1:14" x14ac:dyDescent="0.25">
      <c r="A132" s="23" t="s">
        <v>65</v>
      </c>
      <c r="B132" s="23" t="s">
        <v>245</v>
      </c>
      <c r="C132" s="23" t="s">
        <v>328</v>
      </c>
      <c r="D132" s="23" t="s">
        <v>329</v>
      </c>
      <c r="E132" s="24">
        <v>12.007300000000001</v>
      </c>
      <c r="F132" s="24">
        <v>3.42</v>
      </c>
      <c r="G132" s="24">
        <v>0</v>
      </c>
      <c r="H132" s="25">
        <v>0</v>
      </c>
      <c r="I132" s="26" t="s">
        <v>763</v>
      </c>
      <c r="J132" s="24">
        <v>0</v>
      </c>
      <c r="K132" s="24">
        <v>0.31519999999999998</v>
      </c>
      <c r="L132" s="26" t="s">
        <v>764</v>
      </c>
      <c r="M132" s="27">
        <v>500</v>
      </c>
      <c r="N132" s="27">
        <v>1.2118303662000001</v>
      </c>
    </row>
    <row r="133" spans="1:14" x14ac:dyDescent="0.25">
      <c r="A133" s="23" t="s">
        <v>65</v>
      </c>
      <c r="B133" s="23" t="s">
        <v>245</v>
      </c>
      <c r="C133" s="23" t="s">
        <v>330</v>
      </c>
      <c r="D133" s="23" t="s">
        <v>331</v>
      </c>
      <c r="E133" s="24">
        <v>15.66432</v>
      </c>
      <c r="F133" s="24">
        <v>3.7928899999999999</v>
      </c>
      <c r="G133" s="24">
        <v>0</v>
      </c>
      <c r="H133" s="25">
        <v>0</v>
      </c>
      <c r="I133" s="26" t="s">
        <v>763</v>
      </c>
      <c r="J133" s="24">
        <v>0</v>
      </c>
      <c r="K133" s="24">
        <v>0.31018000000000001</v>
      </c>
      <c r="L133" s="26" t="s">
        <v>763</v>
      </c>
      <c r="M133" s="27">
        <v>0</v>
      </c>
      <c r="N133" s="27">
        <v>1.528639447</v>
      </c>
    </row>
    <row r="134" spans="1:14" x14ac:dyDescent="0.25">
      <c r="A134" s="23" t="s">
        <v>65</v>
      </c>
      <c r="B134" s="23" t="s">
        <v>245</v>
      </c>
      <c r="C134" s="23" t="s">
        <v>332</v>
      </c>
      <c r="D134" s="23" t="s">
        <v>333</v>
      </c>
      <c r="E134" s="24">
        <v>8.3976000000000006</v>
      </c>
      <c r="F134" s="24">
        <v>3.9638</v>
      </c>
      <c r="G134" s="24">
        <v>0</v>
      </c>
      <c r="H134" s="25">
        <v>0</v>
      </c>
      <c r="I134" s="26" t="s">
        <v>763</v>
      </c>
      <c r="J134" s="24">
        <v>0</v>
      </c>
      <c r="K134" s="24">
        <v>0.1426</v>
      </c>
      <c r="L134" s="26" t="s">
        <v>764</v>
      </c>
      <c r="M134" s="27">
        <v>50</v>
      </c>
      <c r="N134" s="27">
        <v>1.2999984519000001</v>
      </c>
    </row>
    <row r="135" spans="1:14" x14ac:dyDescent="0.25">
      <c r="A135" s="23" t="s">
        <v>65</v>
      </c>
      <c r="B135" s="23" t="s">
        <v>245</v>
      </c>
      <c r="C135" s="23" t="s">
        <v>334</v>
      </c>
      <c r="D135" s="23" t="s">
        <v>335</v>
      </c>
      <c r="E135" s="24">
        <v>9.3709000000000007</v>
      </c>
      <c r="F135" s="24">
        <v>4.2005999999999997</v>
      </c>
      <c r="G135" s="24">
        <v>0</v>
      </c>
      <c r="H135" s="25">
        <v>0</v>
      </c>
      <c r="I135" s="26" t="s">
        <v>763</v>
      </c>
      <c r="J135" s="24">
        <v>0</v>
      </c>
      <c r="K135" s="24">
        <v>0.51968999999999999</v>
      </c>
      <c r="L135" s="26" t="s">
        <v>763</v>
      </c>
      <c r="M135" s="27">
        <v>0</v>
      </c>
      <c r="N135" s="27">
        <v>1.6999981859</v>
      </c>
    </row>
    <row r="136" spans="1:14" x14ac:dyDescent="0.25">
      <c r="A136" s="23" t="s">
        <v>65</v>
      </c>
      <c r="B136" s="23" t="s">
        <v>245</v>
      </c>
      <c r="C136" s="23" t="s">
        <v>336</v>
      </c>
      <c r="D136" s="23" t="s">
        <v>337</v>
      </c>
      <c r="E136" s="24">
        <v>8.3177000000000003</v>
      </c>
      <c r="F136" s="24">
        <v>3.5015999999999998</v>
      </c>
      <c r="G136" s="24">
        <v>0</v>
      </c>
      <c r="H136" s="25">
        <v>0</v>
      </c>
      <c r="I136" s="26" t="s">
        <v>763</v>
      </c>
      <c r="J136" s="24">
        <v>0</v>
      </c>
      <c r="K136" s="24">
        <v>1.95E-2</v>
      </c>
      <c r="L136" s="26" t="s">
        <v>763</v>
      </c>
      <c r="M136" s="27">
        <v>0</v>
      </c>
      <c r="N136" s="27">
        <v>1.2338970479</v>
      </c>
    </row>
    <row r="137" spans="1:14" x14ac:dyDescent="0.25">
      <c r="A137" s="23" t="s">
        <v>65</v>
      </c>
      <c r="B137" s="23" t="s">
        <v>245</v>
      </c>
      <c r="C137" s="23" t="s">
        <v>338</v>
      </c>
      <c r="D137" s="23" t="s">
        <v>339</v>
      </c>
      <c r="E137" s="24">
        <v>8.6118000000000006</v>
      </c>
      <c r="F137" s="24">
        <v>3.9</v>
      </c>
      <c r="G137" s="24">
        <v>0</v>
      </c>
      <c r="H137" s="25">
        <v>0</v>
      </c>
      <c r="I137" s="26" t="s">
        <v>763</v>
      </c>
      <c r="J137" s="24">
        <v>0</v>
      </c>
      <c r="K137" s="24">
        <v>5.3999999999999999E-2</v>
      </c>
      <c r="L137" s="26" t="s">
        <v>764</v>
      </c>
      <c r="M137" s="27">
        <v>500</v>
      </c>
      <c r="N137" s="27">
        <v>0.98459054850000005</v>
      </c>
    </row>
    <row r="138" spans="1:14" x14ac:dyDescent="0.25">
      <c r="A138" s="23" t="s">
        <v>65</v>
      </c>
      <c r="B138" s="23" t="s">
        <v>245</v>
      </c>
      <c r="C138" s="23" t="s">
        <v>340</v>
      </c>
      <c r="D138" s="23" t="s">
        <v>341</v>
      </c>
      <c r="E138" s="24">
        <v>17.485659999999999</v>
      </c>
      <c r="F138" s="24">
        <v>3.85155</v>
      </c>
      <c r="G138" s="24">
        <v>0</v>
      </c>
      <c r="H138" s="25">
        <v>0</v>
      </c>
      <c r="I138" s="26" t="s">
        <v>763</v>
      </c>
      <c r="J138" s="24">
        <v>0</v>
      </c>
      <c r="K138" s="24">
        <v>0.13278999999999999</v>
      </c>
      <c r="L138" s="26" t="s">
        <v>764</v>
      </c>
      <c r="M138" s="27">
        <v>800</v>
      </c>
      <c r="N138" s="27">
        <v>1.9914536436000001</v>
      </c>
    </row>
    <row r="139" spans="1:14" x14ac:dyDescent="0.25">
      <c r="A139" s="23" t="s">
        <v>65</v>
      </c>
      <c r="B139" s="23" t="s">
        <v>245</v>
      </c>
      <c r="C139" s="23" t="s">
        <v>342</v>
      </c>
      <c r="D139" s="23" t="s">
        <v>343</v>
      </c>
      <c r="E139" s="24">
        <v>13.8222</v>
      </c>
      <c r="F139" s="24">
        <v>4.4691999999999998</v>
      </c>
      <c r="G139" s="24">
        <v>0</v>
      </c>
      <c r="H139" s="25">
        <v>0</v>
      </c>
      <c r="I139" s="26" t="s">
        <v>763</v>
      </c>
      <c r="J139" s="24">
        <v>0</v>
      </c>
      <c r="K139" s="24">
        <v>0.41920000000000002</v>
      </c>
      <c r="L139" s="26" t="s">
        <v>764</v>
      </c>
      <c r="M139" s="27">
        <v>500</v>
      </c>
      <c r="N139" s="27">
        <v>1.2245581395</v>
      </c>
    </row>
    <row r="140" spans="1:14" x14ac:dyDescent="0.25">
      <c r="A140" s="23" t="s">
        <v>65</v>
      </c>
      <c r="B140" s="23" t="s">
        <v>245</v>
      </c>
      <c r="C140" s="23" t="s">
        <v>344</v>
      </c>
      <c r="D140" s="23" t="s">
        <v>345</v>
      </c>
      <c r="E140" s="24">
        <v>18.188400000000001</v>
      </c>
      <c r="F140" s="24">
        <v>3.8734999999999999</v>
      </c>
      <c r="G140" s="24">
        <v>0</v>
      </c>
      <c r="H140" s="25">
        <v>0</v>
      </c>
      <c r="I140" s="26" t="s">
        <v>763</v>
      </c>
      <c r="J140" s="24">
        <v>0</v>
      </c>
      <c r="K140" s="24">
        <v>8.7900000000000006E-2</v>
      </c>
      <c r="L140" s="26" t="s">
        <v>763</v>
      </c>
      <c r="M140" s="27">
        <v>0</v>
      </c>
      <c r="N140" s="27">
        <v>2.2845156752000002</v>
      </c>
    </row>
    <row r="141" spans="1:14" x14ac:dyDescent="0.25">
      <c r="A141" s="23" t="s">
        <v>65</v>
      </c>
      <c r="B141" s="23" t="s">
        <v>245</v>
      </c>
      <c r="C141" s="23" t="s">
        <v>346</v>
      </c>
      <c r="D141" s="23" t="s">
        <v>347</v>
      </c>
      <c r="E141" s="24">
        <v>12.51153</v>
      </c>
      <c r="F141" s="24">
        <v>3.9320300000000001</v>
      </c>
      <c r="G141" s="24">
        <v>0</v>
      </c>
      <c r="H141" s="25">
        <v>0</v>
      </c>
      <c r="I141" s="26" t="s">
        <v>763</v>
      </c>
      <c r="J141" s="24">
        <v>0</v>
      </c>
      <c r="K141" s="24">
        <v>0.20659</v>
      </c>
      <c r="L141" s="26" t="s">
        <v>764</v>
      </c>
      <c r="M141" s="27">
        <v>575</v>
      </c>
      <c r="N141" s="27">
        <v>1.54</v>
      </c>
    </row>
    <row r="142" spans="1:14" x14ac:dyDescent="0.25">
      <c r="A142" s="23" t="s">
        <v>65</v>
      </c>
      <c r="B142" s="23" t="s">
        <v>245</v>
      </c>
      <c r="C142" s="23" t="s">
        <v>348</v>
      </c>
      <c r="D142" s="23" t="s">
        <v>349</v>
      </c>
      <c r="E142" s="24">
        <v>15.7508</v>
      </c>
      <c r="F142" s="24">
        <v>2.9750999999999999</v>
      </c>
      <c r="G142" s="24">
        <v>0</v>
      </c>
      <c r="H142" s="25">
        <v>0</v>
      </c>
      <c r="I142" s="26" t="s">
        <v>763</v>
      </c>
      <c r="J142" s="24">
        <v>0</v>
      </c>
      <c r="K142" s="24">
        <v>0.51339999999999997</v>
      </c>
      <c r="L142" s="26" t="s">
        <v>763</v>
      </c>
      <c r="M142" s="27">
        <v>0</v>
      </c>
      <c r="N142" s="27">
        <v>1.2488443820999999</v>
      </c>
    </row>
    <row r="143" spans="1:14" x14ac:dyDescent="0.25">
      <c r="A143" s="23" t="s">
        <v>65</v>
      </c>
      <c r="B143" s="23" t="s">
        <v>245</v>
      </c>
      <c r="C143" s="23" t="s">
        <v>350</v>
      </c>
      <c r="D143" s="23" t="s">
        <v>351</v>
      </c>
      <c r="E143" s="24">
        <v>22.092345999999999</v>
      </c>
      <c r="F143" s="24">
        <v>3.7760009999999999</v>
      </c>
      <c r="G143" s="24">
        <v>0</v>
      </c>
      <c r="H143" s="25">
        <v>0</v>
      </c>
      <c r="I143" s="26" t="s">
        <v>763</v>
      </c>
      <c r="J143" s="24">
        <v>0</v>
      </c>
      <c r="K143" s="24">
        <v>0.214785</v>
      </c>
      <c r="L143" s="26" t="s">
        <v>764</v>
      </c>
      <c r="M143" s="27">
        <v>880</v>
      </c>
      <c r="N143" s="27">
        <v>1.8025956906</v>
      </c>
    </row>
    <row r="144" spans="1:14" x14ac:dyDescent="0.25">
      <c r="A144" s="23" t="s">
        <v>65</v>
      </c>
      <c r="B144" s="23" t="s">
        <v>245</v>
      </c>
      <c r="C144" s="23" t="s">
        <v>352</v>
      </c>
      <c r="D144" s="23" t="s">
        <v>353</v>
      </c>
      <c r="E144" s="24">
        <v>26.5</v>
      </c>
      <c r="F144" s="24">
        <v>3.8410000000000002</v>
      </c>
      <c r="G144" s="24">
        <v>0</v>
      </c>
      <c r="H144" s="25">
        <v>0</v>
      </c>
      <c r="I144" s="26" t="s">
        <v>763</v>
      </c>
      <c r="J144" s="24">
        <v>0</v>
      </c>
      <c r="K144" s="24">
        <v>0.30840000000000001</v>
      </c>
      <c r="L144" s="26" t="s">
        <v>764</v>
      </c>
      <c r="M144" s="27">
        <v>750</v>
      </c>
      <c r="N144" s="27">
        <v>1.6109422492000001</v>
      </c>
    </row>
    <row r="145" spans="1:14" x14ac:dyDescent="0.25">
      <c r="A145" s="23" t="s">
        <v>65</v>
      </c>
      <c r="B145" s="23" t="s">
        <v>245</v>
      </c>
      <c r="C145" s="23" t="s">
        <v>354</v>
      </c>
      <c r="D145" s="23" t="s">
        <v>355</v>
      </c>
      <c r="E145" s="24">
        <v>21</v>
      </c>
      <c r="F145" s="24">
        <v>3.6398999999999999</v>
      </c>
      <c r="G145" s="24">
        <v>0</v>
      </c>
      <c r="H145" s="25">
        <v>0</v>
      </c>
      <c r="I145" s="26" t="s">
        <v>763</v>
      </c>
      <c r="J145" s="24">
        <v>0</v>
      </c>
      <c r="K145" s="24">
        <v>0.30118</v>
      </c>
      <c r="L145" s="26" t="s">
        <v>764</v>
      </c>
      <c r="M145" s="27">
        <v>200</v>
      </c>
      <c r="N145" s="27">
        <v>2.2101540793000001</v>
      </c>
    </row>
    <row r="146" spans="1:14" x14ac:dyDescent="0.25">
      <c r="A146" s="23" t="s">
        <v>65</v>
      </c>
      <c r="B146" s="23" t="s">
        <v>245</v>
      </c>
      <c r="C146" s="23" t="s">
        <v>356</v>
      </c>
      <c r="D146" s="23" t="s">
        <v>357</v>
      </c>
      <c r="E146" s="24">
        <v>14.993</v>
      </c>
      <c r="F146" s="24">
        <v>3.8344999999999998</v>
      </c>
      <c r="G146" s="24">
        <v>0</v>
      </c>
      <c r="H146" s="25">
        <v>0</v>
      </c>
      <c r="I146" s="26" t="s">
        <v>763</v>
      </c>
      <c r="J146" s="24">
        <v>0</v>
      </c>
      <c r="K146" s="24">
        <v>0.22450000000000001</v>
      </c>
      <c r="L146" s="26" t="s">
        <v>763</v>
      </c>
      <c r="M146" s="27">
        <v>0</v>
      </c>
      <c r="N146" s="27">
        <v>1.7616647278999999</v>
      </c>
    </row>
    <row r="147" spans="1:14" x14ac:dyDescent="0.25">
      <c r="A147" s="23" t="s">
        <v>65</v>
      </c>
      <c r="B147" s="23" t="s">
        <v>245</v>
      </c>
      <c r="C147" s="23" t="s">
        <v>358</v>
      </c>
      <c r="D147" s="23" t="s">
        <v>359</v>
      </c>
      <c r="E147" s="24">
        <v>8.7665400000000009</v>
      </c>
      <c r="F147" s="24">
        <v>3.4786199999999998</v>
      </c>
      <c r="G147" s="24">
        <v>0</v>
      </c>
      <c r="H147" s="25">
        <v>0</v>
      </c>
      <c r="I147" s="26" t="s">
        <v>763</v>
      </c>
      <c r="J147" s="24">
        <v>0</v>
      </c>
      <c r="K147" s="24">
        <v>8.5099999999999995E-2</v>
      </c>
      <c r="L147" s="26" t="s">
        <v>763</v>
      </c>
      <c r="M147" s="27">
        <v>0</v>
      </c>
      <c r="N147" s="27">
        <v>1.0999809277999999</v>
      </c>
    </row>
    <row r="148" spans="1:14" x14ac:dyDescent="0.25">
      <c r="A148" s="23" t="s">
        <v>65</v>
      </c>
      <c r="B148" s="23" t="s">
        <v>245</v>
      </c>
      <c r="C148" s="23" t="s">
        <v>360</v>
      </c>
      <c r="D148" s="23" t="s">
        <v>361</v>
      </c>
      <c r="E148" s="24">
        <v>11.7766</v>
      </c>
      <c r="F148" s="24">
        <v>3.7844000000000002</v>
      </c>
      <c r="G148" s="24">
        <v>0</v>
      </c>
      <c r="H148" s="25">
        <v>187</v>
      </c>
      <c r="I148" s="26" t="s">
        <v>763</v>
      </c>
      <c r="J148" s="24">
        <v>0</v>
      </c>
      <c r="K148" s="24">
        <v>0.43140000000000001</v>
      </c>
      <c r="L148" s="26" t="s">
        <v>764</v>
      </c>
      <c r="M148" s="27">
        <v>750</v>
      </c>
      <c r="N148" s="27">
        <v>1.4494276923</v>
      </c>
    </row>
    <row r="149" spans="1:14" x14ac:dyDescent="0.25">
      <c r="A149" s="23" t="s">
        <v>65</v>
      </c>
      <c r="B149" s="23" t="s">
        <v>245</v>
      </c>
      <c r="C149" s="23" t="s">
        <v>362</v>
      </c>
      <c r="D149" s="23" t="s">
        <v>363</v>
      </c>
      <c r="E149" s="24">
        <v>12.920400000000001</v>
      </c>
      <c r="F149" s="24">
        <v>3.8431999999999999</v>
      </c>
      <c r="G149" s="24">
        <v>0</v>
      </c>
      <c r="H149" s="25">
        <v>1000</v>
      </c>
      <c r="I149" s="26" t="s">
        <v>764</v>
      </c>
      <c r="J149" s="24">
        <v>11.0482</v>
      </c>
      <c r="K149" s="24">
        <v>0.4279</v>
      </c>
      <c r="L149" s="26" t="s">
        <v>763</v>
      </c>
      <c r="M149" s="27">
        <v>0</v>
      </c>
      <c r="N149" s="27">
        <v>1.3365331898999999</v>
      </c>
    </row>
    <row r="150" spans="1:14" x14ac:dyDescent="0.25">
      <c r="A150" s="23" t="s">
        <v>65</v>
      </c>
      <c r="B150" s="23" t="s">
        <v>245</v>
      </c>
      <c r="C150" s="23" t="s">
        <v>364</v>
      </c>
      <c r="D150" s="23" t="s">
        <v>365</v>
      </c>
      <c r="E150" s="24">
        <v>4.9914399999999999</v>
      </c>
      <c r="F150" s="24">
        <v>3.1131959999999999</v>
      </c>
      <c r="G150" s="24">
        <v>0</v>
      </c>
      <c r="H150" s="25">
        <v>0</v>
      </c>
      <c r="I150" s="26" t="s">
        <v>763</v>
      </c>
      <c r="J150" s="24">
        <v>0</v>
      </c>
      <c r="K150" s="24">
        <v>0.14079</v>
      </c>
      <c r="L150" s="26" t="s">
        <v>764</v>
      </c>
      <c r="M150" s="27">
        <v>298</v>
      </c>
      <c r="N150" s="27">
        <v>1.9201538757000001</v>
      </c>
    </row>
    <row r="151" spans="1:14" x14ac:dyDescent="0.25">
      <c r="A151" s="23" t="s">
        <v>65</v>
      </c>
      <c r="B151" s="23" t="s">
        <v>245</v>
      </c>
      <c r="C151" s="23" t="s">
        <v>366</v>
      </c>
      <c r="D151" s="23" t="s">
        <v>367</v>
      </c>
      <c r="E151" s="24">
        <v>8.1940000000000008</v>
      </c>
      <c r="F151" s="24">
        <v>3.72</v>
      </c>
      <c r="G151" s="24">
        <v>0</v>
      </c>
      <c r="H151" s="25">
        <v>7720</v>
      </c>
      <c r="I151" s="26" t="s">
        <v>763</v>
      </c>
      <c r="J151" s="24">
        <v>0</v>
      </c>
      <c r="K151" s="24">
        <v>0.11799999999999999</v>
      </c>
      <c r="L151" s="26" t="s">
        <v>763</v>
      </c>
      <c r="M151" s="27">
        <v>0</v>
      </c>
      <c r="N151" s="27">
        <v>1.4833454019000001</v>
      </c>
    </row>
    <row r="152" spans="1:14" x14ac:dyDescent="0.25">
      <c r="A152" s="23" t="s">
        <v>65</v>
      </c>
      <c r="B152" s="23" t="s">
        <v>245</v>
      </c>
      <c r="C152" s="23" t="s">
        <v>368</v>
      </c>
      <c r="D152" s="23" t="s">
        <v>369</v>
      </c>
      <c r="E152" s="24">
        <v>8.2911000000000001</v>
      </c>
      <c r="F152" s="24">
        <v>3.8572000000000002</v>
      </c>
      <c r="G152" s="24">
        <v>0</v>
      </c>
      <c r="H152" s="25">
        <v>0</v>
      </c>
      <c r="I152" s="26" t="s">
        <v>763</v>
      </c>
      <c r="J152" s="24">
        <v>0</v>
      </c>
      <c r="K152" s="24">
        <v>0.36530000000000001</v>
      </c>
      <c r="L152" s="26" t="s">
        <v>763</v>
      </c>
      <c r="M152" s="27">
        <v>0</v>
      </c>
      <c r="N152" s="27">
        <v>1.3681231643</v>
      </c>
    </row>
    <row r="153" spans="1:14" x14ac:dyDescent="0.25">
      <c r="A153" s="23" t="s">
        <v>65</v>
      </c>
      <c r="B153" s="23" t="s">
        <v>245</v>
      </c>
      <c r="C153" s="23" t="s">
        <v>370</v>
      </c>
      <c r="D153" s="23" t="s">
        <v>371</v>
      </c>
      <c r="E153" s="24">
        <v>20.24999</v>
      </c>
      <c r="F153" s="24">
        <v>3.8453400000000002</v>
      </c>
      <c r="G153" s="24">
        <v>0</v>
      </c>
      <c r="H153" s="25">
        <v>0</v>
      </c>
      <c r="I153" s="26" t="s">
        <v>763</v>
      </c>
      <c r="J153" s="24">
        <v>0</v>
      </c>
      <c r="K153" s="24">
        <v>0.21693999999999999</v>
      </c>
      <c r="L153" s="26" t="s">
        <v>764</v>
      </c>
      <c r="M153" s="27">
        <v>1000</v>
      </c>
      <c r="N153" s="27">
        <v>2.7291606580000001</v>
      </c>
    </row>
    <row r="154" spans="1:14" x14ac:dyDescent="0.25">
      <c r="A154" s="23" t="s">
        <v>65</v>
      </c>
      <c r="B154" s="23" t="s">
        <v>245</v>
      </c>
      <c r="C154" s="23" t="s">
        <v>372</v>
      </c>
      <c r="D154" s="23" t="s">
        <v>373</v>
      </c>
      <c r="E154" s="24">
        <v>14.8744</v>
      </c>
      <c r="F154" s="24">
        <v>5.5415999999999999</v>
      </c>
      <c r="G154" s="24">
        <v>0</v>
      </c>
      <c r="H154" s="25">
        <v>0</v>
      </c>
      <c r="I154" s="26" t="s">
        <v>763</v>
      </c>
      <c r="J154" s="24">
        <v>0</v>
      </c>
      <c r="K154" s="24">
        <v>0.75629999999999997</v>
      </c>
      <c r="L154" s="26" t="s">
        <v>764</v>
      </c>
      <c r="M154" s="27">
        <v>500</v>
      </c>
      <c r="N154" s="27">
        <v>1</v>
      </c>
    </row>
    <row r="155" spans="1:14" x14ac:dyDescent="0.25">
      <c r="A155" s="23" t="s">
        <v>65</v>
      </c>
      <c r="B155" s="23" t="s">
        <v>245</v>
      </c>
      <c r="C155" s="23" t="s">
        <v>374</v>
      </c>
      <c r="D155" s="23" t="s">
        <v>375</v>
      </c>
      <c r="E155" s="24">
        <v>19.569299999999998</v>
      </c>
      <c r="F155" s="24">
        <v>3.8616999999999999</v>
      </c>
      <c r="G155" s="24">
        <v>0</v>
      </c>
      <c r="H155" s="25">
        <v>25000</v>
      </c>
      <c r="I155" s="26" t="s">
        <v>763</v>
      </c>
      <c r="J155" s="24">
        <v>0</v>
      </c>
      <c r="K155" s="24">
        <v>0.51019999999999999</v>
      </c>
      <c r="L155" s="26" t="s">
        <v>763</v>
      </c>
      <c r="M155" s="27">
        <v>0</v>
      </c>
      <c r="N155" s="27">
        <v>1.9200082414999999</v>
      </c>
    </row>
    <row r="156" spans="1:14" x14ac:dyDescent="0.25">
      <c r="A156" s="23" t="s">
        <v>65</v>
      </c>
      <c r="B156" s="23" t="s">
        <v>245</v>
      </c>
      <c r="C156" s="23" t="s">
        <v>376</v>
      </c>
      <c r="D156" s="23" t="s">
        <v>377</v>
      </c>
      <c r="E156" s="24">
        <v>12.350199999999999</v>
      </c>
      <c r="F156" s="24">
        <v>3.6720000000000002</v>
      </c>
      <c r="G156" s="24">
        <v>0</v>
      </c>
      <c r="H156" s="25">
        <v>0</v>
      </c>
      <c r="I156" s="26" t="s">
        <v>763</v>
      </c>
      <c r="J156" s="24">
        <v>0</v>
      </c>
      <c r="K156" s="24">
        <v>1.8800000000000001E-2</v>
      </c>
      <c r="L156" s="26" t="s">
        <v>764</v>
      </c>
      <c r="M156" s="27">
        <v>500</v>
      </c>
      <c r="N156" s="27">
        <v>1.4072377567000001</v>
      </c>
    </row>
    <row r="157" spans="1:14" x14ac:dyDescent="0.25">
      <c r="A157" s="23" t="s">
        <v>65</v>
      </c>
      <c r="B157" s="23" t="s">
        <v>245</v>
      </c>
      <c r="C157" s="23" t="s">
        <v>378</v>
      </c>
      <c r="D157" s="23" t="s">
        <v>379</v>
      </c>
      <c r="E157" s="24">
        <v>9.1200399999999995</v>
      </c>
      <c r="F157" s="24">
        <v>3.7029399999999999</v>
      </c>
      <c r="G157" s="24">
        <v>0</v>
      </c>
      <c r="H157" s="25">
        <v>0</v>
      </c>
      <c r="I157" s="26" t="s">
        <v>763</v>
      </c>
      <c r="J157" s="24">
        <v>0</v>
      </c>
      <c r="K157" s="24">
        <v>0.14826</v>
      </c>
      <c r="L157" s="26" t="s">
        <v>763</v>
      </c>
      <c r="M157" s="27">
        <v>0</v>
      </c>
      <c r="N157" s="27">
        <v>1.2236621956</v>
      </c>
    </row>
    <row r="158" spans="1:14" x14ac:dyDescent="0.25">
      <c r="A158" s="23" t="s">
        <v>65</v>
      </c>
      <c r="B158" s="23" t="s">
        <v>245</v>
      </c>
      <c r="C158" s="23" t="s">
        <v>380</v>
      </c>
      <c r="D158" s="23" t="s">
        <v>381</v>
      </c>
      <c r="E158" s="24">
        <v>12.792899999999999</v>
      </c>
      <c r="F158" s="24">
        <v>3.7378</v>
      </c>
      <c r="G158" s="24">
        <v>0</v>
      </c>
      <c r="H158" s="25">
        <v>0</v>
      </c>
      <c r="I158" s="26" t="s">
        <v>763</v>
      </c>
      <c r="J158" s="24">
        <v>0</v>
      </c>
      <c r="K158" s="24">
        <v>0.24460000000000001</v>
      </c>
      <c r="L158" s="26" t="s">
        <v>763</v>
      </c>
      <c r="M158" s="27">
        <v>0</v>
      </c>
      <c r="N158" s="27">
        <v>1.2618512162</v>
      </c>
    </row>
    <row r="159" spans="1:14" x14ac:dyDescent="0.25">
      <c r="A159" s="23" t="s">
        <v>65</v>
      </c>
      <c r="B159" s="23" t="s">
        <v>245</v>
      </c>
      <c r="C159" s="23" t="s">
        <v>382</v>
      </c>
      <c r="D159" s="23" t="s">
        <v>383</v>
      </c>
      <c r="E159" s="24">
        <v>10.4762</v>
      </c>
      <c r="F159" s="24">
        <v>3.9186000000000001</v>
      </c>
      <c r="G159" s="24">
        <v>0</v>
      </c>
      <c r="H159" s="25">
        <v>0</v>
      </c>
      <c r="I159" s="26" t="s">
        <v>763</v>
      </c>
      <c r="J159" s="24">
        <v>0</v>
      </c>
      <c r="K159" s="24">
        <v>0.1028</v>
      </c>
      <c r="L159" s="26" t="s">
        <v>763</v>
      </c>
      <c r="M159" s="27">
        <v>0</v>
      </c>
      <c r="N159" s="27">
        <v>1.3051039603000001</v>
      </c>
    </row>
    <row r="160" spans="1:14" x14ac:dyDescent="0.25">
      <c r="A160" s="23" t="s">
        <v>65</v>
      </c>
      <c r="B160" s="23" t="s">
        <v>245</v>
      </c>
      <c r="C160" s="23" t="s">
        <v>384</v>
      </c>
      <c r="D160" s="23" t="s">
        <v>385</v>
      </c>
      <c r="E160" s="24">
        <v>16.952583000000001</v>
      </c>
      <c r="F160" s="24">
        <v>3.9501300000000001</v>
      </c>
      <c r="G160" s="24">
        <v>0</v>
      </c>
      <c r="H160" s="25">
        <v>0</v>
      </c>
      <c r="I160" s="26" t="s">
        <v>763</v>
      </c>
      <c r="J160" s="24">
        <v>0</v>
      </c>
      <c r="K160" s="24">
        <v>0.20709</v>
      </c>
      <c r="L160" s="26" t="s">
        <v>764</v>
      </c>
      <c r="M160" s="27">
        <v>500</v>
      </c>
      <c r="N160" s="27">
        <v>1.7033350035999999</v>
      </c>
    </row>
    <row r="161" spans="1:14" x14ac:dyDescent="0.25">
      <c r="A161" s="23" t="s">
        <v>65</v>
      </c>
      <c r="B161" s="23" t="s">
        <v>245</v>
      </c>
      <c r="C161" s="23" t="s">
        <v>386</v>
      </c>
      <c r="D161" s="23" t="s">
        <v>387</v>
      </c>
      <c r="E161" s="24">
        <v>14.7</v>
      </c>
      <c r="F161" s="24">
        <v>4.2549000000000001</v>
      </c>
      <c r="G161" s="24">
        <v>0</v>
      </c>
      <c r="H161" s="25">
        <v>0</v>
      </c>
      <c r="I161" s="26" t="s">
        <v>763</v>
      </c>
      <c r="J161" s="24">
        <v>0</v>
      </c>
      <c r="K161" s="24">
        <v>0.31240000000000001</v>
      </c>
      <c r="L161" s="26" t="s">
        <v>763</v>
      </c>
      <c r="M161" s="27">
        <v>0</v>
      </c>
      <c r="N161" s="27">
        <v>1</v>
      </c>
    </row>
    <row r="162" spans="1:14" x14ac:dyDescent="0.25">
      <c r="A162" s="23" t="s">
        <v>65</v>
      </c>
      <c r="B162" s="23" t="s">
        <v>245</v>
      </c>
      <c r="C162" s="23" t="s">
        <v>388</v>
      </c>
      <c r="D162" s="23" t="s">
        <v>389</v>
      </c>
      <c r="E162" s="24">
        <v>13.171250000000001</v>
      </c>
      <c r="F162" s="24">
        <v>3.6574</v>
      </c>
      <c r="G162" s="24">
        <v>0</v>
      </c>
      <c r="H162" s="25">
        <v>0</v>
      </c>
      <c r="I162" s="26" t="s">
        <v>763</v>
      </c>
      <c r="J162" s="24">
        <v>0</v>
      </c>
      <c r="K162" s="24">
        <v>0.29211999999999999</v>
      </c>
      <c r="L162" s="26" t="s">
        <v>764</v>
      </c>
      <c r="M162" s="27">
        <v>1050</v>
      </c>
      <c r="N162" s="27">
        <v>1.5648464528999999</v>
      </c>
    </row>
    <row r="163" spans="1:14" x14ac:dyDescent="0.25">
      <c r="A163" s="23" t="s">
        <v>65</v>
      </c>
      <c r="B163" s="23" t="s">
        <v>245</v>
      </c>
      <c r="C163" s="23" t="s">
        <v>390</v>
      </c>
      <c r="D163" s="23" t="s">
        <v>391</v>
      </c>
      <c r="E163" s="24">
        <v>14.502700000000001</v>
      </c>
      <c r="F163" s="24">
        <v>3.9416000000000002</v>
      </c>
      <c r="G163" s="24">
        <v>0</v>
      </c>
      <c r="H163" s="25">
        <v>0</v>
      </c>
      <c r="I163" s="26" t="s">
        <v>763</v>
      </c>
      <c r="J163" s="24">
        <v>0</v>
      </c>
      <c r="K163" s="24">
        <v>0.1027</v>
      </c>
      <c r="L163" s="26" t="s">
        <v>763</v>
      </c>
      <c r="M163" s="27">
        <v>0</v>
      </c>
      <c r="N163" s="27">
        <v>2.6309707381999998</v>
      </c>
    </row>
    <row r="164" spans="1:14" x14ac:dyDescent="0.25">
      <c r="A164" s="23" t="s">
        <v>65</v>
      </c>
      <c r="B164" s="23" t="s">
        <v>245</v>
      </c>
      <c r="C164" s="23" t="s">
        <v>392</v>
      </c>
      <c r="D164" s="23" t="s">
        <v>393</v>
      </c>
      <c r="E164" s="24">
        <v>10.676500000000001</v>
      </c>
      <c r="F164" s="24">
        <v>4.0454999999999997</v>
      </c>
      <c r="G164" s="24">
        <v>0</v>
      </c>
      <c r="H164" s="25">
        <v>0</v>
      </c>
      <c r="I164" s="26" t="s">
        <v>763</v>
      </c>
      <c r="J164" s="24">
        <v>0</v>
      </c>
      <c r="K164" s="24">
        <v>8.9300000000000004E-2</v>
      </c>
      <c r="L164" s="26" t="s">
        <v>764</v>
      </c>
      <c r="M164" s="27">
        <v>300</v>
      </c>
      <c r="N164" s="27">
        <v>1.0745161583</v>
      </c>
    </row>
    <row r="165" spans="1:14" x14ac:dyDescent="0.25">
      <c r="A165" s="23" t="s">
        <v>65</v>
      </c>
      <c r="B165" s="23" t="s">
        <v>245</v>
      </c>
      <c r="C165" s="23" t="s">
        <v>394</v>
      </c>
      <c r="D165" s="23" t="s">
        <v>395</v>
      </c>
      <c r="E165" s="24">
        <v>9.8767899999999997</v>
      </c>
      <c r="F165" s="24">
        <v>3.64581</v>
      </c>
      <c r="G165" s="24">
        <v>0</v>
      </c>
      <c r="H165" s="25">
        <v>0</v>
      </c>
      <c r="I165" s="26" t="s">
        <v>763</v>
      </c>
      <c r="J165" s="24">
        <v>0</v>
      </c>
      <c r="K165" s="24">
        <v>0.10308</v>
      </c>
      <c r="L165" s="26" t="s">
        <v>763</v>
      </c>
      <c r="M165" s="27">
        <v>0</v>
      </c>
      <c r="N165" s="27">
        <v>1.2692557790000001</v>
      </c>
    </row>
    <row r="166" spans="1:14" x14ac:dyDescent="0.25">
      <c r="A166" s="23" t="s">
        <v>65</v>
      </c>
      <c r="B166" s="23" t="s">
        <v>245</v>
      </c>
      <c r="C166" s="23" t="s">
        <v>396</v>
      </c>
      <c r="D166" s="23" t="s">
        <v>397</v>
      </c>
      <c r="E166" s="24">
        <v>13.8589</v>
      </c>
      <c r="F166" s="24">
        <v>3.6192000000000002</v>
      </c>
      <c r="G166" s="24">
        <v>0</v>
      </c>
      <c r="H166" s="25">
        <v>0</v>
      </c>
      <c r="I166" s="26" t="s">
        <v>764</v>
      </c>
      <c r="J166" s="24">
        <v>10.851900000000001</v>
      </c>
      <c r="K166" s="24">
        <v>0.155</v>
      </c>
      <c r="L166" s="26" t="s">
        <v>763</v>
      </c>
      <c r="M166" s="27">
        <v>0</v>
      </c>
      <c r="N166" s="27">
        <v>1.5615837925</v>
      </c>
    </row>
    <row r="167" spans="1:14" x14ac:dyDescent="0.25">
      <c r="A167" s="23" t="s">
        <v>65</v>
      </c>
      <c r="B167" s="23" t="s">
        <v>245</v>
      </c>
      <c r="C167" s="23" t="s">
        <v>398</v>
      </c>
      <c r="D167" s="23" t="s">
        <v>399</v>
      </c>
      <c r="E167" s="24">
        <v>11.025297999999999</v>
      </c>
      <c r="F167" s="24">
        <v>3.8534106000000001</v>
      </c>
      <c r="G167" s="24">
        <v>0</v>
      </c>
      <c r="H167" s="25">
        <v>0</v>
      </c>
      <c r="I167" s="26" t="s">
        <v>763</v>
      </c>
      <c r="J167" s="24">
        <v>0</v>
      </c>
      <c r="K167" s="24">
        <v>0.12833720000000001</v>
      </c>
      <c r="L167" s="26" t="s">
        <v>764</v>
      </c>
      <c r="M167" s="27">
        <v>1000</v>
      </c>
      <c r="N167" s="27">
        <v>1.2801493734</v>
      </c>
    </row>
    <row r="168" spans="1:14" x14ac:dyDescent="0.25">
      <c r="A168" s="23" t="s">
        <v>65</v>
      </c>
      <c r="B168" s="23" t="s">
        <v>245</v>
      </c>
      <c r="C168" s="23" t="s">
        <v>400</v>
      </c>
      <c r="D168" s="23" t="s">
        <v>401</v>
      </c>
      <c r="E168" s="24">
        <v>17.129000000000001</v>
      </c>
      <c r="F168" s="24">
        <v>3.9874999999999998</v>
      </c>
      <c r="G168" s="24">
        <v>0</v>
      </c>
      <c r="H168" s="25">
        <v>0</v>
      </c>
      <c r="I168" s="26" t="s">
        <v>764</v>
      </c>
      <c r="J168" s="24">
        <v>12.594900000000001</v>
      </c>
      <c r="K168" s="24">
        <v>4.9099999999999998E-2</v>
      </c>
      <c r="L168" s="26" t="s">
        <v>763</v>
      </c>
      <c r="M168" s="27">
        <v>0</v>
      </c>
      <c r="N168" s="27">
        <v>2.1945907163</v>
      </c>
    </row>
    <row r="169" spans="1:14" x14ac:dyDescent="0.25">
      <c r="A169" s="23" t="s">
        <v>65</v>
      </c>
      <c r="B169" s="23" t="s">
        <v>245</v>
      </c>
      <c r="C169" s="23" t="s">
        <v>402</v>
      </c>
      <c r="D169" s="23" t="s">
        <v>403</v>
      </c>
      <c r="E169" s="24">
        <v>13.8858</v>
      </c>
      <c r="F169" s="24">
        <v>3.8696999999999999</v>
      </c>
      <c r="G169" s="24">
        <v>0</v>
      </c>
      <c r="H169" s="25">
        <v>0</v>
      </c>
      <c r="I169" s="26" t="s">
        <v>763</v>
      </c>
      <c r="J169" s="24">
        <v>0</v>
      </c>
      <c r="K169" s="24">
        <v>0.33139999999999997</v>
      </c>
      <c r="L169" s="26" t="s">
        <v>763</v>
      </c>
      <c r="M169" s="27">
        <v>0</v>
      </c>
      <c r="N169" s="27">
        <v>1.4821163637000001</v>
      </c>
    </row>
    <row r="170" spans="1:14" x14ac:dyDescent="0.25">
      <c r="A170" s="23" t="s">
        <v>65</v>
      </c>
      <c r="B170" s="23" t="s">
        <v>245</v>
      </c>
      <c r="C170" s="23" t="s">
        <v>404</v>
      </c>
      <c r="D170" s="23" t="s">
        <v>405</v>
      </c>
      <c r="E170" s="24">
        <v>17.0379</v>
      </c>
      <c r="F170" s="24">
        <v>3.7928199999999999</v>
      </c>
      <c r="G170" s="24">
        <v>0</v>
      </c>
      <c r="H170" s="25">
        <v>500</v>
      </c>
      <c r="I170" s="26" t="s">
        <v>763</v>
      </c>
      <c r="J170" s="24">
        <v>0</v>
      </c>
      <c r="K170" s="24">
        <v>0.69362000000000001</v>
      </c>
      <c r="L170" s="26" t="s">
        <v>764</v>
      </c>
      <c r="M170" s="27">
        <v>400</v>
      </c>
      <c r="N170" s="27">
        <v>1.8285678102</v>
      </c>
    </row>
    <row r="171" spans="1:14" x14ac:dyDescent="0.25">
      <c r="A171" s="23" t="s">
        <v>65</v>
      </c>
      <c r="B171" s="23" t="s">
        <v>245</v>
      </c>
      <c r="C171" s="23" t="s">
        <v>406</v>
      </c>
      <c r="D171" s="23" t="s">
        <v>407</v>
      </c>
      <c r="E171" s="24">
        <v>14.7</v>
      </c>
      <c r="F171" s="24">
        <v>3.9</v>
      </c>
      <c r="G171" s="24">
        <v>0</v>
      </c>
      <c r="H171" s="25">
        <v>0</v>
      </c>
      <c r="I171" s="26" t="s">
        <v>763</v>
      </c>
      <c r="J171" s="24">
        <v>0</v>
      </c>
      <c r="K171" s="24">
        <v>4.8500000000000001E-2</v>
      </c>
      <c r="L171" s="26" t="s">
        <v>764</v>
      </c>
      <c r="M171" s="27">
        <v>1000</v>
      </c>
      <c r="N171" s="27">
        <v>1.3066666667</v>
      </c>
    </row>
    <row r="172" spans="1:14" x14ac:dyDescent="0.25">
      <c r="A172" s="23" t="s">
        <v>65</v>
      </c>
      <c r="B172" s="23" t="s">
        <v>245</v>
      </c>
      <c r="C172" s="23" t="s">
        <v>408</v>
      </c>
      <c r="D172" s="23" t="s">
        <v>409</v>
      </c>
      <c r="E172" s="24">
        <v>17.98</v>
      </c>
      <c r="F172" s="24">
        <v>4.2590000000000003</v>
      </c>
      <c r="G172" s="24">
        <v>0</v>
      </c>
      <c r="H172" s="25">
        <v>0</v>
      </c>
      <c r="I172" s="26" t="s">
        <v>763</v>
      </c>
      <c r="J172" s="24">
        <v>0</v>
      </c>
      <c r="K172" s="24">
        <v>0.32417000000000001</v>
      </c>
      <c r="L172" s="26" t="s">
        <v>763</v>
      </c>
      <c r="M172" s="27">
        <v>0</v>
      </c>
      <c r="N172" s="27">
        <v>1.9504680906</v>
      </c>
    </row>
    <row r="173" spans="1:14" x14ac:dyDescent="0.25">
      <c r="A173" s="23" t="s">
        <v>65</v>
      </c>
      <c r="B173" s="23" t="s">
        <v>245</v>
      </c>
      <c r="C173" s="23" t="s">
        <v>410</v>
      </c>
      <c r="D173" s="23" t="s">
        <v>411</v>
      </c>
      <c r="E173" s="24">
        <v>6.2625000000000002</v>
      </c>
      <c r="F173" s="24">
        <v>3.8315999999999999</v>
      </c>
      <c r="G173" s="24">
        <v>0</v>
      </c>
      <c r="H173" s="25">
        <v>0</v>
      </c>
      <c r="I173" s="26" t="s">
        <v>763</v>
      </c>
      <c r="J173" s="24">
        <v>0</v>
      </c>
      <c r="K173" s="24">
        <v>0.25940000000000002</v>
      </c>
      <c r="L173" s="26" t="s">
        <v>763</v>
      </c>
      <c r="M173" s="27">
        <v>0</v>
      </c>
      <c r="N173" s="27">
        <v>0.86540454639999997</v>
      </c>
    </row>
    <row r="174" spans="1:14" x14ac:dyDescent="0.25">
      <c r="A174" s="23" t="s">
        <v>65</v>
      </c>
      <c r="B174" s="23" t="s">
        <v>245</v>
      </c>
      <c r="C174" s="23" t="s">
        <v>412</v>
      </c>
      <c r="D174" s="23" t="s">
        <v>413</v>
      </c>
      <c r="E174" s="24">
        <v>9.1350999999999996</v>
      </c>
      <c r="F174" s="24">
        <v>3.9523000000000001</v>
      </c>
      <c r="G174" s="24">
        <v>0</v>
      </c>
      <c r="H174" s="25">
        <v>0</v>
      </c>
      <c r="I174" s="26" t="s">
        <v>763</v>
      </c>
      <c r="J174" s="24">
        <v>0</v>
      </c>
      <c r="K174" s="24">
        <v>0.47139999999999999</v>
      </c>
      <c r="L174" s="26" t="s">
        <v>763</v>
      </c>
      <c r="M174" s="27">
        <v>0</v>
      </c>
      <c r="N174" s="27">
        <v>1.3362833153</v>
      </c>
    </row>
    <row r="175" spans="1:14" x14ac:dyDescent="0.25">
      <c r="A175" s="23" t="s">
        <v>65</v>
      </c>
      <c r="B175" s="23" t="s">
        <v>245</v>
      </c>
      <c r="C175" s="23" t="s">
        <v>414</v>
      </c>
      <c r="D175" s="23" t="s">
        <v>415</v>
      </c>
      <c r="E175" s="24">
        <v>8.1563999999999997</v>
      </c>
      <c r="F175" s="24">
        <v>3.9264999999999999</v>
      </c>
      <c r="G175" s="24">
        <v>0</v>
      </c>
      <c r="H175" s="25">
        <v>0</v>
      </c>
      <c r="I175" s="26" t="s">
        <v>763</v>
      </c>
      <c r="J175" s="24">
        <v>0</v>
      </c>
      <c r="K175" s="24">
        <v>7.1499999999999994E-2</v>
      </c>
      <c r="L175" s="26" t="s">
        <v>763</v>
      </c>
      <c r="M175" s="27">
        <v>0</v>
      </c>
      <c r="N175" s="27">
        <v>1.2593255929</v>
      </c>
    </row>
    <row r="176" spans="1:14" x14ac:dyDescent="0.25">
      <c r="A176" s="23" t="s">
        <v>65</v>
      </c>
      <c r="B176" s="23" t="s">
        <v>245</v>
      </c>
      <c r="C176" s="23" t="s">
        <v>416</v>
      </c>
      <c r="D176" s="23" t="s">
        <v>417</v>
      </c>
      <c r="E176" s="24">
        <v>8.34</v>
      </c>
      <c r="F176" s="24">
        <v>3.84</v>
      </c>
      <c r="G176" s="24">
        <v>0</v>
      </c>
      <c r="H176" s="25">
        <v>0</v>
      </c>
      <c r="I176" s="26" t="s">
        <v>763</v>
      </c>
      <c r="J176" s="24">
        <v>0</v>
      </c>
      <c r="K176" s="24">
        <v>7.4999999999999997E-2</v>
      </c>
      <c r="L176" s="26" t="s">
        <v>764</v>
      </c>
      <c r="M176" s="27">
        <v>50</v>
      </c>
      <c r="N176" s="27">
        <v>1.2309963100000001</v>
      </c>
    </row>
    <row r="177" spans="1:14" x14ac:dyDescent="0.25">
      <c r="A177" s="23" t="s">
        <v>65</v>
      </c>
      <c r="B177" s="23" t="s">
        <v>245</v>
      </c>
      <c r="C177" s="23" t="s">
        <v>418</v>
      </c>
      <c r="D177" s="23" t="s">
        <v>419</v>
      </c>
      <c r="E177" s="24">
        <v>11.7933</v>
      </c>
      <c r="F177" s="24">
        <v>3.7277999999999998</v>
      </c>
      <c r="G177" s="24">
        <v>0</v>
      </c>
      <c r="H177" s="25">
        <v>0</v>
      </c>
      <c r="I177" s="26" t="s">
        <v>763</v>
      </c>
      <c r="J177" s="24">
        <v>0</v>
      </c>
      <c r="K177" s="24">
        <v>0.36209999999999998</v>
      </c>
      <c r="L177" s="26" t="s">
        <v>763</v>
      </c>
      <c r="M177" s="27">
        <v>0</v>
      </c>
      <c r="N177" s="27">
        <v>1.4756750669000001</v>
      </c>
    </row>
    <row r="178" spans="1:14" x14ac:dyDescent="0.25">
      <c r="A178" s="23" t="s">
        <v>65</v>
      </c>
      <c r="B178" s="23" t="s">
        <v>245</v>
      </c>
      <c r="C178" s="23" t="s">
        <v>420</v>
      </c>
      <c r="D178" s="23" t="s">
        <v>421</v>
      </c>
      <c r="E178" s="24">
        <v>27.36</v>
      </c>
      <c r="F178" s="24">
        <v>3.83141</v>
      </c>
      <c r="G178" s="24">
        <v>0</v>
      </c>
      <c r="H178" s="25">
        <v>0</v>
      </c>
      <c r="I178" s="26" t="s">
        <v>763</v>
      </c>
      <c r="J178" s="24">
        <v>0</v>
      </c>
      <c r="K178" s="24">
        <v>0.122826</v>
      </c>
      <c r="L178" s="26" t="s">
        <v>764</v>
      </c>
      <c r="M178" s="27">
        <v>500</v>
      </c>
      <c r="N178" s="27">
        <v>1.61</v>
      </c>
    </row>
    <row r="179" spans="1:14" x14ac:dyDescent="0.25">
      <c r="A179" s="23" t="s">
        <v>65</v>
      </c>
      <c r="B179" s="23" t="s">
        <v>245</v>
      </c>
      <c r="C179" s="23" t="s">
        <v>422</v>
      </c>
      <c r="D179" s="23" t="s">
        <v>423</v>
      </c>
      <c r="E179" s="24">
        <v>11.1127</v>
      </c>
      <c r="F179" s="24">
        <v>3.8812000000000002</v>
      </c>
      <c r="G179" s="24">
        <v>0</v>
      </c>
      <c r="H179" s="25">
        <v>0</v>
      </c>
      <c r="I179" s="26" t="s">
        <v>763</v>
      </c>
      <c r="J179" s="24">
        <v>0</v>
      </c>
      <c r="K179" s="24">
        <v>0.12382</v>
      </c>
      <c r="L179" s="26" t="s">
        <v>763</v>
      </c>
      <c r="M179" s="27">
        <v>0</v>
      </c>
      <c r="N179" s="27">
        <v>1.7058355796</v>
      </c>
    </row>
    <row r="180" spans="1:14" x14ac:dyDescent="0.25">
      <c r="A180" s="23" t="s">
        <v>65</v>
      </c>
      <c r="B180" s="23" t="s">
        <v>245</v>
      </c>
      <c r="C180" s="23" t="s">
        <v>424</v>
      </c>
      <c r="D180" s="23" t="s">
        <v>425</v>
      </c>
      <c r="E180" s="24">
        <v>12.8476</v>
      </c>
      <c r="F180" s="24">
        <v>3.8593000000000002</v>
      </c>
      <c r="G180" s="24">
        <v>0</v>
      </c>
      <c r="H180" s="25">
        <v>35080</v>
      </c>
      <c r="I180" s="26" t="s">
        <v>763</v>
      </c>
      <c r="J180" s="24">
        <v>0</v>
      </c>
      <c r="K180" s="24">
        <v>0.1225</v>
      </c>
      <c r="L180" s="26" t="s">
        <v>763</v>
      </c>
      <c r="M180" s="27">
        <v>0</v>
      </c>
      <c r="N180" s="27">
        <v>1.5695175733</v>
      </c>
    </row>
    <row r="181" spans="1:14" x14ac:dyDescent="0.25">
      <c r="A181" s="23" t="s">
        <v>65</v>
      </c>
      <c r="B181" s="23" t="s">
        <v>245</v>
      </c>
      <c r="C181" s="23" t="s">
        <v>428</v>
      </c>
      <c r="D181" s="23" t="s">
        <v>429</v>
      </c>
      <c r="E181" s="24">
        <v>12.77</v>
      </c>
      <c r="F181" s="24">
        <v>3.7378</v>
      </c>
      <c r="G181" s="24">
        <v>0</v>
      </c>
      <c r="H181" s="25">
        <v>0</v>
      </c>
      <c r="I181" s="26" t="s">
        <v>763</v>
      </c>
      <c r="J181" s="24">
        <v>0</v>
      </c>
      <c r="K181" s="24">
        <v>3.8399999999999997E-2</v>
      </c>
      <c r="L181" s="26" t="s">
        <v>764</v>
      </c>
      <c r="M181" s="27">
        <v>425</v>
      </c>
      <c r="N181" s="27">
        <v>1.3057259714</v>
      </c>
    </row>
    <row r="182" spans="1:14" x14ac:dyDescent="0.25">
      <c r="A182" s="23" t="s">
        <v>65</v>
      </c>
      <c r="B182" s="23" t="s">
        <v>245</v>
      </c>
      <c r="C182" s="23" t="s">
        <v>430</v>
      </c>
      <c r="D182" s="23" t="s">
        <v>431</v>
      </c>
      <c r="E182" s="24">
        <v>17.414400000000001</v>
      </c>
      <c r="F182" s="24">
        <v>3.9649000000000001</v>
      </c>
      <c r="G182" s="24">
        <v>0</v>
      </c>
      <c r="H182" s="25">
        <v>0</v>
      </c>
      <c r="I182" s="26" t="s">
        <v>763</v>
      </c>
      <c r="J182" s="24">
        <v>0</v>
      </c>
      <c r="K182" s="24">
        <v>0.45379999999999998</v>
      </c>
      <c r="L182" s="26" t="s">
        <v>763</v>
      </c>
      <c r="M182" s="27">
        <v>0</v>
      </c>
      <c r="N182" s="27">
        <v>1.8283794425</v>
      </c>
    </row>
    <row r="183" spans="1:14" x14ac:dyDescent="0.25">
      <c r="A183" s="23" t="s">
        <v>65</v>
      </c>
      <c r="B183" s="23" t="s">
        <v>245</v>
      </c>
      <c r="C183" s="23" t="s">
        <v>432</v>
      </c>
      <c r="D183" s="23" t="s">
        <v>433</v>
      </c>
      <c r="E183" s="24">
        <v>23.817730000000001</v>
      </c>
      <c r="F183" s="24">
        <v>3.8283299999999998</v>
      </c>
      <c r="G183" s="24">
        <v>0</v>
      </c>
      <c r="H183" s="25">
        <v>5000</v>
      </c>
      <c r="I183" s="26" t="s">
        <v>763</v>
      </c>
      <c r="J183" s="24">
        <v>0</v>
      </c>
      <c r="K183" s="24">
        <v>0</v>
      </c>
      <c r="L183" s="26" t="s">
        <v>764</v>
      </c>
      <c r="M183" s="27">
        <v>300</v>
      </c>
      <c r="N183" s="27">
        <v>2.0154234357999998</v>
      </c>
    </row>
    <row r="184" spans="1:14" x14ac:dyDescent="0.25">
      <c r="A184" s="23" t="s">
        <v>65</v>
      </c>
      <c r="B184" s="23" t="s">
        <v>245</v>
      </c>
      <c r="C184" s="23" t="s">
        <v>434</v>
      </c>
      <c r="D184" s="23" t="s">
        <v>435</v>
      </c>
      <c r="E184" s="24">
        <v>8.1799900000000001</v>
      </c>
      <c r="F184" s="24">
        <v>3.77</v>
      </c>
      <c r="G184" s="24">
        <v>0</v>
      </c>
      <c r="H184" s="25">
        <v>0</v>
      </c>
      <c r="I184" s="26" t="s">
        <v>763</v>
      </c>
      <c r="J184" s="24">
        <v>0</v>
      </c>
      <c r="K184" s="24">
        <v>0.11994</v>
      </c>
      <c r="L184" s="26" t="s">
        <v>763</v>
      </c>
      <c r="M184" s="27">
        <v>0</v>
      </c>
      <c r="N184" s="27">
        <v>1.0487180112000001</v>
      </c>
    </row>
    <row r="185" spans="1:14" x14ac:dyDescent="0.25">
      <c r="A185" s="23" t="s">
        <v>65</v>
      </c>
      <c r="B185" s="23" t="s">
        <v>245</v>
      </c>
      <c r="C185" s="23" t="s">
        <v>436</v>
      </c>
      <c r="D185" s="23" t="s">
        <v>437</v>
      </c>
      <c r="E185" s="24">
        <v>28.96</v>
      </c>
      <c r="F185" s="24">
        <v>3.9</v>
      </c>
      <c r="G185" s="24">
        <v>0</v>
      </c>
      <c r="H185" s="25">
        <v>0</v>
      </c>
      <c r="I185" s="26" t="s">
        <v>763</v>
      </c>
      <c r="J185" s="24">
        <v>0</v>
      </c>
      <c r="K185" s="24">
        <v>0</v>
      </c>
      <c r="L185" s="26" t="s">
        <v>764</v>
      </c>
      <c r="M185" s="27">
        <v>800</v>
      </c>
      <c r="N185" s="27">
        <v>2.0700500357</v>
      </c>
    </row>
    <row r="186" spans="1:14" x14ac:dyDescent="0.25">
      <c r="A186" s="23" t="s">
        <v>65</v>
      </c>
      <c r="B186" s="23" t="s">
        <v>245</v>
      </c>
      <c r="C186" s="23" t="s">
        <v>438</v>
      </c>
      <c r="D186" s="23" t="s">
        <v>439</v>
      </c>
      <c r="E186" s="24">
        <v>16.0503</v>
      </c>
      <c r="F186" s="24">
        <v>3.9719000000000002</v>
      </c>
      <c r="G186" s="24">
        <v>0</v>
      </c>
      <c r="H186" s="25">
        <v>0</v>
      </c>
      <c r="I186" s="26" t="s">
        <v>763</v>
      </c>
      <c r="J186" s="24">
        <v>0</v>
      </c>
      <c r="K186" s="24">
        <v>0.31269999999999998</v>
      </c>
      <c r="L186" s="26" t="s">
        <v>763</v>
      </c>
      <c r="M186" s="27">
        <v>0</v>
      </c>
      <c r="N186" s="27">
        <v>1.7833666667000001</v>
      </c>
    </row>
    <row r="187" spans="1:14" x14ac:dyDescent="0.25">
      <c r="A187" s="23" t="s">
        <v>65</v>
      </c>
      <c r="B187" s="23" t="s">
        <v>245</v>
      </c>
      <c r="C187" s="23" t="s">
        <v>440</v>
      </c>
      <c r="D187" s="23" t="s">
        <v>441</v>
      </c>
      <c r="E187" s="24">
        <v>17.959900000000001</v>
      </c>
      <c r="F187" s="24">
        <v>3.8978000000000002</v>
      </c>
      <c r="G187" s="24">
        <v>0</v>
      </c>
      <c r="H187" s="25">
        <v>0</v>
      </c>
      <c r="I187" s="26" t="s">
        <v>763</v>
      </c>
      <c r="J187" s="24">
        <v>0</v>
      </c>
      <c r="K187" s="24">
        <v>0.12496699999999999</v>
      </c>
      <c r="L187" s="26" t="s">
        <v>764</v>
      </c>
      <c r="M187" s="27">
        <v>500</v>
      </c>
      <c r="N187" s="27">
        <v>2.2734050632999998</v>
      </c>
    </row>
    <row r="188" spans="1:14" x14ac:dyDescent="0.25">
      <c r="A188" s="23" t="s">
        <v>65</v>
      </c>
      <c r="B188" s="23" t="s">
        <v>245</v>
      </c>
      <c r="C188" s="23" t="s">
        <v>442</v>
      </c>
      <c r="D188" s="23" t="s">
        <v>443</v>
      </c>
      <c r="E188" s="24">
        <v>21.5061</v>
      </c>
      <c r="F188" s="24">
        <v>4.0842999999999998</v>
      </c>
      <c r="G188" s="24">
        <v>0</v>
      </c>
      <c r="H188" s="25">
        <v>0</v>
      </c>
      <c r="I188" s="26" t="s">
        <v>764</v>
      </c>
      <c r="J188" s="24">
        <v>14.610200000000001</v>
      </c>
      <c r="K188" s="24">
        <v>0.30890000000000001</v>
      </c>
      <c r="L188" s="26" t="s">
        <v>763</v>
      </c>
      <c r="M188" s="27">
        <v>0</v>
      </c>
      <c r="N188" s="27">
        <v>2.3137527031</v>
      </c>
    </row>
    <row r="189" spans="1:14" x14ac:dyDescent="0.25">
      <c r="A189" s="23" t="s">
        <v>65</v>
      </c>
      <c r="B189" s="23" t="s">
        <v>245</v>
      </c>
      <c r="C189" s="23" t="s">
        <v>444</v>
      </c>
      <c r="D189" s="23" t="s">
        <v>445</v>
      </c>
      <c r="E189" s="24">
        <v>8.4651999999999994</v>
      </c>
      <c r="F189" s="24">
        <v>3.7692000000000001</v>
      </c>
      <c r="G189" s="24">
        <v>0</v>
      </c>
      <c r="H189" s="25">
        <v>0</v>
      </c>
      <c r="I189" s="26" t="s">
        <v>763</v>
      </c>
      <c r="J189" s="24">
        <v>0</v>
      </c>
      <c r="K189" s="24">
        <v>8.09E-2</v>
      </c>
      <c r="L189" s="26" t="s">
        <v>763</v>
      </c>
      <c r="M189" s="27">
        <v>0</v>
      </c>
      <c r="N189" s="27">
        <v>1</v>
      </c>
    </row>
    <row r="190" spans="1:14" x14ac:dyDescent="0.25">
      <c r="A190" s="23" t="s">
        <v>65</v>
      </c>
      <c r="B190" s="23" t="s">
        <v>245</v>
      </c>
      <c r="C190" s="23" t="s">
        <v>446</v>
      </c>
      <c r="D190" s="23" t="s">
        <v>447</v>
      </c>
      <c r="E190" s="24">
        <v>23.002400000000002</v>
      </c>
      <c r="F190" s="24">
        <v>3.76</v>
      </c>
      <c r="G190" s="24">
        <v>0</v>
      </c>
      <c r="H190" s="25">
        <v>0</v>
      </c>
      <c r="I190" s="26" t="s">
        <v>763</v>
      </c>
      <c r="J190" s="24">
        <v>0</v>
      </c>
      <c r="K190" s="24">
        <v>0.56530000000000002</v>
      </c>
      <c r="L190" s="26" t="s">
        <v>764</v>
      </c>
      <c r="M190" s="27">
        <v>1000</v>
      </c>
      <c r="N190" s="27">
        <v>1.9318870887999999</v>
      </c>
    </row>
    <row r="191" spans="1:14" x14ac:dyDescent="0.25">
      <c r="A191" s="23" t="s">
        <v>65</v>
      </c>
      <c r="B191" s="23" t="s">
        <v>245</v>
      </c>
      <c r="C191" s="23" t="s">
        <v>448</v>
      </c>
      <c r="D191" s="23" t="s">
        <v>449</v>
      </c>
      <c r="E191" s="24">
        <v>15.74</v>
      </c>
      <c r="F191" s="24">
        <v>3.8</v>
      </c>
      <c r="G191" s="24">
        <v>0</v>
      </c>
      <c r="H191" s="25">
        <v>0</v>
      </c>
      <c r="I191" s="26" t="s">
        <v>763</v>
      </c>
      <c r="J191" s="24">
        <v>0</v>
      </c>
      <c r="K191" s="24">
        <v>0.33989999999999998</v>
      </c>
      <c r="L191" s="26" t="s">
        <v>763</v>
      </c>
      <c r="M191" s="27">
        <v>0</v>
      </c>
      <c r="N191" s="27">
        <v>1.4821092279000001</v>
      </c>
    </row>
    <row r="192" spans="1:14" x14ac:dyDescent="0.25">
      <c r="A192" s="23" t="s">
        <v>65</v>
      </c>
      <c r="B192" s="23" t="s">
        <v>245</v>
      </c>
      <c r="C192" s="23" t="s">
        <v>450</v>
      </c>
      <c r="D192" s="23" t="s">
        <v>451</v>
      </c>
      <c r="E192" s="24">
        <v>10.0261</v>
      </c>
      <c r="F192" s="24">
        <v>3.9384999999999999</v>
      </c>
      <c r="G192" s="24">
        <v>0</v>
      </c>
      <c r="H192" s="25">
        <v>0</v>
      </c>
      <c r="I192" s="26" t="s">
        <v>763</v>
      </c>
      <c r="J192" s="24">
        <v>0</v>
      </c>
      <c r="K192" s="24">
        <v>0.1497</v>
      </c>
      <c r="L192" s="26" t="s">
        <v>763</v>
      </c>
      <c r="M192" s="27">
        <v>0</v>
      </c>
      <c r="N192" s="27">
        <v>1.4636856011999999</v>
      </c>
    </row>
    <row r="193" spans="1:14" x14ac:dyDescent="0.25">
      <c r="A193" s="23" t="s">
        <v>65</v>
      </c>
      <c r="B193" s="23" t="s">
        <v>245</v>
      </c>
      <c r="C193" s="23" t="s">
        <v>452</v>
      </c>
      <c r="D193" s="23" t="s">
        <v>453</v>
      </c>
      <c r="E193" s="24">
        <v>16.1996</v>
      </c>
      <c r="F193" s="24">
        <v>3.8374999999999999</v>
      </c>
      <c r="G193" s="24">
        <v>0</v>
      </c>
      <c r="H193" s="25">
        <v>0</v>
      </c>
      <c r="I193" s="26" t="s">
        <v>763</v>
      </c>
      <c r="J193" s="24">
        <v>0</v>
      </c>
      <c r="K193" s="24">
        <v>0.05</v>
      </c>
      <c r="L193" s="26" t="s">
        <v>763</v>
      </c>
      <c r="M193" s="27">
        <v>0</v>
      </c>
      <c r="N193" s="27">
        <v>1.6699413444</v>
      </c>
    </row>
    <row r="194" spans="1:14" x14ac:dyDescent="0.25">
      <c r="A194" s="23" t="s">
        <v>65</v>
      </c>
      <c r="B194" s="23" t="s">
        <v>245</v>
      </c>
      <c r="C194" s="23" t="s">
        <v>454</v>
      </c>
      <c r="D194" s="23" t="s">
        <v>455</v>
      </c>
      <c r="E194" s="24">
        <v>17.575399999999998</v>
      </c>
      <c r="F194" s="24">
        <v>4.0841000000000003</v>
      </c>
      <c r="G194" s="24">
        <v>0</v>
      </c>
      <c r="H194" s="25">
        <v>23.25</v>
      </c>
      <c r="I194" s="26" t="s">
        <v>763</v>
      </c>
      <c r="J194" s="24">
        <v>0</v>
      </c>
      <c r="K194" s="24">
        <v>0.61729999999999996</v>
      </c>
      <c r="L194" s="26" t="s">
        <v>764</v>
      </c>
      <c r="M194" s="27">
        <v>50</v>
      </c>
      <c r="N194" s="27">
        <v>1.7508168632000001</v>
      </c>
    </row>
    <row r="195" spans="1:14" x14ac:dyDescent="0.25">
      <c r="A195" s="23" t="s">
        <v>65</v>
      </c>
      <c r="B195" s="23" t="s">
        <v>245</v>
      </c>
      <c r="C195" s="23" t="s">
        <v>456</v>
      </c>
      <c r="D195" s="23" t="s">
        <v>457</v>
      </c>
      <c r="E195" s="24">
        <v>10.8451</v>
      </c>
      <c r="F195" s="24">
        <v>3.9045000000000001</v>
      </c>
      <c r="G195" s="24">
        <v>0</v>
      </c>
      <c r="H195" s="25">
        <v>0</v>
      </c>
      <c r="I195" s="26" t="s">
        <v>763</v>
      </c>
      <c r="J195" s="24">
        <v>0</v>
      </c>
      <c r="K195" s="24">
        <v>0.22520000000000001</v>
      </c>
      <c r="L195" s="26" t="s">
        <v>764</v>
      </c>
      <c r="M195" s="27">
        <v>369</v>
      </c>
      <c r="N195" s="27">
        <v>1.7410939330999999</v>
      </c>
    </row>
    <row r="196" spans="1:14" x14ac:dyDescent="0.25">
      <c r="A196" s="23" t="s">
        <v>65</v>
      </c>
      <c r="B196" s="23" t="s">
        <v>458</v>
      </c>
      <c r="C196" s="23" t="s">
        <v>459</v>
      </c>
      <c r="D196" s="23" t="s">
        <v>460</v>
      </c>
      <c r="E196" s="24">
        <v>21.934999999999999</v>
      </c>
      <c r="F196" s="24">
        <v>3.9725799999999998</v>
      </c>
      <c r="G196" s="24">
        <v>0</v>
      </c>
      <c r="H196" s="25">
        <v>0</v>
      </c>
      <c r="I196" s="26" t="s">
        <v>763</v>
      </c>
      <c r="J196" s="24">
        <v>0</v>
      </c>
      <c r="K196" s="24">
        <v>3.9100000000000003E-2</v>
      </c>
      <c r="L196" s="26" t="s">
        <v>763</v>
      </c>
      <c r="M196" s="27">
        <v>0</v>
      </c>
      <c r="N196" s="27">
        <v>1.6212121211999999</v>
      </c>
    </row>
    <row r="197" spans="1:14" x14ac:dyDescent="0.25">
      <c r="A197" s="23" t="s">
        <v>65</v>
      </c>
      <c r="B197" s="23" t="s">
        <v>458</v>
      </c>
      <c r="C197" s="23" t="s">
        <v>461</v>
      </c>
      <c r="D197" s="23" t="s">
        <v>462</v>
      </c>
      <c r="E197" s="24">
        <v>10.04466</v>
      </c>
      <c r="F197" s="24">
        <v>3.6059749999999999</v>
      </c>
      <c r="G197" s="24">
        <v>0</v>
      </c>
      <c r="H197" s="25">
        <v>0</v>
      </c>
      <c r="I197" s="26" t="s">
        <v>763</v>
      </c>
      <c r="J197" s="24">
        <v>0</v>
      </c>
      <c r="K197" s="24">
        <v>0</v>
      </c>
      <c r="L197" s="26" t="s">
        <v>764</v>
      </c>
      <c r="M197" s="27">
        <v>875</v>
      </c>
      <c r="N197" s="27">
        <v>1.9911470742999999</v>
      </c>
    </row>
    <row r="198" spans="1:14" x14ac:dyDescent="0.25">
      <c r="A198" s="23" t="s">
        <v>65</v>
      </c>
      <c r="B198" s="23" t="s">
        <v>458</v>
      </c>
      <c r="C198" s="23" t="s">
        <v>463</v>
      </c>
      <c r="D198" s="23" t="s">
        <v>464</v>
      </c>
      <c r="E198" s="24">
        <v>18.472999999999999</v>
      </c>
      <c r="F198" s="24">
        <v>3.6735000000000002</v>
      </c>
      <c r="G198" s="24">
        <v>0</v>
      </c>
      <c r="H198" s="25">
        <v>0</v>
      </c>
      <c r="I198" s="26" t="s">
        <v>763</v>
      </c>
      <c r="J198" s="24">
        <v>0</v>
      </c>
      <c r="K198" s="24">
        <v>0.06</v>
      </c>
      <c r="L198" s="26" t="s">
        <v>763</v>
      </c>
      <c r="M198" s="27">
        <v>0</v>
      </c>
      <c r="N198" s="27">
        <v>1.6410962554999999</v>
      </c>
    </row>
    <row r="199" spans="1:14" x14ac:dyDescent="0.25">
      <c r="A199" s="23" t="s">
        <v>65</v>
      </c>
      <c r="B199" s="23" t="s">
        <v>458</v>
      </c>
      <c r="C199" s="23" t="s">
        <v>465</v>
      </c>
      <c r="D199" s="23" t="s">
        <v>466</v>
      </c>
      <c r="E199" s="24">
        <v>23.058945999999999</v>
      </c>
      <c r="F199" s="24">
        <v>4.2650100000000002</v>
      </c>
      <c r="G199" s="24">
        <v>0</v>
      </c>
      <c r="H199" s="25">
        <v>0</v>
      </c>
      <c r="I199" s="26" t="s">
        <v>763</v>
      </c>
      <c r="J199" s="24">
        <v>0</v>
      </c>
      <c r="K199" s="24">
        <v>0.129494</v>
      </c>
      <c r="L199" s="26" t="s">
        <v>764</v>
      </c>
      <c r="M199" s="27">
        <v>850</v>
      </c>
      <c r="N199" s="27">
        <v>1.0811845917</v>
      </c>
    </row>
    <row r="200" spans="1:14" x14ac:dyDescent="0.25">
      <c r="A200" s="23" t="s">
        <v>65</v>
      </c>
      <c r="B200" s="23" t="s">
        <v>458</v>
      </c>
      <c r="C200" s="23" t="s">
        <v>467</v>
      </c>
      <c r="D200" s="23" t="s">
        <v>468</v>
      </c>
      <c r="E200" s="24">
        <v>14.2</v>
      </c>
      <c r="F200" s="24">
        <v>1.6659999999999999</v>
      </c>
      <c r="G200" s="24">
        <v>0</v>
      </c>
      <c r="H200" s="25">
        <v>0</v>
      </c>
      <c r="I200" s="26" t="s">
        <v>763</v>
      </c>
      <c r="J200" s="24">
        <v>0</v>
      </c>
      <c r="K200" s="24">
        <v>0.20599999999999999</v>
      </c>
      <c r="L200" s="26" t="s">
        <v>764</v>
      </c>
      <c r="M200" s="27">
        <v>550</v>
      </c>
      <c r="N200" s="27">
        <v>1</v>
      </c>
    </row>
    <row r="201" spans="1:14" x14ac:dyDescent="0.25">
      <c r="A201" s="23" t="s">
        <v>65</v>
      </c>
      <c r="B201" s="23" t="s">
        <v>458</v>
      </c>
      <c r="C201" s="23" t="s">
        <v>469</v>
      </c>
      <c r="D201" s="23" t="s">
        <v>470</v>
      </c>
      <c r="E201" s="24">
        <v>12.42098</v>
      </c>
      <c r="F201" s="24">
        <v>4.1534240000000002</v>
      </c>
      <c r="G201" s="24">
        <v>0</v>
      </c>
      <c r="H201" s="25">
        <v>0</v>
      </c>
      <c r="I201" s="26" t="s">
        <v>763</v>
      </c>
      <c r="J201" s="24">
        <v>0</v>
      </c>
      <c r="K201" s="24">
        <v>0.38435999999999998</v>
      </c>
      <c r="L201" s="26" t="s">
        <v>764</v>
      </c>
      <c r="M201" s="27">
        <v>525</v>
      </c>
      <c r="N201" s="27">
        <v>0.91131719700000002</v>
      </c>
    </row>
    <row r="202" spans="1:14" x14ac:dyDescent="0.25">
      <c r="A202" s="23" t="s">
        <v>65</v>
      </c>
      <c r="B202" s="23" t="s">
        <v>458</v>
      </c>
      <c r="C202" s="23" t="s">
        <v>471</v>
      </c>
      <c r="D202" s="23" t="s">
        <v>472</v>
      </c>
      <c r="E202" s="24">
        <v>13.864000000000001</v>
      </c>
      <c r="F202" s="24">
        <v>3.8029999999999999</v>
      </c>
      <c r="G202" s="24">
        <v>0</v>
      </c>
      <c r="H202" s="25">
        <v>4024.56</v>
      </c>
      <c r="I202" s="26" t="s">
        <v>763</v>
      </c>
      <c r="J202" s="24">
        <v>0</v>
      </c>
      <c r="K202" s="24">
        <v>0.31900000000000001</v>
      </c>
      <c r="L202" s="26" t="s">
        <v>764</v>
      </c>
      <c r="M202" s="27">
        <v>230</v>
      </c>
      <c r="N202" s="27">
        <v>1</v>
      </c>
    </row>
    <row r="203" spans="1:14" x14ac:dyDescent="0.25">
      <c r="A203" s="23" t="s">
        <v>65</v>
      </c>
      <c r="B203" s="23" t="s">
        <v>458</v>
      </c>
      <c r="C203" s="23" t="s">
        <v>473</v>
      </c>
      <c r="D203" s="23" t="s">
        <v>474</v>
      </c>
      <c r="E203" s="24">
        <v>8.0819200000000002</v>
      </c>
      <c r="F203" s="24">
        <v>3.2321200000000001</v>
      </c>
      <c r="G203" s="24">
        <v>0</v>
      </c>
      <c r="H203" s="25">
        <v>0</v>
      </c>
      <c r="I203" s="26" t="s">
        <v>763</v>
      </c>
      <c r="J203" s="24">
        <v>0</v>
      </c>
      <c r="K203" s="24">
        <v>0.12174</v>
      </c>
      <c r="L203" s="26" t="s">
        <v>764</v>
      </c>
      <c r="M203" s="27">
        <v>1000</v>
      </c>
      <c r="N203" s="27">
        <v>1.4280776774999999</v>
      </c>
    </row>
    <row r="204" spans="1:14" x14ac:dyDescent="0.25">
      <c r="A204" s="23" t="s">
        <v>65</v>
      </c>
      <c r="B204" s="23" t="s">
        <v>458</v>
      </c>
      <c r="C204" s="23" t="s">
        <v>475</v>
      </c>
      <c r="D204" s="23" t="s">
        <v>476</v>
      </c>
      <c r="E204" s="24">
        <v>10.6305</v>
      </c>
      <c r="F204" s="24">
        <v>3.9085999999999999</v>
      </c>
      <c r="G204" s="24">
        <v>0</v>
      </c>
      <c r="H204" s="25">
        <v>500</v>
      </c>
      <c r="I204" s="26" t="s">
        <v>763</v>
      </c>
      <c r="J204" s="24">
        <v>0</v>
      </c>
      <c r="K204" s="24">
        <v>0.14599999999999999</v>
      </c>
      <c r="L204" s="26" t="s">
        <v>764</v>
      </c>
      <c r="M204" s="27">
        <v>500</v>
      </c>
      <c r="N204" s="27">
        <v>1</v>
      </c>
    </row>
    <row r="205" spans="1:14" x14ac:dyDescent="0.25">
      <c r="A205" s="23" t="s">
        <v>65</v>
      </c>
      <c r="B205" s="23" t="s">
        <v>458</v>
      </c>
      <c r="C205" s="23" t="s">
        <v>477</v>
      </c>
      <c r="D205" s="23" t="s">
        <v>478</v>
      </c>
      <c r="E205" s="24">
        <v>8.74</v>
      </c>
      <c r="F205" s="24">
        <v>3.76</v>
      </c>
      <c r="G205" s="24">
        <v>0</v>
      </c>
      <c r="H205" s="25">
        <v>0</v>
      </c>
      <c r="I205" s="26" t="s">
        <v>763</v>
      </c>
      <c r="J205" s="24">
        <v>0</v>
      </c>
      <c r="K205" s="24">
        <v>0</v>
      </c>
      <c r="L205" s="26" t="s">
        <v>764</v>
      </c>
      <c r="M205" s="27">
        <v>400</v>
      </c>
      <c r="N205" s="27">
        <v>1</v>
      </c>
    </row>
    <row r="206" spans="1:14" x14ac:dyDescent="0.25">
      <c r="A206" s="23" t="s">
        <v>65</v>
      </c>
      <c r="B206" s="23" t="s">
        <v>458</v>
      </c>
      <c r="C206" s="23" t="s">
        <v>479</v>
      </c>
      <c r="D206" s="23" t="s">
        <v>480</v>
      </c>
      <c r="E206" s="24">
        <v>11.116849999999999</v>
      </c>
      <c r="F206" s="24">
        <v>3.9407999999999999</v>
      </c>
      <c r="G206" s="24">
        <v>0</v>
      </c>
      <c r="H206" s="25">
        <v>0</v>
      </c>
      <c r="I206" s="26" t="s">
        <v>763</v>
      </c>
      <c r="J206" s="24">
        <v>0</v>
      </c>
      <c r="K206" s="24">
        <v>5.3460000000000001E-2</v>
      </c>
      <c r="L206" s="26" t="s">
        <v>764</v>
      </c>
      <c r="M206" s="27">
        <v>878</v>
      </c>
      <c r="N206" s="27">
        <v>1.0395554454</v>
      </c>
    </row>
    <row r="207" spans="1:14" x14ac:dyDescent="0.25">
      <c r="A207" s="23" t="s">
        <v>65</v>
      </c>
      <c r="B207" s="23" t="s">
        <v>458</v>
      </c>
      <c r="C207" s="23" t="s">
        <v>481</v>
      </c>
      <c r="D207" s="23" t="s">
        <v>482</v>
      </c>
      <c r="E207" s="24">
        <v>28.5</v>
      </c>
      <c r="F207" s="24">
        <v>3.8999988974000002</v>
      </c>
      <c r="G207" s="24">
        <v>0</v>
      </c>
      <c r="H207" s="25">
        <v>0</v>
      </c>
      <c r="I207" s="26" t="s">
        <v>763</v>
      </c>
      <c r="J207" s="24">
        <v>0</v>
      </c>
      <c r="K207" s="24">
        <v>0.25836999999999999</v>
      </c>
      <c r="L207" s="26" t="s">
        <v>764</v>
      </c>
      <c r="M207" s="27">
        <v>500</v>
      </c>
      <c r="N207" s="27">
        <v>2.3690773066999999</v>
      </c>
    </row>
    <row r="208" spans="1:14" x14ac:dyDescent="0.25">
      <c r="A208" s="23" t="s">
        <v>65</v>
      </c>
      <c r="B208" s="23" t="s">
        <v>458</v>
      </c>
      <c r="C208" s="23" t="s">
        <v>483</v>
      </c>
      <c r="D208" s="23" t="s">
        <v>484</v>
      </c>
      <c r="E208" s="24">
        <v>11.1214</v>
      </c>
      <c r="F208" s="24">
        <v>3.5428000000000002</v>
      </c>
      <c r="G208" s="24">
        <v>0</v>
      </c>
      <c r="H208" s="25">
        <v>0</v>
      </c>
      <c r="I208" s="26" t="s">
        <v>763</v>
      </c>
      <c r="J208" s="24">
        <v>0</v>
      </c>
      <c r="K208" s="24">
        <v>0.51890000000000003</v>
      </c>
      <c r="L208" s="26" t="s">
        <v>764</v>
      </c>
      <c r="M208" s="27">
        <v>600</v>
      </c>
      <c r="N208" s="27">
        <v>1.1327561622</v>
      </c>
    </row>
    <row r="209" spans="1:14" x14ac:dyDescent="0.25">
      <c r="A209" s="23" t="s">
        <v>65</v>
      </c>
      <c r="B209" s="23" t="s">
        <v>458</v>
      </c>
      <c r="C209" s="23" t="s">
        <v>485</v>
      </c>
      <c r="D209" s="23" t="s">
        <v>486</v>
      </c>
      <c r="E209" s="24">
        <v>8.1929999999999996</v>
      </c>
      <c r="F209" s="24">
        <v>3.7989999999999999</v>
      </c>
      <c r="G209" s="24">
        <v>0</v>
      </c>
      <c r="H209" s="25">
        <v>0</v>
      </c>
      <c r="I209" s="26" t="s">
        <v>763</v>
      </c>
      <c r="J209" s="24">
        <v>0</v>
      </c>
      <c r="K209" s="24">
        <v>0</v>
      </c>
      <c r="L209" s="26" t="s">
        <v>763</v>
      </c>
      <c r="M209" s="27">
        <v>0</v>
      </c>
      <c r="N209" s="27">
        <v>1.1080605897</v>
      </c>
    </row>
    <row r="210" spans="1:14" x14ac:dyDescent="0.25">
      <c r="A210" s="23" t="s">
        <v>65</v>
      </c>
      <c r="B210" s="23" t="s">
        <v>458</v>
      </c>
      <c r="C210" s="23" t="s">
        <v>487</v>
      </c>
      <c r="D210" s="23" t="s">
        <v>488</v>
      </c>
      <c r="E210" s="24">
        <v>17.812100000000001</v>
      </c>
      <c r="F210" s="24">
        <v>3.8780000000000001</v>
      </c>
      <c r="G210" s="24">
        <v>0</v>
      </c>
      <c r="H210" s="25">
        <v>0</v>
      </c>
      <c r="I210" s="26" t="s">
        <v>763</v>
      </c>
      <c r="J210" s="24">
        <v>0</v>
      </c>
      <c r="K210" s="24">
        <v>0.1166</v>
      </c>
      <c r="L210" s="26" t="s">
        <v>764</v>
      </c>
      <c r="M210" s="27">
        <v>500</v>
      </c>
      <c r="N210" s="27">
        <v>1.7982030185</v>
      </c>
    </row>
    <row r="211" spans="1:14" x14ac:dyDescent="0.25">
      <c r="A211" s="23" t="s">
        <v>65</v>
      </c>
      <c r="B211" s="23" t="s">
        <v>458</v>
      </c>
      <c r="C211" s="23" t="s">
        <v>491</v>
      </c>
      <c r="D211" s="23" t="s">
        <v>492</v>
      </c>
      <c r="E211" s="24">
        <v>13.928000000000001</v>
      </c>
      <c r="F211" s="24">
        <v>3.9</v>
      </c>
      <c r="G211" s="24">
        <v>0</v>
      </c>
      <c r="H211" s="25">
        <v>0</v>
      </c>
      <c r="I211" s="26" t="s">
        <v>763</v>
      </c>
      <c r="J211" s="24">
        <v>0</v>
      </c>
      <c r="K211" s="24">
        <v>3.8100000000000002E-2</v>
      </c>
      <c r="L211" s="26" t="s">
        <v>764</v>
      </c>
      <c r="M211" s="27">
        <v>70</v>
      </c>
      <c r="N211" s="27">
        <v>1.2359899544999999</v>
      </c>
    </row>
    <row r="212" spans="1:14" x14ac:dyDescent="0.25">
      <c r="A212" s="23" t="s">
        <v>65</v>
      </c>
      <c r="B212" s="23" t="s">
        <v>458</v>
      </c>
      <c r="C212" s="23" t="s">
        <v>493</v>
      </c>
      <c r="D212" s="23" t="s">
        <v>494</v>
      </c>
      <c r="E212" s="24">
        <v>8.7279999999999998</v>
      </c>
      <c r="F212" s="24">
        <v>3.9</v>
      </c>
      <c r="G212" s="24">
        <v>0</v>
      </c>
      <c r="H212" s="25">
        <v>0</v>
      </c>
      <c r="I212" s="26" t="s">
        <v>763</v>
      </c>
      <c r="J212" s="24">
        <v>0</v>
      </c>
      <c r="K212" s="24">
        <v>0.33700000000000002</v>
      </c>
      <c r="L212" s="26" t="s">
        <v>764</v>
      </c>
      <c r="M212" s="27">
        <v>750</v>
      </c>
      <c r="N212" s="27">
        <v>0.79722323709999998</v>
      </c>
    </row>
    <row r="213" spans="1:14" x14ac:dyDescent="0.25">
      <c r="A213" s="23" t="s">
        <v>65</v>
      </c>
      <c r="B213" s="23" t="s">
        <v>458</v>
      </c>
      <c r="C213" s="23" t="s">
        <v>495</v>
      </c>
      <c r="D213" s="23" t="s">
        <v>496</v>
      </c>
      <c r="E213" s="24">
        <v>16.173200000000001</v>
      </c>
      <c r="F213" s="24">
        <v>4.2183000000000002</v>
      </c>
      <c r="G213" s="24">
        <v>0</v>
      </c>
      <c r="H213" s="25">
        <v>0</v>
      </c>
      <c r="I213" s="26" t="s">
        <v>763</v>
      </c>
      <c r="J213" s="24">
        <v>0</v>
      </c>
      <c r="K213" s="24">
        <v>0.29909999999999998</v>
      </c>
      <c r="L213" s="26" t="s">
        <v>764</v>
      </c>
      <c r="M213" s="27">
        <v>300</v>
      </c>
      <c r="N213" s="27">
        <v>1.1412643865000001</v>
      </c>
    </row>
    <row r="214" spans="1:14" x14ac:dyDescent="0.25">
      <c r="A214" s="23" t="s">
        <v>65</v>
      </c>
      <c r="B214" s="23" t="s">
        <v>458</v>
      </c>
      <c r="C214" s="23" t="s">
        <v>497</v>
      </c>
      <c r="D214" s="23" t="s">
        <v>498</v>
      </c>
      <c r="E214" s="24">
        <v>10.025980000000001</v>
      </c>
      <c r="F214" s="24">
        <v>3.6019999999999999</v>
      </c>
      <c r="G214" s="24">
        <v>0</v>
      </c>
      <c r="H214" s="25">
        <v>0</v>
      </c>
      <c r="I214" s="26" t="s">
        <v>763</v>
      </c>
      <c r="J214" s="24">
        <v>0</v>
      </c>
      <c r="K214" s="24">
        <v>0.3725</v>
      </c>
      <c r="L214" s="26" t="s">
        <v>764</v>
      </c>
      <c r="M214" s="27">
        <v>1200</v>
      </c>
      <c r="N214" s="27">
        <v>0.83297961490000005</v>
      </c>
    </row>
    <row r="215" spans="1:14" x14ac:dyDescent="0.25">
      <c r="A215" s="23" t="s">
        <v>65</v>
      </c>
      <c r="B215" s="23" t="s">
        <v>458</v>
      </c>
      <c r="C215" s="23" t="s">
        <v>499</v>
      </c>
      <c r="D215" s="23" t="s">
        <v>500</v>
      </c>
      <c r="E215" s="24">
        <v>20.891639999999999</v>
      </c>
      <c r="F215" s="24">
        <v>4.0625299999999998</v>
      </c>
      <c r="G215" s="24">
        <v>0</v>
      </c>
      <c r="H215" s="25">
        <v>0</v>
      </c>
      <c r="I215" s="26" t="s">
        <v>763</v>
      </c>
      <c r="J215" s="24">
        <v>0</v>
      </c>
      <c r="K215" s="24">
        <v>0.14768000000000001</v>
      </c>
      <c r="L215" s="26" t="s">
        <v>764</v>
      </c>
      <c r="M215" s="27">
        <v>600</v>
      </c>
      <c r="N215" s="27">
        <v>1.5837030119</v>
      </c>
    </row>
    <row r="216" spans="1:14" x14ac:dyDescent="0.25">
      <c r="A216" s="23" t="s">
        <v>65</v>
      </c>
      <c r="B216" s="23" t="s">
        <v>458</v>
      </c>
      <c r="C216" s="23" t="s">
        <v>501</v>
      </c>
      <c r="D216" s="23" t="s">
        <v>502</v>
      </c>
      <c r="E216" s="24">
        <v>20.845300000000002</v>
      </c>
      <c r="F216" s="24">
        <v>4.1740000000000004</v>
      </c>
      <c r="G216" s="24">
        <v>0.44919999999999999</v>
      </c>
      <c r="H216" s="25">
        <v>0</v>
      </c>
      <c r="I216" s="26" t="s">
        <v>763</v>
      </c>
      <c r="J216" s="24">
        <v>0</v>
      </c>
      <c r="K216" s="24">
        <v>0.45900000000000002</v>
      </c>
      <c r="L216" s="26" t="s">
        <v>764</v>
      </c>
      <c r="M216" s="27">
        <v>500</v>
      </c>
      <c r="N216" s="27">
        <v>1.9674657857</v>
      </c>
    </row>
    <row r="217" spans="1:14" x14ac:dyDescent="0.25">
      <c r="A217" s="23" t="s">
        <v>65</v>
      </c>
      <c r="B217" s="23" t="s">
        <v>458</v>
      </c>
      <c r="C217" s="23" t="s">
        <v>503</v>
      </c>
      <c r="D217" s="23" t="s">
        <v>504</v>
      </c>
      <c r="E217" s="24">
        <v>9.0985493999999996</v>
      </c>
      <c r="F217" s="24">
        <v>3.8445090999999998</v>
      </c>
      <c r="G217" s="24">
        <v>0</v>
      </c>
      <c r="H217" s="25">
        <v>0</v>
      </c>
      <c r="I217" s="26" t="s">
        <v>763</v>
      </c>
      <c r="J217" s="24">
        <v>0</v>
      </c>
      <c r="K217" s="24">
        <v>6.3255800000000001E-2</v>
      </c>
      <c r="L217" s="26" t="s">
        <v>763</v>
      </c>
      <c r="M217" s="27">
        <v>0</v>
      </c>
      <c r="N217" s="27">
        <v>1.0000000440000001</v>
      </c>
    </row>
    <row r="218" spans="1:14" x14ac:dyDescent="0.25">
      <c r="A218" s="23" t="s">
        <v>65</v>
      </c>
      <c r="B218" s="23" t="s">
        <v>458</v>
      </c>
      <c r="C218" s="23" t="s">
        <v>505</v>
      </c>
      <c r="D218" s="23" t="s">
        <v>506</v>
      </c>
      <c r="E218" s="24">
        <v>19.25</v>
      </c>
      <c r="F218" s="24">
        <v>2.44</v>
      </c>
      <c r="G218" s="24">
        <v>0</v>
      </c>
      <c r="H218" s="25">
        <v>0</v>
      </c>
      <c r="I218" s="26" t="s">
        <v>763</v>
      </c>
      <c r="J218" s="24">
        <v>0</v>
      </c>
      <c r="K218" s="24">
        <v>0.56899999999999995</v>
      </c>
      <c r="L218" s="26" t="s">
        <v>764</v>
      </c>
      <c r="M218" s="27">
        <v>800</v>
      </c>
      <c r="N218" s="27">
        <v>1.8780487804999999</v>
      </c>
    </row>
    <row r="219" spans="1:14" x14ac:dyDescent="0.25">
      <c r="A219" s="23" t="s">
        <v>65</v>
      </c>
      <c r="B219" s="23" t="s">
        <v>458</v>
      </c>
      <c r="C219" s="23" t="s">
        <v>507</v>
      </c>
      <c r="D219" s="23" t="s">
        <v>508</v>
      </c>
      <c r="E219" s="24">
        <v>24.234500000000001</v>
      </c>
      <c r="F219" s="24">
        <v>3.8357999999999999</v>
      </c>
      <c r="G219" s="24">
        <v>0</v>
      </c>
      <c r="H219" s="25">
        <v>0</v>
      </c>
      <c r="I219" s="26" t="s">
        <v>763</v>
      </c>
      <c r="J219" s="24">
        <v>0</v>
      </c>
      <c r="K219" s="24">
        <v>1.4593</v>
      </c>
      <c r="L219" s="26" t="s">
        <v>764</v>
      </c>
      <c r="M219" s="27">
        <v>700</v>
      </c>
      <c r="N219" s="27">
        <v>2.0650660476999998</v>
      </c>
    </row>
    <row r="220" spans="1:14" x14ac:dyDescent="0.25">
      <c r="A220" s="23" t="s">
        <v>65</v>
      </c>
      <c r="B220" s="23" t="s">
        <v>458</v>
      </c>
      <c r="C220" s="23" t="s">
        <v>509</v>
      </c>
      <c r="D220" s="23" t="s">
        <v>510</v>
      </c>
      <c r="E220" s="24">
        <v>19.206299999999999</v>
      </c>
      <c r="F220" s="24">
        <v>3.8336999999999999</v>
      </c>
      <c r="G220" s="24">
        <v>0</v>
      </c>
      <c r="H220" s="25">
        <v>0</v>
      </c>
      <c r="I220" s="26" t="s">
        <v>763</v>
      </c>
      <c r="J220" s="24">
        <v>0</v>
      </c>
      <c r="K220" s="24">
        <v>0.30020000000000002</v>
      </c>
      <c r="L220" s="26" t="s">
        <v>764</v>
      </c>
      <c r="M220" s="27">
        <v>300</v>
      </c>
      <c r="N220" s="27">
        <v>2.5470181812999999</v>
      </c>
    </row>
    <row r="221" spans="1:14" x14ac:dyDescent="0.25">
      <c r="A221" s="23" t="s">
        <v>65</v>
      </c>
      <c r="B221" s="23" t="s">
        <v>458</v>
      </c>
      <c r="C221" s="23" t="s">
        <v>511</v>
      </c>
      <c r="D221" s="23" t="s">
        <v>512</v>
      </c>
      <c r="E221" s="24">
        <v>10.401999999999999</v>
      </c>
      <c r="F221" s="24">
        <v>3.6349999999999998</v>
      </c>
      <c r="G221" s="24">
        <v>0</v>
      </c>
      <c r="H221" s="25">
        <v>0</v>
      </c>
      <c r="I221" s="26" t="s">
        <v>763</v>
      </c>
      <c r="J221" s="24">
        <v>0</v>
      </c>
      <c r="K221" s="24">
        <v>0.221</v>
      </c>
      <c r="L221" s="26" t="s">
        <v>763</v>
      </c>
      <c r="M221" s="27">
        <v>0</v>
      </c>
      <c r="N221" s="27">
        <v>1</v>
      </c>
    </row>
    <row r="222" spans="1:14" x14ac:dyDescent="0.25">
      <c r="A222" s="23" t="s">
        <v>65</v>
      </c>
      <c r="B222" s="23" t="s">
        <v>458</v>
      </c>
      <c r="C222" s="23" t="s">
        <v>513</v>
      </c>
      <c r="D222" s="23" t="s">
        <v>514</v>
      </c>
      <c r="E222" s="24">
        <v>13.63</v>
      </c>
      <c r="F222" s="24">
        <v>3.5</v>
      </c>
      <c r="G222" s="24">
        <v>0</v>
      </c>
      <c r="H222" s="25">
        <v>0</v>
      </c>
      <c r="I222" s="26" t="s">
        <v>763</v>
      </c>
      <c r="J222" s="24">
        <v>0</v>
      </c>
      <c r="K222" s="24">
        <v>0.372</v>
      </c>
      <c r="L222" s="26" t="s">
        <v>763</v>
      </c>
      <c r="M222" s="27">
        <v>0</v>
      </c>
      <c r="N222" s="27">
        <v>1.5515082526999999</v>
      </c>
    </row>
    <row r="223" spans="1:14" x14ac:dyDescent="0.25">
      <c r="A223" s="23" t="s">
        <v>65</v>
      </c>
      <c r="B223" s="23" t="s">
        <v>458</v>
      </c>
      <c r="C223" s="23" t="s">
        <v>515</v>
      </c>
      <c r="D223" s="23" t="s">
        <v>516</v>
      </c>
      <c r="E223" s="24">
        <v>10</v>
      </c>
      <c r="F223" s="24">
        <v>3.9340000000000002</v>
      </c>
      <c r="G223" s="24">
        <v>0</v>
      </c>
      <c r="H223" s="25">
        <v>0</v>
      </c>
      <c r="I223" s="26" t="s">
        <v>763</v>
      </c>
      <c r="J223" s="24">
        <v>0</v>
      </c>
      <c r="K223" s="24">
        <v>0.20200000000000001</v>
      </c>
      <c r="L223" s="26" t="s">
        <v>764</v>
      </c>
      <c r="M223" s="27">
        <v>450</v>
      </c>
      <c r="N223" s="27">
        <v>1</v>
      </c>
    </row>
    <row r="224" spans="1:14" x14ac:dyDescent="0.25">
      <c r="A224" s="23" t="s">
        <v>65</v>
      </c>
      <c r="B224" s="23" t="s">
        <v>458</v>
      </c>
      <c r="C224" s="23" t="s">
        <v>517</v>
      </c>
      <c r="D224" s="23" t="s">
        <v>518</v>
      </c>
      <c r="E224" s="24">
        <v>19.0608</v>
      </c>
      <c r="F224" s="24">
        <v>3.8275000000000001</v>
      </c>
      <c r="G224" s="24">
        <v>0</v>
      </c>
      <c r="H224" s="25">
        <v>0</v>
      </c>
      <c r="I224" s="26" t="s">
        <v>763</v>
      </c>
      <c r="J224" s="24">
        <v>0</v>
      </c>
      <c r="K224" s="24">
        <v>2.0400000000000001E-2</v>
      </c>
      <c r="L224" s="26" t="s">
        <v>764</v>
      </c>
      <c r="M224" s="27">
        <v>600</v>
      </c>
      <c r="N224" s="27">
        <v>2.5522957647000002</v>
      </c>
    </row>
    <row r="225" spans="1:14" x14ac:dyDescent="0.25">
      <c r="A225" s="23" t="s">
        <v>65</v>
      </c>
      <c r="B225" s="23" t="s">
        <v>458</v>
      </c>
      <c r="C225" s="23" t="s">
        <v>519</v>
      </c>
      <c r="D225" s="23" t="s">
        <v>520</v>
      </c>
      <c r="E225" s="24">
        <v>25.165800000000001</v>
      </c>
      <c r="F225" s="24">
        <v>3.8679000000000001</v>
      </c>
      <c r="G225" s="24">
        <v>0</v>
      </c>
      <c r="H225" s="25">
        <v>0</v>
      </c>
      <c r="I225" s="26" t="s">
        <v>763</v>
      </c>
      <c r="J225" s="24">
        <v>0</v>
      </c>
      <c r="K225" s="24">
        <v>0.83330000000000004</v>
      </c>
      <c r="L225" s="26" t="s">
        <v>764</v>
      </c>
      <c r="M225" s="27">
        <v>700</v>
      </c>
      <c r="N225" s="27">
        <v>2.1855557291999999</v>
      </c>
    </row>
    <row r="226" spans="1:14" x14ac:dyDescent="0.25">
      <c r="A226" s="23" t="s">
        <v>65</v>
      </c>
      <c r="B226" s="23" t="s">
        <v>458</v>
      </c>
      <c r="C226" s="23" t="s">
        <v>521</v>
      </c>
      <c r="D226" s="23" t="s">
        <v>522</v>
      </c>
      <c r="E226" s="24">
        <v>21.551030000000001</v>
      </c>
      <c r="F226" s="24">
        <v>3.61083</v>
      </c>
      <c r="G226" s="24">
        <v>0</v>
      </c>
      <c r="H226" s="25">
        <v>0</v>
      </c>
      <c r="I226" s="26" t="s">
        <v>763</v>
      </c>
      <c r="J226" s="24">
        <v>0</v>
      </c>
      <c r="K226" s="24">
        <v>0.48039999999999999</v>
      </c>
      <c r="L226" s="26" t="s">
        <v>764</v>
      </c>
      <c r="M226" s="27">
        <v>700</v>
      </c>
      <c r="N226" s="27">
        <v>1.8268631842</v>
      </c>
    </row>
    <row r="227" spans="1:14" x14ac:dyDescent="0.25">
      <c r="A227" s="23" t="s">
        <v>65</v>
      </c>
      <c r="B227" s="23" t="s">
        <v>458</v>
      </c>
      <c r="C227" s="23" t="s">
        <v>523</v>
      </c>
      <c r="D227" s="23" t="s">
        <v>524</v>
      </c>
      <c r="E227" s="24">
        <v>15.1447</v>
      </c>
      <c r="F227" s="24">
        <v>4.1948800000000004</v>
      </c>
      <c r="G227" s="24">
        <v>0</v>
      </c>
      <c r="H227" s="25">
        <v>0</v>
      </c>
      <c r="I227" s="26" t="s">
        <v>763</v>
      </c>
      <c r="J227" s="24">
        <v>0</v>
      </c>
      <c r="K227" s="24">
        <v>0.33300000000000002</v>
      </c>
      <c r="L227" s="26" t="s">
        <v>764</v>
      </c>
      <c r="M227" s="27">
        <v>1400</v>
      </c>
      <c r="N227" s="27">
        <v>1.5509800708999999</v>
      </c>
    </row>
    <row r="228" spans="1:14" x14ac:dyDescent="0.25">
      <c r="A228" s="23" t="s">
        <v>65</v>
      </c>
      <c r="B228" s="23" t="s">
        <v>458</v>
      </c>
      <c r="C228" s="23" t="s">
        <v>525</v>
      </c>
      <c r="D228" s="23" t="s">
        <v>526</v>
      </c>
      <c r="E228" s="24">
        <v>10.0837</v>
      </c>
      <c r="F228" s="24">
        <v>3.7886000000000002</v>
      </c>
      <c r="G228" s="24">
        <v>0</v>
      </c>
      <c r="H228" s="25">
        <v>0</v>
      </c>
      <c r="I228" s="26" t="s">
        <v>763</v>
      </c>
      <c r="J228" s="24">
        <v>0</v>
      </c>
      <c r="K228" s="24">
        <v>0.1014</v>
      </c>
      <c r="L228" s="26" t="s">
        <v>763</v>
      </c>
      <c r="M228" s="27">
        <v>0</v>
      </c>
      <c r="N228" s="27">
        <v>1.2435042113000001</v>
      </c>
    </row>
    <row r="229" spans="1:14" x14ac:dyDescent="0.25">
      <c r="A229" s="23" t="s">
        <v>65</v>
      </c>
      <c r="B229" s="23" t="s">
        <v>458</v>
      </c>
      <c r="C229" s="23" t="s">
        <v>527</v>
      </c>
      <c r="D229" s="23" t="s">
        <v>528</v>
      </c>
      <c r="E229" s="24">
        <v>20.013000000000002</v>
      </c>
      <c r="F229" s="24">
        <v>3.76</v>
      </c>
      <c r="G229" s="24">
        <v>0</v>
      </c>
      <c r="H229" s="25">
        <v>0</v>
      </c>
      <c r="I229" s="26" t="s">
        <v>763</v>
      </c>
      <c r="J229" s="24">
        <v>0</v>
      </c>
      <c r="K229" s="24">
        <v>0</v>
      </c>
      <c r="L229" s="26" t="s">
        <v>764</v>
      </c>
      <c r="M229" s="27">
        <v>575</v>
      </c>
      <c r="N229" s="27">
        <v>2.7373820270999998</v>
      </c>
    </row>
    <row r="230" spans="1:14" x14ac:dyDescent="0.25">
      <c r="A230" s="23" t="s">
        <v>65</v>
      </c>
      <c r="B230" s="23" t="s">
        <v>458</v>
      </c>
      <c r="C230" s="23" t="s">
        <v>529</v>
      </c>
      <c r="D230" s="23" t="s">
        <v>530</v>
      </c>
      <c r="E230" s="24">
        <v>12.23</v>
      </c>
      <c r="F230" s="24">
        <v>3.7454999999999998</v>
      </c>
      <c r="G230" s="24">
        <v>0</v>
      </c>
      <c r="H230" s="25">
        <v>0</v>
      </c>
      <c r="I230" s="26" t="s">
        <v>763</v>
      </c>
      <c r="J230" s="24">
        <v>0</v>
      </c>
      <c r="K230" s="24">
        <v>0.14871000000000001</v>
      </c>
      <c r="L230" s="26" t="s">
        <v>764</v>
      </c>
      <c r="M230" s="27">
        <v>650</v>
      </c>
      <c r="N230" s="27">
        <v>1</v>
      </c>
    </row>
    <row r="231" spans="1:14" x14ac:dyDescent="0.25">
      <c r="A231" s="23" t="s">
        <v>65</v>
      </c>
      <c r="B231" s="23" t="s">
        <v>458</v>
      </c>
      <c r="C231" s="23" t="s">
        <v>531</v>
      </c>
      <c r="D231" s="23" t="s">
        <v>532</v>
      </c>
      <c r="E231" s="24">
        <v>12.5731</v>
      </c>
      <c r="F231" s="24">
        <v>3.9020000000000001</v>
      </c>
      <c r="G231" s="24">
        <v>0</v>
      </c>
      <c r="H231" s="25">
        <v>0</v>
      </c>
      <c r="I231" s="26" t="s">
        <v>763</v>
      </c>
      <c r="J231" s="24">
        <v>0</v>
      </c>
      <c r="K231" s="24">
        <v>0</v>
      </c>
      <c r="L231" s="26" t="s">
        <v>763</v>
      </c>
      <c r="M231" s="27">
        <v>0</v>
      </c>
      <c r="N231" s="27">
        <v>1</v>
      </c>
    </row>
    <row r="232" spans="1:14" x14ac:dyDescent="0.25">
      <c r="A232" s="23" t="s">
        <v>65</v>
      </c>
      <c r="B232" s="23" t="s">
        <v>458</v>
      </c>
      <c r="C232" s="23" t="s">
        <v>533</v>
      </c>
      <c r="D232" s="23" t="s">
        <v>534</v>
      </c>
      <c r="E232" s="24">
        <v>18.37</v>
      </c>
      <c r="F232" s="24">
        <v>3.1539999999999999</v>
      </c>
      <c r="G232" s="24">
        <v>0</v>
      </c>
      <c r="H232" s="25">
        <v>0</v>
      </c>
      <c r="I232" s="26" t="s">
        <v>763</v>
      </c>
      <c r="J232" s="24">
        <v>0</v>
      </c>
      <c r="K232" s="24">
        <v>0.438</v>
      </c>
      <c r="L232" s="26" t="s">
        <v>764</v>
      </c>
      <c r="M232" s="27">
        <v>220</v>
      </c>
      <c r="N232" s="27">
        <v>1.0182926829000001</v>
      </c>
    </row>
    <row r="233" spans="1:14" x14ac:dyDescent="0.25">
      <c r="A233" s="23" t="s">
        <v>65</v>
      </c>
      <c r="B233" s="23" t="s">
        <v>458</v>
      </c>
      <c r="C233" s="23" t="s">
        <v>535</v>
      </c>
      <c r="D233" s="23" t="s">
        <v>536</v>
      </c>
      <c r="E233" s="24">
        <v>12.772270000000001</v>
      </c>
      <c r="F233" s="24">
        <v>3.681</v>
      </c>
      <c r="G233" s="24">
        <v>0</v>
      </c>
      <c r="H233" s="25">
        <v>0</v>
      </c>
      <c r="I233" s="26" t="s">
        <v>763</v>
      </c>
      <c r="J233" s="24">
        <v>0</v>
      </c>
      <c r="K233" s="24">
        <v>0.1041</v>
      </c>
      <c r="L233" s="26" t="s">
        <v>763</v>
      </c>
      <c r="M233" s="27">
        <v>0</v>
      </c>
      <c r="N233" s="27">
        <v>1</v>
      </c>
    </row>
    <row r="234" spans="1:14" x14ac:dyDescent="0.25">
      <c r="A234" s="23" t="s">
        <v>65</v>
      </c>
      <c r="B234" s="23" t="s">
        <v>458</v>
      </c>
      <c r="C234" s="23" t="s">
        <v>537</v>
      </c>
      <c r="D234" s="23" t="s">
        <v>538</v>
      </c>
      <c r="E234" s="24">
        <v>19.279209999999999</v>
      </c>
      <c r="F234" s="24">
        <v>3.9686499999999998</v>
      </c>
      <c r="G234" s="24">
        <v>0</v>
      </c>
      <c r="H234" s="25">
        <v>7402</v>
      </c>
      <c r="I234" s="26" t="s">
        <v>763</v>
      </c>
      <c r="J234" s="24">
        <v>0</v>
      </c>
      <c r="K234" s="24">
        <v>0.13194</v>
      </c>
      <c r="L234" s="26" t="s">
        <v>764</v>
      </c>
      <c r="M234" s="27">
        <v>850</v>
      </c>
      <c r="N234" s="27">
        <v>1.8396754480999999</v>
      </c>
    </row>
    <row r="235" spans="1:14" x14ac:dyDescent="0.25">
      <c r="A235" s="23" t="s">
        <v>65</v>
      </c>
      <c r="B235" s="23" t="s">
        <v>458</v>
      </c>
      <c r="C235" s="23" t="s">
        <v>539</v>
      </c>
      <c r="D235" s="23" t="s">
        <v>540</v>
      </c>
      <c r="E235" s="24">
        <v>17.632000000000001</v>
      </c>
      <c r="F235" s="24">
        <v>3.8570000000000002</v>
      </c>
      <c r="G235" s="24">
        <v>0</v>
      </c>
      <c r="H235" s="25">
        <v>0</v>
      </c>
      <c r="I235" s="26" t="s">
        <v>763</v>
      </c>
      <c r="J235" s="24">
        <v>0</v>
      </c>
      <c r="K235" s="24">
        <v>0.30959999999999999</v>
      </c>
      <c r="L235" s="26" t="s">
        <v>764</v>
      </c>
      <c r="M235" s="27">
        <v>500</v>
      </c>
      <c r="N235" s="27">
        <v>1</v>
      </c>
    </row>
    <row r="236" spans="1:14" x14ac:dyDescent="0.25">
      <c r="A236" s="23" t="s">
        <v>65</v>
      </c>
      <c r="B236" s="23" t="s">
        <v>458</v>
      </c>
      <c r="C236" s="23" t="s">
        <v>541</v>
      </c>
      <c r="D236" s="23" t="s">
        <v>542</v>
      </c>
      <c r="E236" s="24">
        <v>21.5</v>
      </c>
      <c r="F236" s="24">
        <v>3.8647999999999998</v>
      </c>
      <c r="G236" s="24">
        <v>0</v>
      </c>
      <c r="H236" s="25">
        <v>0</v>
      </c>
      <c r="I236" s="26" t="s">
        <v>763</v>
      </c>
      <c r="J236" s="24">
        <v>0</v>
      </c>
      <c r="K236" s="24">
        <v>7.5050000000000006E-2</v>
      </c>
      <c r="L236" s="26" t="s">
        <v>763</v>
      </c>
      <c r="M236" s="27">
        <v>0</v>
      </c>
      <c r="N236" s="27">
        <v>3.0281690140999999</v>
      </c>
    </row>
    <row r="237" spans="1:14" x14ac:dyDescent="0.25">
      <c r="A237" s="23" t="s">
        <v>65</v>
      </c>
      <c r="B237" s="23" t="s">
        <v>458</v>
      </c>
      <c r="C237" s="23" t="s">
        <v>543</v>
      </c>
      <c r="D237" s="23" t="s">
        <v>544</v>
      </c>
      <c r="E237" s="24">
        <v>16.574680000000001</v>
      </c>
      <c r="F237" s="24">
        <v>5.7204699999999997</v>
      </c>
      <c r="G237" s="24">
        <v>0</v>
      </c>
      <c r="H237" s="25">
        <v>0</v>
      </c>
      <c r="I237" s="26" t="s">
        <v>763</v>
      </c>
      <c r="J237" s="24">
        <v>0</v>
      </c>
      <c r="K237" s="24">
        <v>0.22114</v>
      </c>
      <c r="L237" s="26" t="s">
        <v>764</v>
      </c>
      <c r="M237" s="27">
        <v>150</v>
      </c>
      <c r="N237" s="27">
        <v>2.1874557056000001</v>
      </c>
    </row>
    <row r="238" spans="1:14" x14ac:dyDescent="0.25">
      <c r="A238" s="23" t="s">
        <v>65</v>
      </c>
      <c r="B238" s="23" t="s">
        <v>458</v>
      </c>
      <c r="C238" s="23" t="s">
        <v>545</v>
      </c>
      <c r="D238" s="23" t="s">
        <v>546</v>
      </c>
      <c r="E238" s="24">
        <v>12.607200000000001</v>
      </c>
      <c r="F238" s="24">
        <v>4.32</v>
      </c>
      <c r="G238" s="24">
        <v>0</v>
      </c>
      <c r="H238" s="25">
        <v>9648</v>
      </c>
      <c r="I238" s="26" t="s">
        <v>764</v>
      </c>
      <c r="J238" s="24">
        <v>12.2</v>
      </c>
      <c r="K238" s="24">
        <v>0.55084999999999995</v>
      </c>
      <c r="L238" s="26" t="s">
        <v>764</v>
      </c>
      <c r="M238" s="27">
        <v>475</v>
      </c>
      <c r="N238" s="27">
        <v>1.086153422</v>
      </c>
    </row>
    <row r="239" spans="1:14" x14ac:dyDescent="0.25">
      <c r="A239" s="23" t="s">
        <v>65</v>
      </c>
      <c r="B239" s="23" t="s">
        <v>458</v>
      </c>
      <c r="C239" s="23" t="s">
        <v>547</v>
      </c>
      <c r="D239" s="23" t="s">
        <v>548</v>
      </c>
      <c r="E239" s="24">
        <v>8.8369</v>
      </c>
      <c r="F239" s="24">
        <v>3.76</v>
      </c>
      <c r="G239" s="24">
        <v>0</v>
      </c>
      <c r="H239" s="25">
        <v>0</v>
      </c>
      <c r="I239" s="26" t="s">
        <v>763</v>
      </c>
      <c r="J239" s="24">
        <v>0</v>
      </c>
      <c r="K239" s="24">
        <v>0</v>
      </c>
      <c r="L239" s="26" t="s">
        <v>763</v>
      </c>
      <c r="M239" s="27">
        <v>0</v>
      </c>
      <c r="N239" s="27">
        <v>1.1349001477</v>
      </c>
    </row>
    <row r="240" spans="1:14" x14ac:dyDescent="0.25">
      <c r="A240" s="23" t="s">
        <v>65</v>
      </c>
      <c r="B240" s="23" t="s">
        <v>458</v>
      </c>
      <c r="C240" s="23" t="s">
        <v>549</v>
      </c>
      <c r="D240" s="23" t="s">
        <v>550</v>
      </c>
      <c r="E240" s="24">
        <v>36.926099999999998</v>
      </c>
      <c r="F240" s="24">
        <v>4.6421510000000001</v>
      </c>
      <c r="G240" s="24">
        <v>0</v>
      </c>
      <c r="H240" s="25">
        <v>0</v>
      </c>
      <c r="I240" s="26" t="s">
        <v>763</v>
      </c>
      <c r="J240" s="24">
        <v>0</v>
      </c>
      <c r="K240" s="24">
        <v>0.13492000000000001</v>
      </c>
      <c r="L240" s="26" t="s">
        <v>764</v>
      </c>
      <c r="M240" s="27">
        <v>800</v>
      </c>
      <c r="N240" s="27">
        <v>2.212468544</v>
      </c>
    </row>
    <row r="241" spans="1:14" x14ac:dyDescent="0.25">
      <c r="A241" s="23" t="s">
        <v>65</v>
      </c>
      <c r="B241" s="23" t="s">
        <v>458</v>
      </c>
      <c r="C241" s="23" t="s">
        <v>551</v>
      </c>
      <c r="D241" s="23" t="s">
        <v>552</v>
      </c>
      <c r="E241" s="24">
        <v>13.707689999999999</v>
      </c>
      <c r="F241" s="24">
        <v>3.73034</v>
      </c>
      <c r="G241" s="24">
        <v>0</v>
      </c>
      <c r="H241" s="25">
        <v>0</v>
      </c>
      <c r="I241" s="26" t="s">
        <v>763</v>
      </c>
      <c r="J241" s="24">
        <v>0</v>
      </c>
      <c r="K241" s="24">
        <v>0.19825999999999999</v>
      </c>
      <c r="L241" s="26" t="s">
        <v>764</v>
      </c>
      <c r="M241" s="27">
        <v>400</v>
      </c>
      <c r="N241" s="27">
        <v>1.5572054188</v>
      </c>
    </row>
    <row r="242" spans="1:14" x14ac:dyDescent="0.25">
      <c r="A242" s="23" t="s">
        <v>65</v>
      </c>
      <c r="B242" s="23" t="s">
        <v>458</v>
      </c>
      <c r="C242" s="23" t="s">
        <v>553</v>
      </c>
      <c r="D242" s="23" t="s">
        <v>554</v>
      </c>
      <c r="E242" s="24">
        <v>36.72</v>
      </c>
      <c r="F242" s="24">
        <v>3.9</v>
      </c>
      <c r="G242" s="24">
        <v>0</v>
      </c>
      <c r="H242" s="25">
        <v>0</v>
      </c>
      <c r="I242" s="26" t="s">
        <v>763</v>
      </c>
      <c r="J242" s="24">
        <v>0</v>
      </c>
      <c r="K242" s="24">
        <v>0.50460000000000005</v>
      </c>
      <c r="L242" s="26" t="s">
        <v>764</v>
      </c>
      <c r="M242" s="27">
        <v>250</v>
      </c>
      <c r="N242" s="27">
        <v>2.146113384</v>
      </c>
    </row>
    <row r="243" spans="1:14" x14ac:dyDescent="0.25">
      <c r="A243" s="23" t="s">
        <v>65</v>
      </c>
      <c r="B243" s="23" t="s">
        <v>458</v>
      </c>
      <c r="C243" s="23" t="s">
        <v>555</v>
      </c>
      <c r="D243" s="23" t="s">
        <v>556</v>
      </c>
      <c r="E243" s="24">
        <v>15.8682</v>
      </c>
      <c r="F243" s="24">
        <v>3.3166000000000002</v>
      </c>
      <c r="G243" s="24">
        <v>0</v>
      </c>
      <c r="H243" s="25">
        <v>0</v>
      </c>
      <c r="I243" s="26" t="s">
        <v>763</v>
      </c>
      <c r="J243" s="24">
        <v>0</v>
      </c>
      <c r="K243" s="24">
        <v>0.6704</v>
      </c>
      <c r="L243" s="26" t="s">
        <v>764</v>
      </c>
      <c r="M243" s="27">
        <v>500</v>
      </c>
      <c r="N243" s="27">
        <v>1.0098578911</v>
      </c>
    </row>
    <row r="244" spans="1:14" x14ac:dyDescent="0.25">
      <c r="A244" s="23" t="s">
        <v>65</v>
      </c>
      <c r="B244" s="23" t="s">
        <v>458</v>
      </c>
      <c r="C244" s="23" t="s">
        <v>557</v>
      </c>
      <c r="D244" s="23" t="s">
        <v>558</v>
      </c>
      <c r="E244" s="24">
        <v>15.962</v>
      </c>
      <c r="F244" s="24">
        <v>2.75285</v>
      </c>
      <c r="G244" s="24">
        <v>0</v>
      </c>
      <c r="H244" s="25">
        <v>0</v>
      </c>
      <c r="I244" s="26" t="s">
        <v>763</v>
      </c>
      <c r="J244" s="24">
        <v>0</v>
      </c>
      <c r="K244" s="24">
        <v>0.21049999999999999</v>
      </c>
      <c r="L244" s="26" t="s">
        <v>764</v>
      </c>
      <c r="M244" s="27">
        <v>650</v>
      </c>
      <c r="N244" s="27">
        <v>1</v>
      </c>
    </row>
    <row r="245" spans="1:14" x14ac:dyDescent="0.25">
      <c r="A245" s="23" t="s">
        <v>65</v>
      </c>
      <c r="B245" s="23" t="s">
        <v>458</v>
      </c>
      <c r="C245" s="23" t="s">
        <v>559</v>
      </c>
      <c r="D245" s="23" t="s">
        <v>560</v>
      </c>
      <c r="E245" s="24">
        <v>11.211399999999999</v>
      </c>
      <c r="F245" s="24">
        <v>3.7646000000000002</v>
      </c>
      <c r="G245" s="24">
        <v>0</v>
      </c>
      <c r="H245" s="25">
        <v>0</v>
      </c>
      <c r="I245" s="26" t="s">
        <v>763</v>
      </c>
      <c r="J245" s="24">
        <v>0</v>
      </c>
      <c r="K245" s="24">
        <v>8.6499999999999994E-2</v>
      </c>
      <c r="L245" s="26" t="s">
        <v>763</v>
      </c>
      <c r="M245" s="27">
        <v>0</v>
      </c>
      <c r="N245" s="27">
        <v>0.9364762485</v>
      </c>
    </row>
    <row r="246" spans="1:14" x14ac:dyDescent="0.25">
      <c r="A246" s="23" t="s">
        <v>65</v>
      </c>
      <c r="B246" s="23" t="s">
        <v>458</v>
      </c>
      <c r="C246" s="23" t="s">
        <v>561</v>
      </c>
      <c r="D246" s="23" t="s">
        <v>562</v>
      </c>
      <c r="E246" s="24">
        <v>25.872955000000001</v>
      </c>
      <c r="F246" s="24">
        <v>3.9840499999999999</v>
      </c>
      <c r="G246" s="24">
        <v>0</v>
      </c>
      <c r="H246" s="25">
        <v>0</v>
      </c>
      <c r="I246" s="26" t="s">
        <v>763</v>
      </c>
      <c r="J246" s="24">
        <v>0</v>
      </c>
      <c r="K246" s="24">
        <v>0.29336499999999999</v>
      </c>
      <c r="L246" s="26" t="s">
        <v>764</v>
      </c>
      <c r="M246" s="27">
        <v>750</v>
      </c>
      <c r="N246" s="27">
        <v>1.5322680894</v>
      </c>
    </row>
    <row r="247" spans="1:14" x14ac:dyDescent="0.25">
      <c r="A247" s="23" t="s">
        <v>65</v>
      </c>
      <c r="B247" s="23" t="s">
        <v>458</v>
      </c>
      <c r="C247" s="23" t="s">
        <v>563</v>
      </c>
      <c r="D247" s="23" t="s">
        <v>564</v>
      </c>
      <c r="E247" s="24">
        <v>18.236499999999999</v>
      </c>
      <c r="F247" s="24">
        <v>4.3190999999999997</v>
      </c>
      <c r="G247" s="24">
        <v>0</v>
      </c>
      <c r="H247" s="25">
        <v>5000</v>
      </c>
      <c r="I247" s="26" t="s">
        <v>763</v>
      </c>
      <c r="J247" s="24">
        <v>0</v>
      </c>
      <c r="K247" s="24">
        <v>0.1547</v>
      </c>
      <c r="L247" s="26" t="s">
        <v>764</v>
      </c>
      <c r="M247" s="27">
        <v>985</v>
      </c>
      <c r="N247" s="27">
        <v>1.9771564248</v>
      </c>
    </row>
    <row r="248" spans="1:14" x14ac:dyDescent="0.25">
      <c r="A248" s="23" t="s">
        <v>65</v>
      </c>
      <c r="B248" s="23" t="s">
        <v>458</v>
      </c>
      <c r="C248" s="23" t="s">
        <v>565</v>
      </c>
      <c r="D248" s="23" t="s">
        <v>566</v>
      </c>
      <c r="E248" s="24">
        <v>16.483000000000001</v>
      </c>
      <c r="F248" s="24">
        <v>3.8180000000000001</v>
      </c>
      <c r="G248" s="24">
        <v>0</v>
      </c>
      <c r="H248" s="25">
        <v>0</v>
      </c>
      <c r="I248" s="26" t="s">
        <v>763</v>
      </c>
      <c r="J248" s="24">
        <v>0</v>
      </c>
      <c r="K248" s="24">
        <v>0</v>
      </c>
      <c r="L248" s="26" t="s">
        <v>764</v>
      </c>
      <c r="M248" s="27">
        <v>550</v>
      </c>
      <c r="N248" s="27">
        <v>1.850982594</v>
      </c>
    </row>
    <row r="249" spans="1:14" x14ac:dyDescent="0.25">
      <c r="A249" s="23" t="s">
        <v>65</v>
      </c>
      <c r="B249" s="23" t="s">
        <v>458</v>
      </c>
      <c r="C249" s="23" t="s">
        <v>567</v>
      </c>
      <c r="D249" s="23" t="s">
        <v>568</v>
      </c>
      <c r="E249" s="24">
        <v>30.74634</v>
      </c>
      <c r="F249" s="24">
        <v>3.8395999999999999</v>
      </c>
      <c r="G249" s="24">
        <v>0</v>
      </c>
      <c r="H249" s="25">
        <v>0</v>
      </c>
      <c r="I249" s="26" t="s">
        <v>763</v>
      </c>
      <c r="J249" s="24">
        <v>0</v>
      </c>
      <c r="K249" s="24">
        <v>3.9167E-2</v>
      </c>
      <c r="L249" s="26" t="s">
        <v>763</v>
      </c>
      <c r="M249" s="27">
        <v>0</v>
      </c>
      <c r="N249" s="27">
        <v>2.7042920243999999</v>
      </c>
    </row>
    <row r="250" spans="1:14" x14ac:dyDescent="0.25">
      <c r="A250" s="23" t="s">
        <v>65</v>
      </c>
      <c r="B250" s="23" t="s">
        <v>458</v>
      </c>
      <c r="C250" s="23" t="s">
        <v>569</v>
      </c>
      <c r="D250" s="23" t="s">
        <v>570</v>
      </c>
      <c r="E250" s="24">
        <v>24.651299999999999</v>
      </c>
      <c r="F250" s="24">
        <v>4.2022000000000004</v>
      </c>
      <c r="G250" s="24">
        <v>0</v>
      </c>
      <c r="H250" s="25">
        <v>9000</v>
      </c>
      <c r="I250" s="26" t="s">
        <v>763</v>
      </c>
      <c r="J250" s="24">
        <v>0</v>
      </c>
      <c r="K250" s="24">
        <v>0.35010000000000002</v>
      </c>
      <c r="L250" s="26" t="s">
        <v>763</v>
      </c>
      <c r="M250" s="27">
        <v>0</v>
      </c>
      <c r="N250" s="27">
        <v>2.2764992705</v>
      </c>
    </row>
    <row r="251" spans="1:14" x14ac:dyDescent="0.25">
      <c r="A251" s="23" t="s">
        <v>65</v>
      </c>
      <c r="B251" s="23" t="s">
        <v>458</v>
      </c>
      <c r="C251" s="23" t="s">
        <v>571</v>
      </c>
      <c r="D251" s="23" t="s">
        <v>572</v>
      </c>
      <c r="E251" s="24">
        <v>8.9938400000000005</v>
      </c>
      <c r="F251" s="24">
        <v>3.5528200000000001</v>
      </c>
      <c r="G251" s="24">
        <v>0</v>
      </c>
      <c r="H251" s="25">
        <v>0</v>
      </c>
      <c r="I251" s="26" t="s">
        <v>763</v>
      </c>
      <c r="J251" s="24">
        <v>0</v>
      </c>
      <c r="K251" s="24">
        <v>0.11683</v>
      </c>
      <c r="L251" s="26" t="s">
        <v>763</v>
      </c>
      <c r="M251" s="27">
        <v>0</v>
      </c>
      <c r="N251" s="27">
        <v>1.4784451228</v>
      </c>
    </row>
    <row r="252" spans="1:14" x14ac:dyDescent="0.25">
      <c r="A252" s="23" t="s">
        <v>65</v>
      </c>
      <c r="B252" s="23" t="s">
        <v>458</v>
      </c>
      <c r="C252" s="23" t="s">
        <v>573</v>
      </c>
      <c r="D252" s="23" t="s">
        <v>574</v>
      </c>
      <c r="E252" s="24">
        <v>21</v>
      </c>
      <c r="F252" s="24">
        <v>4.1231900000000001</v>
      </c>
      <c r="G252" s="24">
        <v>0</v>
      </c>
      <c r="H252" s="25">
        <v>0</v>
      </c>
      <c r="I252" s="26" t="s">
        <v>763</v>
      </c>
      <c r="J252" s="24">
        <v>0</v>
      </c>
      <c r="K252" s="24">
        <v>0.13147</v>
      </c>
      <c r="L252" s="26" t="s">
        <v>764</v>
      </c>
      <c r="M252" s="27">
        <v>975</v>
      </c>
      <c r="N252" s="27">
        <v>1.7948717948999999</v>
      </c>
    </row>
    <row r="253" spans="1:14" x14ac:dyDescent="0.25">
      <c r="A253" s="23" t="s">
        <v>65</v>
      </c>
      <c r="B253" s="23" t="s">
        <v>458</v>
      </c>
      <c r="C253" s="23" t="s">
        <v>575</v>
      </c>
      <c r="D253" s="23" t="s">
        <v>576</v>
      </c>
      <c r="E253" s="24">
        <v>23.6327</v>
      </c>
      <c r="F253" s="24">
        <v>3.6211000000000002</v>
      </c>
      <c r="G253" s="24">
        <v>0</v>
      </c>
      <c r="H253" s="25">
        <v>0</v>
      </c>
      <c r="I253" s="26" t="s">
        <v>763</v>
      </c>
      <c r="J253" s="24">
        <v>0</v>
      </c>
      <c r="K253" s="24">
        <v>0.29430000000000001</v>
      </c>
      <c r="L253" s="26" t="s">
        <v>764</v>
      </c>
      <c r="M253" s="27">
        <v>1100</v>
      </c>
      <c r="N253" s="27">
        <v>1.7601009913000001</v>
      </c>
    </row>
    <row r="254" spans="1:14" x14ac:dyDescent="0.25">
      <c r="A254" s="23" t="s">
        <v>65</v>
      </c>
      <c r="B254" s="23" t="s">
        <v>458</v>
      </c>
      <c r="C254" s="23" t="s">
        <v>577</v>
      </c>
      <c r="D254" s="23" t="s">
        <v>578</v>
      </c>
      <c r="E254" s="24">
        <v>14.661099999999999</v>
      </c>
      <c r="F254" s="24">
        <v>3.7706</v>
      </c>
      <c r="G254" s="24">
        <v>0</v>
      </c>
      <c r="H254" s="25">
        <v>0</v>
      </c>
      <c r="I254" s="26" t="s">
        <v>763</v>
      </c>
      <c r="J254" s="24">
        <v>0</v>
      </c>
      <c r="K254" s="24">
        <v>0</v>
      </c>
      <c r="L254" s="26" t="s">
        <v>764</v>
      </c>
      <c r="M254" s="27">
        <v>950</v>
      </c>
      <c r="N254" s="27">
        <v>1.3962952381</v>
      </c>
    </row>
    <row r="255" spans="1:14" x14ac:dyDescent="0.25">
      <c r="A255" s="23" t="s">
        <v>65</v>
      </c>
      <c r="B255" s="23" t="s">
        <v>458</v>
      </c>
      <c r="C255" s="23" t="s">
        <v>579</v>
      </c>
      <c r="D255" s="23" t="s">
        <v>580</v>
      </c>
      <c r="E255" s="24">
        <v>19.858000000000001</v>
      </c>
      <c r="F255" s="24">
        <v>3.2010000000000001</v>
      </c>
      <c r="G255" s="24">
        <v>0</v>
      </c>
      <c r="H255" s="25">
        <v>0</v>
      </c>
      <c r="I255" s="26" t="s">
        <v>763</v>
      </c>
      <c r="J255" s="24">
        <v>0</v>
      </c>
      <c r="K255" s="24">
        <v>0.33460000000000001</v>
      </c>
      <c r="L255" s="26" t="s">
        <v>764</v>
      </c>
      <c r="M255" s="27">
        <v>500</v>
      </c>
      <c r="N255" s="27">
        <v>1.428324822</v>
      </c>
    </row>
    <row r="256" spans="1:14" x14ac:dyDescent="0.25">
      <c r="A256" s="23" t="s">
        <v>65</v>
      </c>
      <c r="B256" s="23" t="s">
        <v>458</v>
      </c>
      <c r="C256" s="23" t="s">
        <v>581</v>
      </c>
      <c r="D256" s="23" t="s">
        <v>582</v>
      </c>
      <c r="E256" s="24">
        <v>13.18</v>
      </c>
      <c r="F256" s="24">
        <v>3.7738999999999998</v>
      </c>
      <c r="G256" s="24">
        <v>0</v>
      </c>
      <c r="H256" s="25">
        <v>0</v>
      </c>
      <c r="I256" s="26" t="s">
        <v>763</v>
      </c>
      <c r="J256" s="24">
        <v>0</v>
      </c>
      <c r="K256" s="24">
        <v>0.61499999999999999</v>
      </c>
      <c r="L256" s="26" t="s">
        <v>764</v>
      </c>
      <c r="M256" s="27">
        <v>750</v>
      </c>
      <c r="N256" s="27">
        <v>1</v>
      </c>
    </row>
    <row r="257" spans="1:14" x14ac:dyDescent="0.25">
      <c r="A257" s="23" t="s">
        <v>65</v>
      </c>
      <c r="B257" s="23" t="s">
        <v>458</v>
      </c>
      <c r="C257" s="23" t="s">
        <v>583</v>
      </c>
      <c r="D257" s="23" t="s">
        <v>584</v>
      </c>
      <c r="E257" s="24">
        <v>23.25</v>
      </c>
      <c r="F257" s="24">
        <v>3.6760000000000002</v>
      </c>
      <c r="G257" s="24">
        <v>0</v>
      </c>
      <c r="H257" s="25">
        <v>3200</v>
      </c>
      <c r="I257" s="26" t="s">
        <v>763</v>
      </c>
      <c r="J257" s="24">
        <v>0</v>
      </c>
      <c r="K257" s="24">
        <v>0</v>
      </c>
      <c r="L257" s="26" t="s">
        <v>764</v>
      </c>
      <c r="M257" s="27">
        <v>1000</v>
      </c>
      <c r="N257" s="27">
        <v>2.6378488768000001</v>
      </c>
    </row>
    <row r="258" spans="1:14" x14ac:dyDescent="0.25">
      <c r="A258" s="23" t="s">
        <v>65</v>
      </c>
      <c r="B258" s="23" t="s">
        <v>458</v>
      </c>
      <c r="C258" s="23" t="s">
        <v>585</v>
      </c>
      <c r="D258" s="23" t="s">
        <v>586</v>
      </c>
      <c r="E258" s="24">
        <v>14.999000000000001</v>
      </c>
      <c r="F258" s="24">
        <v>4.8349000000000002</v>
      </c>
      <c r="G258" s="24">
        <v>0</v>
      </c>
      <c r="H258" s="25">
        <v>0</v>
      </c>
      <c r="I258" s="26" t="s">
        <v>763</v>
      </c>
      <c r="J258" s="24">
        <v>0</v>
      </c>
      <c r="K258" s="24">
        <v>1.421</v>
      </c>
      <c r="L258" s="26" t="s">
        <v>764</v>
      </c>
      <c r="M258" s="27">
        <v>500</v>
      </c>
      <c r="N258" s="27">
        <v>0.94751670899999996</v>
      </c>
    </row>
    <row r="259" spans="1:14" x14ac:dyDescent="0.25">
      <c r="A259" s="23" t="s">
        <v>65</v>
      </c>
      <c r="B259" s="23" t="s">
        <v>458</v>
      </c>
      <c r="C259" s="23" t="s">
        <v>587</v>
      </c>
      <c r="D259" s="23" t="s">
        <v>588</v>
      </c>
      <c r="E259" s="24">
        <v>15.95</v>
      </c>
      <c r="F259" s="24">
        <v>3.9</v>
      </c>
      <c r="G259" s="24">
        <v>0</v>
      </c>
      <c r="H259" s="25">
        <v>0</v>
      </c>
      <c r="I259" s="26" t="s">
        <v>763</v>
      </c>
      <c r="J259" s="24">
        <v>0</v>
      </c>
      <c r="K259" s="24">
        <v>0.51400000000000001</v>
      </c>
      <c r="L259" s="26" t="s">
        <v>763</v>
      </c>
      <c r="M259" s="27">
        <v>0</v>
      </c>
      <c r="N259" s="27">
        <v>3.0438931297999998</v>
      </c>
    </row>
    <row r="260" spans="1:14" x14ac:dyDescent="0.25">
      <c r="A260" s="23" t="s">
        <v>65</v>
      </c>
      <c r="B260" s="23" t="s">
        <v>458</v>
      </c>
      <c r="C260" s="23" t="s">
        <v>589</v>
      </c>
      <c r="D260" s="23" t="s">
        <v>590</v>
      </c>
      <c r="E260" s="24">
        <v>13.387</v>
      </c>
      <c r="F260" s="24">
        <v>3.9</v>
      </c>
      <c r="G260" s="24">
        <v>0</v>
      </c>
      <c r="H260" s="25">
        <v>0</v>
      </c>
      <c r="I260" s="26" t="s">
        <v>763</v>
      </c>
      <c r="J260" s="24">
        <v>0</v>
      </c>
      <c r="K260" s="24">
        <v>0</v>
      </c>
      <c r="L260" s="26" t="s">
        <v>764</v>
      </c>
      <c r="M260" s="27">
        <v>650</v>
      </c>
      <c r="N260" s="27">
        <v>1.0196511538999999</v>
      </c>
    </row>
    <row r="261" spans="1:14" x14ac:dyDescent="0.25">
      <c r="A261" s="23" t="s">
        <v>65</v>
      </c>
      <c r="B261" s="23" t="s">
        <v>458</v>
      </c>
      <c r="C261" s="23" t="s">
        <v>591</v>
      </c>
      <c r="D261" s="23" t="s">
        <v>592</v>
      </c>
      <c r="E261" s="24">
        <v>11.585800000000001</v>
      </c>
      <c r="F261" s="24">
        <v>3.76</v>
      </c>
      <c r="G261" s="24">
        <v>0</v>
      </c>
      <c r="H261" s="25">
        <v>0</v>
      </c>
      <c r="I261" s="26" t="s">
        <v>763</v>
      </c>
      <c r="J261" s="24">
        <v>0</v>
      </c>
      <c r="K261" s="24">
        <v>7.3069999999999996E-2</v>
      </c>
      <c r="L261" s="26" t="s">
        <v>763</v>
      </c>
      <c r="M261" s="27">
        <v>0</v>
      </c>
      <c r="N261" s="27">
        <v>1</v>
      </c>
    </row>
    <row r="262" spans="1:14" x14ac:dyDescent="0.25">
      <c r="A262" s="23" t="s">
        <v>65</v>
      </c>
      <c r="B262" s="23" t="s">
        <v>458</v>
      </c>
      <c r="C262" s="23" t="s">
        <v>593</v>
      </c>
      <c r="D262" s="23" t="s">
        <v>594</v>
      </c>
      <c r="E262" s="24">
        <v>20.8993</v>
      </c>
      <c r="F262" s="24">
        <v>4.1452</v>
      </c>
      <c r="G262" s="24">
        <v>0</v>
      </c>
      <c r="H262" s="25">
        <v>0</v>
      </c>
      <c r="I262" s="26" t="s">
        <v>763</v>
      </c>
      <c r="J262" s="24">
        <v>0</v>
      </c>
      <c r="K262" s="24">
        <v>0</v>
      </c>
      <c r="L262" s="26" t="s">
        <v>764</v>
      </c>
      <c r="M262" s="27">
        <v>500</v>
      </c>
      <c r="N262" s="27">
        <v>2.5801604937999998</v>
      </c>
    </row>
    <row r="263" spans="1:14" x14ac:dyDescent="0.25">
      <c r="A263" s="23" t="s">
        <v>65</v>
      </c>
      <c r="B263" s="23" t="s">
        <v>458</v>
      </c>
      <c r="C263" s="23" t="s">
        <v>595</v>
      </c>
      <c r="D263" s="23" t="s">
        <v>596</v>
      </c>
      <c r="E263" s="24">
        <v>12.405200000000001</v>
      </c>
      <c r="F263" s="24">
        <v>3.8264</v>
      </c>
      <c r="G263" s="24">
        <v>0</v>
      </c>
      <c r="H263" s="25">
        <v>0</v>
      </c>
      <c r="I263" s="26" t="s">
        <v>763</v>
      </c>
      <c r="J263" s="24">
        <v>0</v>
      </c>
      <c r="K263" s="24">
        <v>0.1084</v>
      </c>
      <c r="L263" s="26" t="s">
        <v>764</v>
      </c>
      <c r="M263" s="27">
        <v>100</v>
      </c>
      <c r="N263" s="27">
        <v>1.2060745119</v>
      </c>
    </row>
    <row r="264" spans="1:14" x14ac:dyDescent="0.25">
      <c r="A264" s="23" t="s">
        <v>65</v>
      </c>
      <c r="B264" s="23" t="s">
        <v>458</v>
      </c>
      <c r="C264" s="23" t="s">
        <v>597</v>
      </c>
      <c r="D264" s="23" t="s">
        <v>598</v>
      </c>
      <c r="E264" s="24">
        <v>20.91</v>
      </c>
      <c r="F264" s="24">
        <v>3.8149999999999999</v>
      </c>
      <c r="G264" s="24">
        <v>0</v>
      </c>
      <c r="H264" s="25">
        <v>0</v>
      </c>
      <c r="I264" s="26" t="s">
        <v>763</v>
      </c>
      <c r="J264" s="24">
        <v>0</v>
      </c>
      <c r="K264" s="24">
        <v>4.5629999999999997E-2</v>
      </c>
      <c r="L264" s="26" t="s">
        <v>764</v>
      </c>
      <c r="M264" s="27">
        <v>750</v>
      </c>
      <c r="N264" s="27">
        <v>2.0824619061999998</v>
      </c>
    </row>
    <row r="265" spans="1:14" x14ac:dyDescent="0.25">
      <c r="A265" s="23" t="s">
        <v>65</v>
      </c>
      <c r="B265" s="23" t="s">
        <v>458</v>
      </c>
      <c r="C265" s="23" t="s">
        <v>599</v>
      </c>
      <c r="D265" s="23" t="s">
        <v>600</v>
      </c>
      <c r="E265" s="24">
        <v>21.499300000000002</v>
      </c>
      <c r="F265" s="24">
        <v>3.7261000000000002</v>
      </c>
      <c r="G265" s="24">
        <v>0</v>
      </c>
      <c r="H265" s="25">
        <v>0</v>
      </c>
      <c r="I265" s="26" t="s">
        <v>763</v>
      </c>
      <c r="J265" s="24">
        <v>0</v>
      </c>
      <c r="K265" s="24">
        <v>0.65710000000000002</v>
      </c>
      <c r="L265" s="26" t="s">
        <v>764</v>
      </c>
      <c r="M265" s="27">
        <v>250</v>
      </c>
      <c r="N265" s="27">
        <v>2.16</v>
      </c>
    </row>
    <row r="266" spans="1:14" x14ac:dyDescent="0.25">
      <c r="A266" s="23" t="s">
        <v>65</v>
      </c>
      <c r="B266" s="23" t="s">
        <v>458</v>
      </c>
      <c r="C266" s="23" t="s">
        <v>601</v>
      </c>
      <c r="D266" s="23" t="s">
        <v>602</v>
      </c>
      <c r="E266" s="24">
        <v>5.9928999999999997</v>
      </c>
      <c r="F266" s="24">
        <v>3.5343</v>
      </c>
      <c r="G266" s="24">
        <v>0</v>
      </c>
      <c r="H266" s="25">
        <v>0</v>
      </c>
      <c r="I266" s="26" t="s">
        <v>763</v>
      </c>
      <c r="J266" s="24">
        <v>0</v>
      </c>
      <c r="K266" s="24">
        <v>0</v>
      </c>
      <c r="L266" s="26" t="s">
        <v>764</v>
      </c>
      <c r="M266" s="27">
        <v>1000</v>
      </c>
      <c r="N266" s="27">
        <v>1.2002844039</v>
      </c>
    </row>
    <row r="267" spans="1:14" x14ac:dyDescent="0.25">
      <c r="A267" s="23" t="s">
        <v>65</v>
      </c>
      <c r="B267" s="23" t="s">
        <v>458</v>
      </c>
      <c r="C267" s="23" t="s">
        <v>603</v>
      </c>
      <c r="D267" s="23" t="s">
        <v>604</v>
      </c>
      <c r="E267" s="24">
        <v>11.964</v>
      </c>
      <c r="F267" s="24">
        <v>4.1475999999999997</v>
      </c>
      <c r="G267" s="24">
        <v>0</v>
      </c>
      <c r="H267" s="25">
        <v>0</v>
      </c>
      <c r="I267" s="26" t="s">
        <v>763</v>
      </c>
      <c r="J267" s="24">
        <v>0</v>
      </c>
      <c r="K267" s="24">
        <v>8.7900000000000006E-2</v>
      </c>
      <c r="L267" s="26" t="s">
        <v>763</v>
      </c>
      <c r="M267" s="27">
        <v>0</v>
      </c>
      <c r="N267" s="27">
        <v>1.2016029407</v>
      </c>
    </row>
    <row r="268" spans="1:14" x14ac:dyDescent="0.25">
      <c r="A268" s="23" t="s">
        <v>65</v>
      </c>
      <c r="B268" s="23" t="s">
        <v>458</v>
      </c>
      <c r="C268" s="23" t="s">
        <v>605</v>
      </c>
      <c r="D268" s="23" t="s">
        <v>606</v>
      </c>
      <c r="E268" s="24">
        <v>8.5670800000000007</v>
      </c>
      <c r="F268" s="24">
        <v>3.2598799999999999</v>
      </c>
      <c r="G268" s="24">
        <v>7.6600000000000001E-2</v>
      </c>
      <c r="H268" s="25">
        <v>0</v>
      </c>
      <c r="I268" s="26" t="s">
        <v>763</v>
      </c>
      <c r="J268" s="24">
        <v>0</v>
      </c>
      <c r="K268" s="24">
        <v>0.30762</v>
      </c>
      <c r="L268" s="26" t="s">
        <v>764</v>
      </c>
      <c r="M268" s="27">
        <v>0</v>
      </c>
      <c r="N268" s="27">
        <v>1</v>
      </c>
    </row>
    <row r="269" spans="1:14" x14ac:dyDescent="0.25">
      <c r="A269" s="23" t="s">
        <v>65</v>
      </c>
      <c r="B269" s="23" t="s">
        <v>458</v>
      </c>
      <c r="C269" s="23" t="s">
        <v>607</v>
      </c>
      <c r="D269" s="23" t="s">
        <v>608</v>
      </c>
      <c r="E269" s="24">
        <v>26.975999999999999</v>
      </c>
      <c r="F269" s="24">
        <v>3.85</v>
      </c>
      <c r="G269" s="24">
        <v>0</v>
      </c>
      <c r="H269" s="25">
        <v>0</v>
      </c>
      <c r="I269" s="26" t="s">
        <v>763</v>
      </c>
      <c r="J269" s="24">
        <v>0</v>
      </c>
      <c r="K269" s="24">
        <v>0.46329999999999999</v>
      </c>
      <c r="L269" s="26" t="s">
        <v>763</v>
      </c>
      <c r="M269" s="27">
        <v>0</v>
      </c>
      <c r="N269" s="27">
        <v>2.0642791551999999</v>
      </c>
    </row>
    <row r="270" spans="1:14" x14ac:dyDescent="0.25">
      <c r="A270" s="23" t="s">
        <v>65</v>
      </c>
      <c r="B270" s="23" t="s">
        <v>458</v>
      </c>
      <c r="C270" s="23" t="s">
        <v>609</v>
      </c>
      <c r="D270" s="23" t="s">
        <v>610</v>
      </c>
      <c r="E270" s="24">
        <v>31.488800000000001</v>
      </c>
      <c r="F270" s="24">
        <v>4.0557999999999996</v>
      </c>
      <c r="G270" s="24">
        <v>0.64700000000000002</v>
      </c>
      <c r="H270" s="25">
        <v>8009</v>
      </c>
      <c r="I270" s="26" t="s">
        <v>764</v>
      </c>
      <c r="J270" s="24">
        <v>41.5</v>
      </c>
      <c r="K270" s="24">
        <v>0.74199999999999999</v>
      </c>
      <c r="L270" s="26" t="s">
        <v>764</v>
      </c>
      <c r="M270" s="27">
        <v>425</v>
      </c>
      <c r="N270" s="27">
        <v>1.9847341716</v>
      </c>
    </row>
    <row r="271" spans="1:14" x14ac:dyDescent="0.25">
      <c r="A271" s="23" t="s">
        <v>65</v>
      </c>
      <c r="B271" s="23" t="s">
        <v>458</v>
      </c>
      <c r="C271" s="23" t="s">
        <v>611</v>
      </c>
      <c r="D271" s="23" t="s">
        <v>612</v>
      </c>
      <c r="E271" s="24">
        <v>19.600000000000001</v>
      </c>
      <c r="F271" s="24">
        <v>3.75</v>
      </c>
      <c r="G271" s="24">
        <v>0</v>
      </c>
      <c r="H271" s="25">
        <v>0</v>
      </c>
      <c r="I271" s="26" t="s">
        <v>763</v>
      </c>
      <c r="J271" s="24">
        <v>0</v>
      </c>
      <c r="K271" s="24">
        <v>0.03</v>
      </c>
      <c r="L271" s="26" t="s">
        <v>763</v>
      </c>
      <c r="M271" s="27">
        <v>586.5</v>
      </c>
      <c r="N271" s="27">
        <v>1.82</v>
      </c>
    </row>
    <row r="272" spans="1:14" x14ac:dyDescent="0.25">
      <c r="A272" s="23" t="s">
        <v>65</v>
      </c>
      <c r="B272" s="23" t="s">
        <v>458</v>
      </c>
      <c r="C272" s="23" t="s">
        <v>613</v>
      </c>
      <c r="D272" s="23" t="s">
        <v>614</v>
      </c>
      <c r="E272" s="24">
        <v>18.5</v>
      </c>
      <c r="F272" s="24">
        <v>3.7086999999999999</v>
      </c>
      <c r="G272" s="24">
        <v>0</v>
      </c>
      <c r="H272" s="25">
        <v>0</v>
      </c>
      <c r="I272" s="26" t="s">
        <v>763</v>
      </c>
      <c r="J272" s="24">
        <v>0</v>
      </c>
      <c r="K272" s="24">
        <v>0.31083</v>
      </c>
      <c r="L272" s="26" t="s">
        <v>764</v>
      </c>
      <c r="M272" s="27">
        <v>300</v>
      </c>
      <c r="N272" s="27">
        <v>1.3074204947000001</v>
      </c>
    </row>
    <row r="273" spans="1:14" x14ac:dyDescent="0.25">
      <c r="A273" s="23" t="s">
        <v>65</v>
      </c>
      <c r="B273" s="23" t="s">
        <v>458</v>
      </c>
      <c r="C273" s="23" t="s">
        <v>615</v>
      </c>
      <c r="D273" s="23" t="s">
        <v>616</v>
      </c>
      <c r="E273" s="24">
        <v>16.876000000000001</v>
      </c>
      <c r="F273" s="24">
        <v>4.024</v>
      </c>
      <c r="G273" s="24">
        <v>0</v>
      </c>
      <c r="H273" s="25">
        <v>0</v>
      </c>
      <c r="I273" s="26" t="s">
        <v>763</v>
      </c>
      <c r="J273" s="24">
        <v>0</v>
      </c>
      <c r="K273" s="24">
        <v>0.747</v>
      </c>
      <c r="L273" s="26" t="s">
        <v>764</v>
      </c>
      <c r="M273" s="27">
        <v>500</v>
      </c>
      <c r="N273" s="27">
        <v>1.9726475745000001</v>
      </c>
    </row>
    <row r="274" spans="1:14" x14ac:dyDescent="0.25">
      <c r="A274" s="23" t="s">
        <v>65</v>
      </c>
      <c r="B274" s="23" t="s">
        <v>458</v>
      </c>
      <c r="C274" s="23" t="s">
        <v>617</v>
      </c>
      <c r="D274" s="23" t="s">
        <v>618</v>
      </c>
      <c r="E274" s="24">
        <v>11.98</v>
      </c>
      <c r="F274" s="24">
        <v>3.6</v>
      </c>
      <c r="G274" s="24">
        <v>0</v>
      </c>
      <c r="H274" s="25">
        <v>0</v>
      </c>
      <c r="I274" s="26" t="s">
        <v>763</v>
      </c>
      <c r="J274" s="24">
        <v>0</v>
      </c>
      <c r="K274" s="24">
        <v>0.47</v>
      </c>
      <c r="L274" s="26" t="s">
        <v>764</v>
      </c>
      <c r="M274" s="27">
        <v>400</v>
      </c>
      <c r="N274" s="27">
        <v>1</v>
      </c>
    </row>
    <row r="275" spans="1:14" x14ac:dyDescent="0.25">
      <c r="A275" s="23" t="s">
        <v>65</v>
      </c>
      <c r="B275" s="23" t="s">
        <v>619</v>
      </c>
      <c r="C275" s="23" t="s">
        <v>620</v>
      </c>
      <c r="D275" s="23" t="s">
        <v>621</v>
      </c>
      <c r="E275" s="24">
        <v>3.2126999999999999</v>
      </c>
      <c r="F275" s="24">
        <v>3.8155399999999999</v>
      </c>
      <c r="G275" s="24">
        <v>0</v>
      </c>
      <c r="H275" s="25">
        <v>0</v>
      </c>
      <c r="I275" s="26" t="s">
        <v>763</v>
      </c>
      <c r="J275" s="24">
        <v>0</v>
      </c>
      <c r="K275" s="24">
        <v>0</v>
      </c>
      <c r="L275" s="26" t="s">
        <v>763</v>
      </c>
      <c r="M275" s="27">
        <v>0</v>
      </c>
      <c r="N275" s="27">
        <v>1</v>
      </c>
    </row>
    <row r="276" spans="1:14" x14ac:dyDescent="0.25">
      <c r="A276" s="23" t="s">
        <v>65</v>
      </c>
      <c r="B276" s="23" t="s">
        <v>619</v>
      </c>
      <c r="C276" s="23" t="s">
        <v>622</v>
      </c>
      <c r="D276" s="23" t="s">
        <v>623</v>
      </c>
      <c r="E276" s="24">
        <v>3.0815999999999999</v>
      </c>
      <c r="F276" s="24">
        <v>3.8569</v>
      </c>
      <c r="G276" s="24">
        <v>0</v>
      </c>
      <c r="H276" s="25">
        <v>0</v>
      </c>
      <c r="I276" s="26" t="s">
        <v>763</v>
      </c>
      <c r="J276" s="24">
        <v>0</v>
      </c>
      <c r="K276" s="24">
        <v>0</v>
      </c>
      <c r="L276" s="26" t="s">
        <v>763</v>
      </c>
      <c r="M276" s="27">
        <v>0</v>
      </c>
      <c r="N276" s="27">
        <v>1</v>
      </c>
    </row>
    <row r="277" spans="1:14" x14ac:dyDescent="0.25">
      <c r="A277" s="23" t="s">
        <v>65</v>
      </c>
      <c r="B277" s="23" t="s">
        <v>619</v>
      </c>
      <c r="C277" s="23" t="s">
        <v>624</v>
      </c>
      <c r="D277" s="23" t="s">
        <v>625</v>
      </c>
      <c r="E277" s="24">
        <v>3.8690000000000002</v>
      </c>
      <c r="F277" s="24">
        <v>3.8690000000000002</v>
      </c>
      <c r="G277" s="24">
        <v>0</v>
      </c>
      <c r="H277" s="25">
        <v>0</v>
      </c>
      <c r="I277" s="26" t="s">
        <v>763</v>
      </c>
      <c r="J277" s="24">
        <v>0</v>
      </c>
      <c r="K277" s="24">
        <v>0.2152</v>
      </c>
      <c r="L277" s="26" t="s">
        <v>764</v>
      </c>
      <c r="M277" s="27">
        <v>1000</v>
      </c>
      <c r="N277" s="27">
        <v>1.063204177</v>
      </c>
    </row>
    <row r="278" spans="1:14" x14ac:dyDescent="0.25">
      <c r="A278" s="23" t="s">
        <v>65</v>
      </c>
      <c r="B278" s="23" t="s">
        <v>619</v>
      </c>
      <c r="C278" s="23" t="s">
        <v>626</v>
      </c>
      <c r="D278" s="23" t="s">
        <v>627</v>
      </c>
      <c r="E278" s="24">
        <v>1.9205000000000001</v>
      </c>
      <c r="F278" s="24">
        <v>3.7492000000000001</v>
      </c>
      <c r="G278" s="24">
        <v>0</v>
      </c>
      <c r="H278" s="25">
        <v>0</v>
      </c>
      <c r="I278" s="26" t="s">
        <v>763</v>
      </c>
      <c r="J278" s="24">
        <v>0</v>
      </c>
      <c r="K278" s="24">
        <v>0</v>
      </c>
      <c r="L278" s="26" t="s">
        <v>763</v>
      </c>
      <c r="M278" s="27">
        <v>0</v>
      </c>
      <c r="N278" s="27">
        <v>1</v>
      </c>
    </row>
    <row r="279" spans="1:14" x14ac:dyDescent="0.25">
      <c r="A279" s="23" t="s">
        <v>65</v>
      </c>
      <c r="B279" s="23" t="s">
        <v>619</v>
      </c>
      <c r="C279" s="23" t="s">
        <v>628</v>
      </c>
      <c r="D279" s="23" t="s">
        <v>629</v>
      </c>
      <c r="E279" s="24">
        <v>2.1539000000000001</v>
      </c>
      <c r="F279" s="24">
        <v>2.4866000000000001</v>
      </c>
      <c r="G279" s="24">
        <v>0</v>
      </c>
      <c r="H279" s="25">
        <v>0</v>
      </c>
      <c r="I279" s="26" t="s">
        <v>763</v>
      </c>
      <c r="J279" s="24">
        <v>0</v>
      </c>
      <c r="K279" s="24">
        <v>9.7799999999999998E-2</v>
      </c>
      <c r="L279" s="26" t="s">
        <v>764</v>
      </c>
      <c r="M279" s="27">
        <v>550</v>
      </c>
      <c r="N279" s="27">
        <v>1</v>
      </c>
    </row>
    <row r="280" spans="1:14" x14ac:dyDescent="0.25">
      <c r="A280" s="23" t="s">
        <v>65</v>
      </c>
      <c r="B280" s="23" t="s">
        <v>619</v>
      </c>
      <c r="C280" s="23" t="s">
        <v>630</v>
      </c>
      <c r="D280" s="23" t="s">
        <v>631</v>
      </c>
      <c r="E280" s="24">
        <v>2.8</v>
      </c>
      <c r="F280" s="24">
        <v>3.9</v>
      </c>
      <c r="G280" s="24">
        <v>0</v>
      </c>
      <c r="H280" s="25">
        <v>1500</v>
      </c>
      <c r="I280" s="26" t="s">
        <v>763</v>
      </c>
      <c r="J280" s="24">
        <v>0</v>
      </c>
      <c r="K280" s="24">
        <v>6.7500000000000004E-2</v>
      </c>
      <c r="L280" s="26" t="s">
        <v>764</v>
      </c>
      <c r="M280" s="27">
        <v>200</v>
      </c>
      <c r="N280" s="27">
        <v>1</v>
      </c>
    </row>
    <row r="281" spans="1:14" x14ac:dyDescent="0.25">
      <c r="A281" s="23" t="s">
        <v>65</v>
      </c>
      <c r="B281" s="23" t="s">
        <v>619</v>
      </c>
      <c r="C281" s="23" t="s">
        <v>632</v>
      </c>
      <c r="D281" s="23" t="s">
        <v>633</v>
      </c>
      <c r="E281" s="24">
        <v>3.3010000000000002</v>
      </c>
      <c r="F281" s="24">
        <v>3.8530000000000002</v>
      </c>
      <c r="G281" s="24">
        <v>0</v>
      </c>
      <c r="H281" s="25">
        <v>0</v>
      </c>
      <c r="I281" s="26" t="s">
        <v>763</v>
      </c>
      <c r="J281" s="24">
        <v>0</v>
      </c>
      <c r="K281" s="24">
        <v>0</v>
      </c>
      <c r="L281" s="26" t="s">
        <v>763</v>
      </c>
      <c r="M281" s="27">
        <v>0</v>
      </c>
      <c r="N281" s="27">
        <v>1</v>
      </c>
    </row>
    <row r="282" spans="1:14" x14ac:dyDescent="0.25">
      <c r="A282" s="23" t="s">
        <v>65</v>
      </c>
      <c r="B282" s="23" t="s">
        <v>619</v>
      </c>
      <c r="C282" s="23" t="s">
        <v>634</v>
      </c>
      <c r="D282" s="23" t="s">
        <v>635</v>
      </c>
      <c r="E282" s="24">
        <v>4.3</v>
      </c>
      <c r="F282" s="24">
        <v>3.9</v>
      </c>
      <c r="G282" s="24">
        <v>0</v>
      </c>
      <c r="H282" s="25">
        <v>0</v>
      </c>
      <c r="I282" s="26" t="s">
        <v>763</v>
      </c>
      <c r="J282" s="24">
        <v>0</v>
      </c>
      <c r="K282" s="24">
        <v>0.214</v>
      </c>
      <c r="L282" s="26" t="s">
        <v>763</v>
      </c>
      <c r="M282" s="27">
        <v>0</v>
      </c>
      <c r="N282" s="27">
        <v>1</v>
      </c>
    </row>
    <row r="283" spans="1:14" x14ac:dyDescent="0.25">
      <c r="A283" s="23" t="s">
        <v>65</v>
      </c>
      <c r="B283" s="23" t="s">
        <v>619</v>
      </c>
      <c r="C283" s="23" t="s">
        <v>636</v>
      </c>
      <c r="D283" s="23" t="s">
        <v>637</v>
      </c>
      <c r="E283" s="24">
        <v>3.2025600000000001</v>
      </c>
      <c r="F283" s="24">
        <v>3.8563000000000001</v>
      </c>
      <c r="G283" s="24">
        <v>0</v>
      </c>
      <c r="H283" s="25">
        <v>0</v>
      </c>
      <c r="I283" s="26" t="s">
        <v>763</v>
      </c>
      <c r="J283" s="24">
        <v>0</v>
      </c>
      <c r="K283" s="24">
        <v>0</v>
      </c>
      <c r="L283" s="26" t="s">
        <v>764</v>
      </c>
      <c r="M283" s="27">
        <v>800</v>
      </c>
      <c r="N283" s="27">
        <v>1</v>
      </c>
    </row>
    <row r="284" spans="1:14" x14ac:dyDescent="0.25">
      <c r="A284" s="23" t="s">
        <v>65</v>
      </c>
      <c r="B284" s="23" t="s">
        <v>619</v>
      </c>
      <c r="C284" s="23" t="s">
        <v>638</v>
      </c>
      <c r="D284" s="23" t="s">
        <v>639</v>
      </c>
      <c r="E284" s="24">
        <v>2.54</v>
      </c>
      <c r="F284" s="24">
        <v>3.89</v>
      </c>
      <c r="G284" s="24">
        <v>0</v>
      </c>
      <c r="H284" s="25">
        <v>0</v>
      </c>
      <c r="I284" s="26" t="s">
        <v>763</v>
      </c>
      <c r="J284" s="24">
        <v>0</v>
      </c>
      <c r="K284" s="24">
        <v>0</v>
      </c>
      <c r="L284" s="26" t="s">
        <v>763</v>
      </c>
      <c r="M284" s="27">
        <v>0</v>
      </c>
      <c r="N284" s="27">
        <v>1</v>
      </c>
    </row>
    <row r="285" spans="1:14" x14ac:dyDescent="0.25">
      <c r="A285" s="23" t="s">
        <v>65</v>
      </c>
      <c r="B285" s="23" t="s">
        <v>619</v>
      </c>
      <c r="C285" s="23" t="s">
        <v>640</v>
      </c>
      <c r="D285" s="23" t="s">
        <v>641</v>
      </c>
      <c r="E285" s="24">
        <v>3.8312499999999998</v>
      </c>
      <c r="F285" s="24">
        <v>3.83412</v>
      </c>
      <c r="G285" s="24">
        <v>0</v>
      </c>
      <c r="H285" s="25">
        <v>0</v>
      </c>
      <c r="I285" s="26" t="s">
        <v>763</v>
      </c>
      <c r="J285" s="24">
        <v>0</v>
      </c>
      <c r="K285" s="24"/>
      <c r="L285" s="26" t="s">
        <v>763</v>
      </c>
      <c r="M285" s="27">
        <v>0</v>
      </c>
      <c r="N285" s="27">
        <v>1</v>
      </c>
    </row>
    <row r="286" spans="1:14" x14ac:dyDescent="0.25">
      <c r="A286" s="23" t="s">
        <v>65</v>
      </c>
      <c r="B286" s="23" t="s">
        <v>619</v>
      </c>
      <c r="C286" s="23" t="s">
        <v>642</v>
      </c>
      <c r="D286" s="23" t="s">
        <v>643</v>
      </c>
      <c r="E286" s="24">
        <v>2.2513999999999998</v>
      </c>
      <c r="F286" s="24">
        <v>3.8353999999999999</v>
      </c>
      <c r="G286" s="24">
        <v>0</v>
      </c>
      <c r="H286" s="25">
        <v>0</v>
      </c>
      <c r="I286" s="26" t="s">
        <v>763</v>
      </c>
      <c r="J286" s="24">
        <v>0</v>
      </c>
      <c r="K286" s="24">
        <v>0</v>
      </c>
      <c r="L286" s="26" t="s">
        <v>764</v>
      </c>
      <c r="M286" s="27">
        <v>500</v>
      </c>
      <c r="N286" s="27">
        <v>1</v>
      </c>
    </row>
    <row r="287" spans="1:14" x14ac:dyDescent="0.25">
      <c r="A287" s="23" t="s">
        <v>65</v>
      </c>
      <c r="B287" s="23" t="s">
        <v>619</v>
      </c>
      <c r="C287" s="23" t="s">
        <v>644</v>
      </c>
      <c r="D287" s="23" t="s">
        <v>645</v>
      </c>
      <c r="E287" s="24">
        <v>5.3865999999999996</v>
      </c>
      <c r="F287" s="24">
        <v>3.7974000000000001</v>
      </c>
      <c r="G287" s="24">
        <v>0</v>
      </c>
      <c r="H287" s="25">
        <v>0</v>
      </c>
      <c r="I287" s="26" t="s">
        <v>763</v>
      </c>
      <c r="J287" s="24">
        <v>0</v>
      </c>
      <c r="K287" s="24">
        <v>0</v>
      </c>
      <c r="L287" s="26" t="s">
        <v>764</v>
      </c>
      <c r="M287" s="27">
        <v>775</v>
      </c>
      <c r="N287" s="27">
        <v>1.6708334626000001</v>
      </c>
    </row>
    <row r="288" spans="1:14" x14ac:dyDescent="0.25">
      <c r="A288" s="23" t="s">
        <v>65</v>
      </c>
      <c r="B288" s="23" t="s">
        <v>619</v>
      </c>
      <c r="C288" s="23" t="s">
        <v>646</v>
      </c>
      <c r="D288" s="23" t="s">
        <v>647</v>
      </c>
      <c r="E288" s="24">
        <v>3.5103</v>
      </c>
      <c r="F288" s="24">
        <v>3.851</v>
      </c>
      <c r="G288" s="24">
        <v>0</v>
      </c>
      <c r="H288" s="25">
        <v>0</v>
      </c>
      <c r="I288" s="26" t="s">
        <v>763</v>
      </c>
      <c r="J288" s="24">
        <v>0</v>
      </c>
      <c r="K288" s="24">
        <v>0</v>
      </c>
      <c r="L288" s="26" t="s">
        <v>763</v>
      </c>
      <c r="M288" s="27">
        <v>0</v>
      </c>
      <c r="N288" s="27">
        <v>1</v>
      </c>
    </row>
    <row r="289" spans="1:14" x14ac:dyDescent="0.25">
      <c r="A289" s="23" t="s">
        <v>65</v>
      </c>
      <c r="B289" s="23" t="s">
        <v>619</v>
      </c>
      <c r="C289" s="23" t="s">
        <v>648</v>
      </c>
      <c r="D289" s="23" t="s">
        <v>649</v>
      </c>
      <c r="E289" s="24">
        <v>3.92</v>
      </c>
      <c r="F289" s="24">
        <v>3.7631999999999999</v>
      </c>
      <c r="G289" s="24">
        <v>0</v>
      </c>
      <c r="H289" s="25">
        <v>0</v>
      </c>
      <c r="I289" s="26" t="s">
        <v>763</v>
      </c>
      <c r="J289" s="24">
        <v>0</v>
      </c>
      <c r="K289" s="24">
        <v>0</v>
      </c>
      <c r="L289" s="26" t="s">
        <v>764</v>
      </c>
      <c r="M289" s="27">
        <v>485</v>
      </c>
      <c r="N289" s="27">
        <v>1</v>
      </c>
    </row>
    <row r="290" spans="1:14" x14ac:dyDescent="0.25">
      <c r="A290" s="23" t="s">
        <v>65</v>
      </c>
      <c r="B290" s="23" t="s">
        <v>619</v>
      </c>
      <c r="C290" s="23" t="s">
        <v>650</v>
      </c>
      <c r="D290" s="23" t="s">
        <v>651</v>
      </c>
      <c r="E290" s="24">
        <v>9</v>
      </c>
      <c r="F290" s="24">
        <v>3.7889761000000002</v>
      </c>
      <c r="G290" s="24">
        <v>0</v>
      </c>
      <c r="H290" s="25">
        <v>0</v>
      </c>
      <c r="I290" s="26" t="s">
        <v>763</v>
      </c>
      <c r="J290" s="24">
        <v>0</v>
      </c>
      <c r="K290" s="24">
        <v>9.8669999999999994E-2</v>
      </c>
      <c r="L290" s="26" t="s">
        <v>764</v>
      </c>
      <c r="M290" s="27">
        <v>705</v>
      </c>
      <c r="N290" s="27">
        <v>4.4306766583000003</v>
      </c>
    </row>
    <row r="291" spans="1:14" x14ac:dyDescent="0.25">
      <c r="A291" s="23" t="s">
        <v>65</v>
      </c>
      <c r="B291" s="23" t="s">
        <v>619</v>
      </c>
      <c r="C291" s="23" t="s">
        <v>652</v>
      </c>
      <c r="D291" s="23" t="s">
        <v>653</v>
      </c>
      <c r="E291" s="24">
        <v>2.5617999999999999</v>
      </c>
      <c r="F291" s="24">
        <v>3.8331</v>
      </c>
      <c r="G291" s="24">
        <v>0</v>
      </c>
      <c r="H291" s="25">
        <v>0</v>
      </c>
      <c r="I291" s="26" t="s">
        <v>763</v>
      </c>
      <c r="J291" s="24">
        <v>0</v>
      </c>
      <c r="K291" s="24">
        <v>0.20200000000000001</v>
      </c>
      <c r="L291" s="26" t="s">
        <v>764</v>
      </c>
      <c r="M291" s="27">
        <v>500</v>
      </c>
      <c r="N291" s="27">
        <v>1</v>
      </c>
    </row>
    <row r="292" spans="1:14" x14ac:dyDescent="0.25">
      <c r="A292" s="23" t="s">
        <v>65</v>
      </c>
      <c r="B292" s="23" t="s">
        <v>619</v>
      </c>
      <c r="C292" s="23" t="s">
        <v>654</v>
      </c>
      <c r="D292" s="23" t="s">
        <v>655</v>
      </c>
      <c r="E292" s="24">
        <v>4.2376763999999998</v>
      </c>
      <c r="F292" s="24">
        <v>3.8692218999999999</v>
      </c>
      <c r="G292" s="24">
        <v>0</v>
      </c>
      <c r="H292" s="25">
        <v>0</v>
      </c>
      <c r="I292" s="26" t="s">
        <v>763</v>
      </c>
      <c r="J292" s="24">
        <v>0</v>
      </c>
      <c r="K292" s="24">
        <v>0</v>
      </c>
      <c r="L292" s="26" t="s">
        <v>763</v>
      </c>
      <c r="M292" s="27">
        <v>0</v>
      </c>
      <c r="N292" s="27">
        <v>1</v>
      </c>
    </row>
    <row r="293" spans="1:14" x14ac:dyDescent="0.25">
      <c r="A293" s="23" t="s">
        <v>65</v>
      </c>
      <c r="B293" s="23" t="s">
        <v>619</v>
      </c>
      <c r="C293" s="23" t="s">
        <v>656</v>
      </c>
      <c r="D293" s="23" t="s">
        <v>657</v>
      </c>
      <c r="E293" s="24">
        <v>2.3879999999999999</v>
      </c>
      <c r="F293" s="24">
        <v>3.8454999999999999</v>
      </c>
      <c r="G293" s="24">
        <v>0</v>
      </c>
      <c r="H293" s="25">
        <v>0</v>
      </c>
      <c r="I293" s="26" t="s">
        <v>763</v>
      </c>
      <c r="J293" s="24">
        <v>0</v>
      </c>
      <c r="K293" s="24">
        <v>0</v>
      </c>
      <c r="L293" s="26" t="s">
        <v>763</v>
      </c>
      <c r="M293" s="27">
        <v>0</v>
      </c>
      <c r="N293" s="27">
        <v>1</v>
      </c>
    </row>
    <row r="294" spans="1:14" x14ac:dyDescent="0.25">
      <c r="A294" s="23" t="s">
        <v>65</v>
      </c>
      <c r="B294" s="23" t="s">
        <v>619</v>
      </c>
      <c r="C294" s="23" t="s">
        <v>658</v>
      </c>
      <c r="D294" s="23" t="s">
        <v>659</v>
      </c>
      <c r="E294" s="24">
        <v>11</v>
      </c>
      <c r="F294" s="24">
        <v>3.8031999999999999</v>
      </c>
      <c r="G294" s="24">
        <v>0</v>
      </c>
      <c r="H294" s="25">
        <v>0</v>
      </c>
      <c r="I294" s="26" t="s">
        <v>763</v>
      </c>
      <c r="J294" s="24">
        <v>0</v>
      </c>
      <c r="K294" s="24">
        <v>0</v>
      </c>
      <c r="L294" s="26" t="s">
        <v>763</v>
      </c>
      <c r="M294" s="27">
        <v>0</v>
      </c>
      <c r="N294" s="27">
        <v>3.8050434120999999</v>
      </c>
    </row>
    <row r="295" spans="1:14" x14ac:dyDescent="0.25">
      <c r="A295" s="23" t="s">
        <v>65</v>
      </c>
      <c r="B295" s="23" t="s">
        <v>619</v>
      </c>
      <c r="C295" s="23" t="s">
        <v>660</v>
      </c>
      <c r="D295" s="23" t="s">
        <v>661</v>
      </c>
      <c r="E295" s="24">
        <v>3.6597</v>
      </c>
      <c r="F295" s="24">
        <v>3.6922999999999999</v>
      </c>
      <c r="G295" s="24">
        <v>0</v>
      </c>
      <c r="H295" s="25">
        <v>0</v>
      </c>
      <c r="I295" s="26" t="s">
        <v>763</v>
      </c>
      <c r="J295" s="24">
        <v>0</v>
      </c>
      <c r="K295" s="24">
        <v>0</v>
      </c>
      <c r="L295" s="26" t="s">
        <v>764</v>
      </c>
      <c r="M295" s="27">
        <v>1000</v>
      </c>
      <c r="N295" s="27">
        <v>1</v>
      </c>
    </row>
    <row r="296" spans="1:14" x14ac:dyDescent="0.25">
      <c r="A296" s="23" t="s">
        <v>65</v>
      </c>
      <c r="B296" s="23" t="s">
        <v>619</v>
      </c>
      <c r="C296" s="23" t="s">
        <v>662</v>
      </c>
      <c r="D296" s="23" t="s">
        <v>663</v>
      </c>
      <c r="E296" s="24">
        <v>2.7084999999999999</v>
      </c>
      <c r="F296" s="24">
        <v>3.7871999999999999</v>
      </c>
      <c r="G296" s="24">
        <v>0</v>
      </c>
      <c r="H296" s="25">
        <v>0</v>
      </c>
      <c r="I296" s="26" t="s">
        <v>763</v>
      </c>
      <c r="J296" s="24">
        <v>0</v>
      </c>
      <c r="K296" s="24">
        <v>0</v>
      </c>
      <c r="L296" s="26" t="s">
        <v>764</v>
      </c>
      <c r="M296" s="27">
        <v>400</v>
      </c>
      <c r="N296" s="27">
        <v>1</v>
      </c>
    </row>
    <row r="297" spans="1:14" x14ac:dyDescent="0.25">
      <c r="A297" s="23" t="s">
        <v>65</v>
      </c>
      <c r="B297" s="23" t="s">
        <v>619</v>
      </c>
      <c r="C297" s="23" t="s">
        <v>664</v>
      </c>
      <c r="D297" s="23" t="s">
        <v>665</v>
      </c>
      <c r="E297" s="24">
        <v>4.6127200000000004</v>
      </c>
      <c r="F297" s="24">
        <v>3.7806000000000002</v>
      </c>
      <c r="G297" s="24">
        <v>0</v>
      </c>
      <c r="H297" s="25">
        <v>0</v>
      </c>
      <c r="I297" s="26" t="s">
        <v>763</v>
      </c>
      <c r="J297" s="24">
        <v>0</v>
      </c>
      <c r="K297" s="24">
        <v>0</v>
      </c>
      <c r="L297" s="26" t="s">
        <v>764</v>
      </c>
      <c r="M297" s="27">
        <v>800</v>
      </c>
      <c r="N297" s="27">
        <v>1</v>
      </c>
    </row>
    <row r="298" spans="1:14" x14ac:dyDescent="0.25">
      <c r="A298" s="23" t="s">
        <v>65</v>
      </c>
      <c r="B298" s="23" t="s">
        <v>619</v>
      </c>
      <c r="C298" s="23" t="s">
        <v>666</v>
      </c>
      <c r="D298" s="23" t="s">
        <v>667</v>
      </c>
      <c r="E298" s="24">
        <v>2.1328999999999998</v>
      </c>
      <c r="F298" s="24">
        <v>3.8426999999999998</v>
      </c>
      <c r="G298" s="24">
        <v>0</v>
      </c>
      <c r="H298" s="25">
        <v>0</v>
      </c>
      <c r="I298" s="26" t="s">
        <v>763</v>
      </c>
      <c r="J298" s="24">
        <v>0</v>
      </c>
      <c r="K298" s="24">
        <v>0.17199999999999999</v>
      </c>
      <c r="L298" s="26" t="s">
        <v>763</v>
      </c>
      <c r="M298" s="27">
        <v>0</v>
      </c>
      <c r="N298" s="27">
        <v>1</v>
      </c>
    </row>
    <row r="299" spans="1:14" x14ac:dyDescent="0.25">
      <c r="A299" s="23" t="s">
        <v>65</v>
      </c>
      <c r="B299" s="23" t="s">
        <v>619</v>
      </c>
      <c r="C299" s="23" t="s">
        <v>668</v>
      </c>
      <c r="D299" s="23" t="s">
        <v>669</v>
      </c>
      <c r="E299" s="24">
        <v>19.75</v>
      </c>
      <c r="F299" s="24">
        <v>3.86348</v>
      </c>
      <c r="G299" s="24">
        <v>0</v>
      </c>
      <c r="H299" s="25">
        <v>0</v>
      </c>
      <c r="I299" s="26" t="s">
        <v>763</v>
      </c>
      <c r="J299" s="24">
        <v>0</v>
      </c>
      <c r="K299" s="24">
        <v>0.20646300000000001</v>
      </c>
      <c r="L299" s="26" t="s">
        <v>764</v>
      </c>
      <c r="M299" s="27">
        <v>800</v>
      </c>
      <c r="N299" s="27">
        <v>4.0234297658999996</v>
      </c>
    </row>
    <row r="300" spans="1:14" x14ac:dyDescent="0.25">
      <c r="A300" s="23" t="s">
        <v>65</v>
      </c>
      <c r="B300" s="23" t="s">
        <v>619</v>
      </c>
      <c r="C300" s="23" t="s">
        <v>670</v>
      </c>
      <c r="D300" s="23" t="s">
        <v>671</v>
      </c>
      <c r="E300" s="24">
        <v>2.1194999999999999</v>
      </c>
      <c r="F300" s="24">
        <v>3.8092000000000001</v>
      </c>
      <c r="G300" s="24">
        <v>0</v>
      </c>
      <c r="H300" s="25">
        <v>0</v>
      </c>
      <c r="I300" s="26" t="s">
        <v>763</v>
      </c>
      <c r="J300" s="24">
        <v>0</v>
      </c>
      <c r="K300" s="24">
        <v>0</v>
      </c>
      <c r="L300" s="26" t="s">
        <v>763</v>
      </c>
      <c r="M300" s="27">
        <v>0</v>
      </c>
      <c r="N300" s="27">
        <v>1</v>
      </c>
    </row>
    <row r="301" spans="1:14" x14ac:dyDescent="0.25">
      <c r="A301" s="23" t="s">
        <v>65</v>
      </c>
      <c r="B301" s="23" t="s">
        <v>619</v>
      </c>
      <c r="C301" s="23" t="s">
        <v>672</v>
      </c>
      <c r="D301" s="23" t="s">
        <v>673</v>
      </c>
      <c r="E301" s="24">
        <v>4.7125000000000004</v>
      </c>
      <c r="F301" s="24">
        <v>3.7873000000000001</v>
      </c>
      <c r="G301" s="24">
        <v>0</v>
      </c>
      <c r="H301" s="25">
        <v>0</v>
      </c>
      <c r="I301" s="26" t="s">
        <v>763</v>
      </c>
      <c r="J301" s="24">
        <v>0</v>
      </c>
      <c r="K301" s="24">
        <v>0</v>
      </c>
      <c r="L301" s="26" t="s">
        <v>764</v>
      </c>
      <c r="M301" s="27">
        <v>1100</v>
      </c>
      <c r="N301" s="27">
        <v>1</v>
      </c>
    </row>
    <row r="302" spans="1:14" x14ac:dyDescent="0.25">
      <c r="A302" s="23" t="s">
        <v>65</v>
      </c>
      <c r="B302" s="23" t="s">
        <v>619</v>
      </c>
      <c r="C302" s="23" t="s">
        <v>674</v>
      </c>
      <c r="D302" s="23" t="s">
        <v>675</v>
      </c>
      <c r="E302" s="24">
        <v>6.4000899999999996</v>
      </c>
      <c r="F302" s="24">
        <v>3.7250800000000002</v>
      </c>
      <c r="G302" s="24">
        <v>0</v>
      </c>
      <c r="H302" s="25">
        <v>0</v>
      </c>
      <c r="I302" s="26" t="s">
        <v>763</v>
      </c>
      <c r="J302" s="24">
        <v>0</v>
      </c>
      <c r="K302" s="24">
        <v>0</v>
      </c>
      <c r="L302" s="26" t="s">
        <v>764</v>
      </c>
      <c r="M302" s="27">
        <v>800</v>
      </c>
      <c r="N302" s="27">
        <v>1.9475537243000001</v>
      </c>
    </row>
    <row r="303" spans="1:14" x14ac:dyDescent="0.25">
      <c r="A303" s="23" t="s">
        <v>65</v>
      </c>
      <c r="B303" s="23" t="s">
        <v>619</v>
      </c>
      <c r="C303" s="23" t="s">
        <v>676</v>
      </c>
      <c r="D303" s="23" t="s">
        <v>677</v>
      </c>
      <c r="E303" s="24">
        <v>2.6991000000000001</v>
      </c>
      <c r="F303" s="24">
        <v>2.6065</v>
      </c>
      <c r="G303" s="24">
        <v>0</v>
      </c>
      <c r="H303" s="25">
        <v>0</v>
      </c>
      <c r="I303" s="26" t="s">
        <v>763</v>
      </c>
      <c r="J303" s="24">
        <v>0</v>
      </c>
      <c r="K303" s="24">
        <v>6.5229999999999996E-2</v>
      </c>
      <c r="L303" s="26" t="s">
        <v>763</v>
      </c>
      <c r="M303" s="27">
        <v>0</v>
      </c>
      <c r="N303" s="27">
        <v>1</v>
      </c>
    </row>
    <row r="304" spans="1:14" x14ac:dyDescent="0.25">
      <c r="A304" s="23" t="s">
        <v>65</v>
      </c>
      <c r="B304" s="23" t="s">
        <v>619</v>
      </c>
      <c r="C304" s="23" t="s">
        <v>678</v>
      </c>
      <c r="D304" s="23" t="s">
        <v>679</v>
      </c>
      <c r="E304" s="24">
        <v>8.1934799999999992</v>
      </c>
      <c r="F304" s="24">
        <v>3.8841000000000001</v>
      </c>
      <c r="G304" s="24">
        <v>0</v>
      </c>
      <c r="H304" s="25">
        <v>0</v>
      </c>
      <c r="I304" s="26" t="s">
        <v>763</v>
      </c>
      <c r="J304" s="24">
        <v>0</v>
      </c>
      <c r="K304" s="24">
        <v>0</v>
      </c>
      <c r="L304" s="26" t="s">
        <v>763</v>
      </c>
      <c r="M304" s="27">
        <v>0</v>
      </c>
      <c r="N304" s="27">
        <v>6.3089373301</v>
      </c>
    </row>
    <row r="305" spans="1:14" x14ac:dyDescent="0.25">
      <c r="A305" s="23" t="s">
        <v>65</v>
      </c>
      <c r="B305" s="23" t="s">
        <v>619</v>
      </c>
      <c r="C305" s="23" t="s">
        <v>680</v>
      </c>
      <c r="D305" s="23" t="s">
        <v>681</v>
      </c>
      <c r="E305" s="24">
        <v>2.9784000000000002</v>
      </c>
      <c r="F305" s="24">
        <v>3.8651</v>
      </c>
      <c r="G305" s="24">
        <v>0</v>
      </c>
      <c r="H305" s="25">
        <v>0</v>
      </c>
      <c r="I305" s="26" t="s">
        <v>763</v>
      </c>
      <c r="J305" s="24">
        <v>0</v>
      </c>
      <c r="K305" s="24">
        <v>0</v>
      </c>
      <c r="L305" s="26" t="s">
        <v>764</v>
      </c>
      <c r="M305" s="27">
        <v>600</v>
      </c>
      <c r="N305" s="27">
        <v>1</v>
      </c>
    </row>
    <row r="306" spans="1:14" x14ac:dyDescent="0.25">
      <c r="A306" s="23" t="s">
        <v>65</v>
      </c>
      <c r="B306" s="23" t="s">
        <v>619</v>
      </c>
      <c r="C306" s="23" t="s">
        <v>682</v>
      </c>
      <c r="D306" s="23" t="s">
        <v>683</v>
      </c>
      <c r="E306" s="24">
        <v>7.21</v>
      </c>
      <c r="F306" s="24">
        <v>3.85</v>
      </c>
      <c r="G306" s="24">
        <v>0</v>
      </c>
      <c r="H306" s="25">
        <v>0</v>
      </c>
      <c r="I306" s="26" t="s">
        <v>763</v>
      </c>
      <c r="J306" s="24">
        <v>0</v>
      </c>
      <c r="K306" s="24">
        <v>0.46694999999999998</v>
      </c>
      <c r="L306" s="26" t="s">
        <v>763</v>
      </c>
      <c r="M306" s="27">
        <v>0</v>
      </c>
      <c r="N306" s="27">
        <v>1.7766497461999999</v>
      </c>
    </row>
    <row r="307" spans="1:14" x14ac:dyDescent="0.25">
      <c r="A307" s="23" t="s">
        <v>65</v>
      </c>
      <c r="B307" s="23" t="s">
        <v>619</v>
      </c>
      <c r="C307" s="23" t="s">
        <v>684</v>
      </c>
      <c r="D307" s="23" t="s">
        <v>685</v>
      </c>
      <c r="E307" s="24">
        <v>3.1335440000000001</v>
      </c>
      <c r="F307" s="24">
        <v>5.3731000000000001E-2</v>
      </c>
      <c r="G307" s="24">
        <v>0</v>
      </c>
      <c r="H307" s="25">
        <v>0</v>
      </c>
      <c r="I307" s="26" t="s">
        <v>763</v>
      </c>
      <c r="J307" s="24">
        <v>0</v>
      </c>
      <c r="K307" s="24">
        <v>0.226359</v>
      </c>
      <c r="L307" s="26" t="s">
        <v>764</v>
      </c>
      <c r="M307" s="27">
        <v>1350</v>
      </c>
      <c r="N307" s="27">
        <v>1.007724979</v>
      </c>
    </row>
    <row r="308" spans="1:14" x14ac:dyDescent="0.25">
      <c r="A308" s="23" t="s">
        <v>65</v>
      </c>
      <c r="B308" s="23" t="s">
        <v>619</v>
      </c>
      <c r="C308" s="23" t="s">
        <v>686</v>
      </c>
      <c r="D308" s="23" t="s">
        <v>687</v>
      </c>
      <c r="E308" s="24">
        <v>15.448700000000001</v>
      </c>
      <c r="F308" s="24">
        <v>3.9668999999999999</v>
      </c>
      <c r="G308" s="24">
        <v>0</v>
      </c>
      <c r="H308" s="25">
        <v>0</v>
      </c>
      <c r="I308" s="26" t="s">
        <v>763</v>
      </c>
      <c r="J308" s="24">
        <v>0</v>
      </c>
      <c r="K308" s="24">
        <v>0.21629999999999999</v>
      </c>
      <c r="L308" s="26" t="s">
        <v>764</v>
      </c>
      <c r="M308" s="27">
        <v>625</v>
      </c>
      <c r="N308" s="27">
        <v>1.9090145195999999</v>
      </c>
    </row>
    <row r="309" spans="1:14" x14ac:dyDescent="0.25">
      <c r="A309" s="23" t="s">
        <v>65</v>
      </c>
      <c r="B309" s="23" t="s">
        <v>619</v>
      </c>
      <c r="C309" s="23" t="s">
        <v>688</v>
      </c>
      <c r="D309" s="23" t="s">
        <v>689</v>
      </c>
      <c r="E309" s="24">
        <v>5.76</v>
      </c>
      <c r="F309" s="24">
        <v>3.9009999999999998</v>
      </c>
      <c r="G309" s="24">
        <v>0.13500000000000001</v>
      </c>
      <c r="H309" s="25">
        <v>0</v>
      </c>
      <c r="I309" s="26" t="s">
        <v>763</v>
      </c>
      <c r="J309" s="24">
        <v>0</v>
      </c>
      <c r="K309" s="24">
        <v>0</v>
      </c>
      <c r="L309" s="26" t="s">
        <v>764</v>
      </c>
      <c r="M309" s="27">
        <v>550</v>
      </c>
      <c r="N309" s="27">
        <v>2.1176470587999998</v>
      </c>
    </row>
    <row r="310" spans="1:14" x14ac:dyDescent="0.25">
      <c r="A310" s="23" t="s">
        <v>65</v>
      </c>
      <c r="B310" s="23" t="s">
        <v>619</v>
      </c>
      <c r="C310" s="23" t="s">
        <v>690</v>
      </c>
      <c r="D310" s="23" t="s">
        <v>691</v>
      </c>
      <c r="E310" s="24">
        <v>2.3278425999999999</v>
      </c>
      <c r="F310" s="24">
        <v>3.8983924000000001</v>
      </c>
      <c r="G310" s="24">
        <v>0</v>
      </c>
      <c r="H310" s="25">
        <v>0</v>
      </c>
      <c r="I310" s="26" t="s">
        <v>763</v>
      </c>
      <c r="J310" s="24">
        <v>0</v>
      </c>
      <c r="K310" s="24">
        <v>0</v>
      </c>
      <c r="L310" s="26" t="s">
        <v>763</v>
      </c>
      <c r="M310" s="27">
        <v>0</v>
      </c>
      <c r="N310" s="27">
        <v>1</v>
      </c>
    </row>
    <row r="311" spans="1:14" x14ac:dyDescent="0.25">
      <c r="A311" s="23" t="s">
        <v>65</v>
      </c>
      <c r="B311" s="23" t="s">
        <v>619</v>
      </c>
      <c r="C311" s="23" t="s">
        <v>692</v>
      </c>
      <c r="D311" s="23" t="s">
        <v>693</v>
      </c>
      <c r="E311" s="24">
        <v>17.251999999999999</v>
      </c>
      <c r="F311" s="24">
        <v>3.8102399999999998</v>
      </c>
      <c r="G311" s="24">
        <v>0</v>
      </c>
      <c r="H311" s="25">
        <v>0</v>
      </c>
      <c r="I311" s="26" t="s">
        <v>763</v>
      </c>
      <c r="J311" s="24">
        <v>0</v>
      </c>
      <c r="K311" s="24">
        <v>0.21525158999999999</v>
      </c>
      <c r="L311" s="26" t="s">
        <v>764</v>
      </c>
      <c r="M311" s="27">
        <v>1000</v>
      </c>
      <c r="N311" s="27">
        <v>3.5744177109000002</v>
      </c>
    </row>
    <row r="312" spans="1:14" x14ac:dyDescent="0.25">
      <c r="A312" s="23" t="s">
        <v>65</v>
      </c>
      <c r="B312" s="23" t="s">
        <v>619</v>
      </c>
      <c r="C312" s="23" t="s">
        <v>694</v>
      </c>
      <c r="D312" s="23" t="s">
        <v>695</v>
      </c>
      <c r="E312" s="24">
        <v>2.5</v>
      </c>
      <c r="F312" s="24">
        <v>2.4567000000000001</v>
      </c>
      <c r="G312" s="24">
        <v>0</v>
      </c>
      <c r="H312" s="25">
        <v>0</v>
      </c>
      <c r="I312" s="26" t="s">
        <v>763</v>
      </c>
      <c r="J312" s="24">
        <v>0</v>
      </c>
      <c r="K312" s="24">
        <v>0.1143</v>
      </c>
      <c r="L312" s="26" t="s">
        <v>764</v>
      </c>
      <c r="M312" s="27">
        <v>350</v>
      </c>
      <c r="N312" s="27">
        <v>1</v>
      </c>
    </row>
    <row r="313" spans="1:14" x14ac:dyDescent="0.25">
      <c r="A313" s="23" t="s">
        <v>65</v>
      </c>
      <c r="B313" s="23" t="s">
        <v>619</v>
      </c>
      <c r="C313" s="23" t="s">
        <v>696</v>
      </c>
      <c r="D313" s="23" t="s">
        <v>697</v>
      </c>
      <c r="E313" s="24">
        <v>19.670000000000002</v>
      </c>
      <c r="F313" s="24">
        <v>3.8498789000000002</v>
      </c>
      <c r="G313" s="24">
        <v>0</v>
      </c>
      <c r="H313" s="25">
        <v>0</v>
      </c>
      <c r="I313" s="26" t="s">
        <v>763</v>
      </c>
      <c r="J313" s="24">
        <v>0</v>
      </c>
      <c r="K313" s="24">
        <v>0.2181825</v>
      </c>
      <c r="L313" s="26" t="s">
        <v>764</v>
      </c>
      <c r="M313" s="27">
        <v>1075</v>
      </c>
      <c r="N313" s="27">
        <v>2.2711643448999999</v>
      </c>
    </row>
    <row r="314" spans="1:14" x14ac:dyDescent="0.25">
      <c r="A314" s="23" t="s">
        <v>65</v>
      </c>
      <c r="B314" s="23" t="s">
        <v>619</v>
      </c>
      <c r="C314" s="23" t="s">
        <v>698</v>
      </c>
      <c r="D314" s="23" t="s">
        <v>699</v>
      </c>
      <c r="E314" s="24">
        <v>2.4390999999999998</v>
      </c>
      <c r="F314" s="24">
        <v>3.8555999999999999</v>
      </c>
      <c r="G314" s="24">
        <v>0</v>
      </c>
      <c r="H314" s="25">
        <v>0</v>
      </c>
      <c r="I314" s="26" t="s">
        <v>763</v>
      </c>
      <c r="J314" s="24">
        <v>0</v>
      </c>
      <c r="K314" s="24">
        <v>0</v>
      </c>
      <c r="L314" s="26" t="s">
        <v>763</v>
      </c>
      <c r="M314" s="27">
        <v>0</v>
      </c>
      <c r="N314" s="27">
        <v>1</v>
      </c>
    </row>
    <row r="315" spans="1:14" x14ac:dyDescent="0.25">
      <c r="A315" s="23" t="s">
        <v>65</v>
      </c>
      <c r="B315" s="23" t="s">
        <v>619</v>
      </c>
      <c r="C315" s="23" t="s">
        <v>700</v>
      </c>
      <c r="D315" s="23" t="s">
        <v>701</v>
      </c>
      <c r="E315" s="24">
        <v>3.5964686000000001</v>
      </c>
      <c r="F315" s="24">
        <v>3.7910981000000001</v>
      </c>
      <c r="G315" s="24">
        <v>0</v>
      </c>
      <c r="H315" s="25">
        <v>0</v>
      </c>
      <c r="I315" s="26" t="s">
        <v>763</v>
      </c>
      <c r="J315" s="24">
        <v>0</v>
      </c>
      <c r="K315" s="24">
        <v>0</v>
      </c>
      <c r="L315" s="26" t="s">
        <v>763</v>
      </c>
      <c r="M315" s="27">
        <v>0</v>
      </c>
      <c r="N315" s="27">
        <v>1</v>
      </c>
    </row>
    <row r="316" spans="1:14" x14ac:dyDescent="0.25">
      <c r="A316" s="23" t="s">
        <v>65</v>
      </c>
      <c r="B316" s="23" t="s">
        <v>619</v>
      </c>
      <c r="C316" s="23" t="s">
        <v>702</v>
      </c>
      <c r="D316" s="23" t="s">
        <v>703</v>
      </c>
      <c r="E316" s="24">
        <v>28</v>
      </c>
      <c r="F316" s="24">
        <v>3.7701799999999999</v>
      </c>
      <c r="G316" s="24">
        <v>0</v>
      </c>
      <c r="H316" s="25">
        <v>0</v>
      </c>
      <c r="I316" s="26" t="s">
        <v>763</v>
      </c>
      <c r="J316" s="24">
        <v>0</v>
      </c>
      <c r="K316" s="24">
        <v>0.20463999999999999</v>
      </c>
      <c r="L316" s="26" t="s">
        <v>764</v>
      </c>
      <c r="M316" s="27">
        <v>960</v>
      </c>
      <c r="N316" s="27">
        <v>3.8678389382999998</v>
      </c>
    </row>
    <row r="317" spans="1:14" x14ac:dyDescent="0.25">
      <c r="A317" s="23" t="s">
        <v>65</v>
      </c>
      <c r="B317" s="23" t="s">
        <v>619</v>
      </c>
      <c r="C317" s="23" t="s">
        <v>704</v>
      </c>
      <c r="D317" s="23" t="s">
        <v>705</v>
      </c>
      <c r="E317" s="24">
        <v>2.7521</v>
      </c>
      <c r="F317" s="24">
        <v>3.8488000000000002</v>
      </c>
      <c r="G317" s="24">
        <v>0</v>
      </c>
      <c r="H317" s="25">
        <v>0</v>
      </c>
      <c r="I317" s="26" t="s">
        <v>763</v>
      </c>
      <c r="J317" s="24">
        <v>0</v>
      </c>
      <c r="K317" s="24">
        <v>0.16739999999999999</v>
      </c>
      <c r="L317" s="26" t="s">
        <v>764</v>
      </c>
      <c r="M317" s="27">
        <v>550</v>
      </c>
      <c r="N317" s="27">
        <v>1</v>
      </c>
    </row>
    <row r="318" spans="1:14" x14ac:dyDescent="0.25">
      <c r="A318" s="23" t="s">
        <v>65</v>
      </c>
      <c r="B318" s="23" t="s">
        <v>619</v>
      </c>
      <c r="C318" s="23" t="s">
        <v>706</v>
      </c>
      <c r="D318" s="23" t="s">
        <v>707</v>
      </c>
      <c r="E318" s="24">
        <v>5.7252999999999998</v>
      </c>
      <c r="F318" s="24">
        <v>2.2490000000000001</v>
      </c>
      <c r="G318" s="24">
        <v>0</v>
      </c>
      <c r="H318" s="25">
        <v>0</v>
      </c>
      <c r="I318" s="26" t="s">
        <v>763</v>
      </c>
      <c r="J318" s="24">
        <v>0</v>
      </c>
      <c r="K318" s="24">
        <v>0.27622999999999998</v>
      </c>
      <c r="L318" s="26" t="s">
        <v>764</v>
      </c>
      <c r="M318" s="27">
        <v>1260</v>
      </c>
      <c r="N318" s="27">
        <v>1</v>
      </c>
    </row>
    <row r="319" spans="1:14" x14ac:dyDescent="0.25">
      <c r="A319" s="23" t="s">
        <v>65</v>
      </c>
      <c r="B319" s="23" t="s">
        <v>619</v>
      </c>
      <c r="C319" s="23" t="s">
        <v>708</v>
      </c>
      <c r="D319" s="23" t="s">
        <v>709</v>
      </c>
      <c r="E319" s="24">
        <v>6.3343999999999996</v>
      </c>
      <c r="F319" s="24">
        <v>3.8203999999999998</v>
      </c>
      <c r="G319" s="24">
        <v>0</v>
      </c>
      <c r="H319" s="25">
        <v>0</v>
      </c>
      <c r="I319" s="26" t="s">
        <v>763</v>
      </c>
      <c r="J319" s="24">
        <v>0</v>
      </c>
      <c r="K319" s="24">
        <v>0.21210000000000001</v>
      </c>
      <c r="L319" s="26" t="s">
        <v>764</v>
      </c>
      <c r="M319" s="27">
        <v>1175</v>
      </c>
      <c r="N319" s="27">
        <v>1</v>
      </c>
    </row>
    <row r="320" spans="1:14" x14ac:dyDescent="0.25">
      <c r="A320" s="23" t="s">
        <v>65</v>
      </c>
      <c r="B320" s="23" t="s">
        <v>619</v>
      </c>
      <c r="C320" s="23" t="s">
        <v>710</v>
      </c>
      <c r="D320" s="23" t="s">
        <v>711</v>
      </c>
      <c r="E320" s="24">
        <v>2.95</v>
      </c>
      <c r="F320" s="24">
        <v>3.9</v>
      </c>
      <c r="G320" s="24">
        <v>0</v>
      </c>
      <c r="H320" s="25">
        <v>0</v>
      </c>
      <c r="I320" s="26" t="s">
        <v>763</v>
      </c>
      <c r="J320" s="24">
        <v>0</v>
      </c>
      <c r="K320" s="24">
        <v>0</v>
      </c>
      <c r="L320" s="26" t="s">
        <v>763</v>
      </c>
      <c r="M320" s="27">
        <v>0</v>
      </c>
      <c r="N320" s="27">
        <v>1</v>
      </c>
    </row>
    <row r="321" spans="1:14" x14ac:dyDescent="0.25">
      <c r="A321" s="23" t="s">
        <v>65</v>
      </c>
      <c r="B321" s="23" t="s">
        <v>619</v>
      </c>
      <c r="C321" s="23" t="s">
        <v>712</v>
      </c>
      <c r="D321" s="23" t="s">
        <v>713</v>
      </c>
      <c r="E321" s="24">
        <v>2.2090000000000001</v>
      </c>
      <c r="F321" s="24">
        <v>3.84</v>
      </c>
      <c r="G321" s="24">
        <v>0</v>
      </c>
      <c r="H321" s="25">
        <v>0</v>
      </c>
      <c r="I321" s="26" t="s">
        <v>763</v>
      </c>
      <c r="J321" s="24">
        <v>0</v>
      </c>
      <c r="K321" s="24">
        <v>0.10100000000000001</v>
      </c>
      <c r="L321" s="26" t="s">
        <v>763</v>
      </c>
      <c r="M321" s="27">
        <v>0</v>
      </c>
      <c r="N321" s="27">
        <v>1</v>
      </c>
    </row>
    <row r="322" spans="1:14" x14ac:dyDescent="0.25">
      <c r="A322" s="23" t="s">
        <v>65</v>
      </c>
      <c r="B322" s="23" t="s">
        <v>619</v>
      </c>
      <c r="C322" s="23" t="s">
        <v>714</v>
      </c>
      <c r="D322" s="23" t="s">
        <v>715</v>
      </c>
      <c r="E322" s="24">
        <v>11.5632284</v>
      </c>
      <c r="F322" s="24">
        <v>3.8632373000000002</v>
      </c>
      <c r="G322" s="24">
        <v>0</v>
      </c>
      <c r="H322" s="25">
        <v>0</v>
      </c>
      <c r="I322" s="26" t="s">
        <v>763</v>
      </c>
      <c r="J322" s="24">
        <v>0</v>
      </c>
      <c r="K322" s="24">
        <v>0.22778950000000001</v>
      </c>
      <c r="L322" s="26" t="s">
        <v>764</v>
      </c>
      <c r="M322" s="27">
        <v>905</v>
      </c>
      <c r="N322" s="27">
        <v>2.5340016730000001</v>
      </c>
    </row>
    <row r="323" spans="1:14" x14ac:dyDescent="0.25">
      <c r="A323" s="23" t="s">
        <v>65</v>
      </c>
      <c r="B323" s="23" t="s">
        <v>619</v>
      </c>
      <c r="C323" s="23" t="s">
        <v>716</v>
      </c>
      <c r="D323" s="23" t="s">
        <v>717</v>
      </c>
      <c r="E323" s="24">
        <v>3.8475999999999999</v>
      </c>
      <c r="F323" s="24">
        <v>3.9676999999999998</v>
      </c>
      <c r="G323" s="24">
        <v>0</v>
      </c>
      <c r="H323" s="25">
        <v>0</v>
      </c>
      <c r="I323" s="26" t="s">
        <v>763</v>
      </c>
      <c r="J323" s="24">
        <v>0</v>
      </c>
      <c r="K323" s="24">
        <v>0.1043</v>
      </c>
      <c r="L323" s="26" t="s">
        <v>764</v>
      </c>
      <c r="M323" s="27">
        <v>400</v>
      </c>
      <c r="N323" s="27">
        <v>1</v>
      </c>
    </row>
    <row r="324" spans="1:14" x14ac:dyDescent="0.25">
      <c r="A324" s="23" t="s">
        <v>65</v>
      </c>
      <c r="B324" s="23" t="s">
        <v>619</v>
      </c>
      <c r="C324" s="23" t="s">
        <v>718</v>
      </c>
      <c r="D324" s="23" t="s">
        <v>719</v>
      </c>
      <c r="E324" s="24">
        <v>5.78</v>
      </c>
      <c r="F324" s="24">
        <v>3.19</v>
      </c>
      <c r="G324" s="24">
        <v>0</v>
      </c>
      <c r="H324" s="25">
        <v>0</v>
      </c>
      <c r="I324" s="26" t="s">
        <v>763</v>
      </c>
      <c r="J324" s="24">
        <v>0</v>
      </c>
      <c r="K324" s="24">
        <v>0.47</v>
      </c>
      <c r="L324" s="26" t="s">
        <v>764</v>
      </c>
      <c r="M324" s="27">
        <v>750</v>
      </c>
      <c r="N324" s="27">
        <v>2</v>
      </c>
    </row>
    <row r="325" spans="1:14" x14ac:dyDescent="0.25">
      <c r="A325" s="23" t="s">
        <v>65</v>
      </c>
      <c r="B325" s="23" t="s">
        <v>619</v>
      </c>
      <c r="C325" s="23" t="s">
        <v>720</v>
      </c>
      <c r="D325" s="23" t="s">
        <v>721</v>
      </c>
      <c r="E325" s="24">
        <v>17.08653</v>
      </c>
      <c r="F325" s="24">
        <v>3.8626200000000002</v>
      </c>
      <c r="G325" s="24">
        <v>0</v>
      </c>
      <c r="H325" s="25">
        <v>0</v>
      </c>
      <c r="I325" s="26" t="s">
        <v>763</v>
      </c>
      <c r="J325" s="24">
        <v>0</v>
      </c>
      <c r="K325" s="24">
        <v>0.21548</v>
      </c>
      <c r="L325" s="26" t="s">
        <v>763</v>
      </c>
      <c r="M325" s="27">
        <v>0</v>
      </c>
      <c r="N325" s="27">
        <v>3.1804810220999999</v>
      </c>
    </row>
    <row r="326" spans="1:14" x14ac:dyDescent="0.25">
      <c r="A326" s="23" t="s">
        <v>65</v>
      </c>
      <c r="B326" s="23" t="s">
        <v>722</v>
      </c>
      <c r="C326" s="23" t="s">
        <v>723</v>
      </c>
      <c r="D326" s="23" t="s">
        <v>724</v>
      </c>
      <c r="E326" s="24">
        <v>7.2571000000000003</v>
      </c>
      <c r="F326" s="24">
        <v>3.8719999999999999</v>
      </c>
      <c r="G326" s="24">
        <v>0</v>
      </c>
      <c r="H326" s="25">
        <v>0</v>
      </c>
      <c r="I326" s="26" t="s">
        <v>763</v>
      </c>
      <c r="J326" s="24">
        <v>0</v>
      </c>
      <c r="K326" s="24">
        <v>0</v>
      </c>
      <c r="L326" s="26" t="s">
        <v>763</v>
      </c>
      <c r="M326" s="27">
        <v>0</v>
      </c>
      <c r="N326" s="27">
        <v>4.9945629731999999</v>
      </c>
    </row>
    <row r="327" spans="1:14" x14ac:dyDescent="0.25">
      <c r="A327" s="23" t="s">
        <v>65</v>
      </c>
      <c r="B327" s="23" t="s">
        <v>722</v>
      </c>
      <c r="C327" s="23" t="s">
        <v>725</v>
      </c>
      <c r="D327" s="23" t="s">
        <v>726</v>
      </c>
      <c r="E327" s="24">
        <v>3.50251</v>
      </c>
      <c r="F327" s="24">
        <v>4.6590999999999996</v>
      </c>
      <c r="G327" s="24">
        <v>0</v>
      </c>
      <c r="H327" s="25">
        <v>0</v>
      </c>
      <c r="I327" s="26" t="s">
        <v>763</v>
      </c>
      <c r="J327" s="24">
        <v>0</v>
      </c>
      <c r="K327" s="24">
        <v>0.15417</v>
      </c>
      <c r="L327" s="26" t="s">
        <v>763</v>
      </c>
      <c r="M327" s="27">
        <v>0</v>
      </c>
      <c r="N327" s="27">
        <v>3.50251</v>
      </c>
    </row>
    <row r="328" spans="1:14" x14ac:dyDescent="0.25">
      <c r="A328" s="23" t="s">
        <v>65</v>
      </c>
      <c r="B328" s="23" t="s">
        <v>722</v>
      </c>
      <c r="C328" s="23" t="s">
        <v>727</v>
      </c>
      <c r="D328" s="23" t="s">
        <v>728</v>
      </c>
      <c r="E328" s="24">
        <v>0.35629</v>
      </c>
      <c r="F328" s="24">
        <v>3.74722</v>
      </c>
      <c r="G328" s="24">
        <v>0</v>
      </c>
      <c r="H328" s="25">
        <v>0</v>
      </c>
      <c r="I328" s="26" t="s">
        <v>763</v>
      </c>
      <c r="J328" s="24">
        <v>0</v>
      </c>
      <c r="K328" s="24">
        <v>0.12246</v>
      </c>
      <c r="L328" s="26" t="s">
        <v>764</v>
      </c>
      <c r="M328" s="27">
        <v>25</v>
      </c>
      <c r="N328" s="27">
        <v>1</v>
      </c>
    </row>
    <row r="329" spans="1:14" x14ac:dyDescent="0.25">
      <c r="A329" s="23" t="s">
        <v>65</v>
      </c>
      <c r="B329" s="23" t="s">
        <v>722</v>
      </c>
      <c r="C329" s="23" t="s">
        <v>729</v>
      </c>
      <c r="D329" s="23" t="s">
        <v>730</v>
      </c>
      <c r="E329" s="24">
        <v>2.0618599999999998</v>
      </c>
      <c r="F329" s="24">
        <v>3.8513299999999999</v>
      </c>
      <c r="G329" s="24">
        <v>0</v>
      </c>
      <c r="H329" s="25">
        <v>0</v>
      </c>
      <c r="I329" s="26" t="s">
        <v>763</v>
      </c>
      <c r="J329" s="24">
        <v>0</v>
      </c>
      <c r="K329" s="24">
        <v>0</v>
      </c>
      <c r="L329" s="26" t="s">
        <v>764</v>
      </c>
      <c r="M329" s="27">
        <v>25</v>
      </c>
      <c r="N329" s="27">
        <v>1</v>
      </c>
    </row>
    <row r="330" spans="1:14" x14ac:dyDescent="0.25">
      <c r="A330" s="23" t="s">
        <v>65</v>
      </c>
      <c r="B330" s="23" t="s">
        <v>722</v>
      </c>
      <c r="C330" s="23" t="s">
        <v>731</v>
      </c>
      <c r="D330" s="23" t="s">
        <v>732</v>
      </c>
      <c r="E330" s="24">
        <v>10.0883</v>
      </c>
      <c r="F330" s="24">
        <v>3.8442500000000002</v>
      </c>
      <c r="G330" s="24">
        <v>0</v>
      </c>
      <c r="H330" s="25">
        <v>0</v>
      </c>
      <c r="I330" s="26" t="s">
        <v>763</v>
      </c>
      <c r="J330" s="24">
        <v>0</v>
      </c>
      <c r="K330" s="24">
        <v>0</v>
      </c>
      <c r="L330" s="26" t="s">
        <v>764</v>
      </c>
      <c r="M330" s="27">
        <v>25</v>
      </c>
      <c r="N330" s="27">
        <v>1</v>
      </c>
    </row>
    <row r="331" spans="1:14" x14ac:dyDescent="0.25">
      <c r="A331" s="23" t="s">
        <v>65</v>
      </c>
      <c r="B331" s="23" t="s">
        <v>722</v>
      </c>
      <c r="C331" s="23" t="s">
        <v>765</v>
      </c>
      <c r="D331" s="23" t="s">
        <v>766</v>
      </c>
      <c r="E331" s="24">
        <v>0</v>
      </c>
      <c r="F331" s="24">
        <v>0</v>
      </c>
      <c r="G331" s="24">
        <v>0</v>
      </c>
      <c r="H331" s="25">
        <v>0</v>
      </c>
      <c r="I331" s="26" t="s">
        <v>763</v>
      </c>
      <c r="J331" s="24">
        <v>0</v>
      </c>
      <c r="K331" s="24">
        <v>0</v>
      </c>
      <c r="L331" s="26" t="s">
        <v>763</v>
      </c>
      <c r="M331" s="27">
        <v>0</v>
      </c>
      <c r="N331" s="27">
        <v>0</v>
      </c>
    </row>
    <row r="332" spans="1:14" x14ac:dyDescent="0.25">
      <c r="A332" s="23" t="s">
        <v>65</v>
      </c>
      <c r="B332" s="23" t="s">
        <v>722</v>
      </c>
      <c r="C332" s="23" t="s">
        <v>733</v>
      </c>
      <c r="D332" s="23" t="s">
        <v>734</v>
      </c>
      <c r="E332" s="24">
        <v>7.42828</v>
      </c>
      <c r="F332" s="24">
        <v>3.6997</v>
      </c>
      <c r="G332" s="24">
        <v>0</v>
      </c>
      <c r="H332" s="25">
        <v>0</v>
      </c>
      <c r="I332" s="26" t="s">
        <v>763</v>
      </c>
      <c r="J332" s="24">
        <v>0</v>
      </c>
      <c r="K332" s="24">
        <v>0.20399999999999999</v>
      </c>
      <c r="L332" s="26" t="s">
        <v>763</v>
      </c>
      <c r="M332" s="27">
        <v>0</v>
      </c>
      <c r="N332" s="27">
        <v>1.7152608122999999</v>
      </c>
    </row>
    <row r="333" spans="1:14" x14ac:dyDescent="0.25">
      <c r="A333" s="23" t="s">
        <v>65</v>
      </c>
      <c r="B333" s="23" t="s">
        <v>735</v>
      </c>
      <c r="C333" s="23" t="s">
        <v>736</v>
      </c>
      <c r="D333" s="23" t="s">
        <v>737</v>
      </c>
      <c r="E333" s="24">
        <v>9.19</v>
      </c>
      <c r="F333" s="24">
        <v>3.7612000000000001</v>
      </c>
      <c r="G333" s="24">
        <v>0.80830000000000002</v>
      </c>
      <c r="H333" s="25">
        <v>2433184</v>
      </c>
      <c r="I333" s="26" t="s">
        <v>763</v>
      </c>
      <c r="J333" s="24">
        <v>0</v>
      </c>
      <c r="K333" s="24">
        <v>0.49049999999999999</v>
      </c>
      <c r="L333" s="26" t="s">
        <v>763</v>
      </c>
      <c r="M333" s="27">
        <v>0</v>
      </c>
      <c r="N333" s="27">
        <v>2.7109144543000001</v>
      </c>
    </row>
    <row r="334" spans="1:14" x14ac:dyDescent="0.25">
      <c r="A334" s="23"/>
      <c r="B334" s="23"/>
      <c r="C334" s="23"/>
      <c r="D334" s="23" t="s">
        <v>767</v>
      </c>
      <c r="E33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</vt:lpstr>
      <vt:lpstr>EA(1)-Assessment</vt:lpstr>
      <vt:lpstr>MR(1)-Residential</vt:lpstr>
      <vt:lpstr>MR(2)-Non-Residential</vt:lpstr>
      <vt:lpstr>Index!Print_Area</vt:lpstr>
    </vt:vector>
  </TitlesOfParts>
  <Company>GoA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2022_Tax_Rates.xlsx</dc:title>
  <dc:subject>FIR, SIR</dc:subject>
  <dc:creator>Municipal Affairs: Information Services</dc:creator>
  <cp:keywords>FIR, SIR</cp:keywords>
  <dc:description>Municipal Financial and Statistical Information Data for the 2022 Financial Year</dc:description>
  <cp:lastModifiedBy>Government of Alberta</cp:lastModifiedBy>
  <dcterms:created xsi:type="dcterms:W3CDTF">2022-12-22T19:54:32Z</dcterms:created>
  <dcterms:modified xsi:type="dcterms:W3CDTF">2022-12-22T19:54:33Z</dcterms:modified>
  <cp:category>Financial and Statistical Information Reporting</cp:category>
</cp:coreProperties>
</file>