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33526EA0-7F85-484B-B267-FD49791422E2}" xr6:coauthVersionLast="47" xr6:coauthVersionMax="47" xr10:uidLastSave="{00000000-0000-0000-0000-000000000000}"/>
  <bookViews>
    <workbookView xWindow="5160" yWindow="1155" windowWidth="21600" windowHeight="14925" activeTab="3" xr2:uid="{00000000-000D-0000-FFFF-FFFF00000000}"/>
  </bookViews>
  <sheets>
    <sheet name="Carte w2rpi" sheetId="1" r:id="rId1"/>
    <sheet name="Carte Alim" sheetId="2" r:id="rId2"/>
    <sheet name="WS Station" sheetId="3" r:id="rId3"/>
    <sheet name="Op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F26" i="3"/>
  <c r="F20" i="3"/>
  <c r="F25" i="3"/>
  <c r="F24" i="3"/>
  <c r="F18" i="3"/>
  <c r="F23" i="3"/>
  <c r="F22" i="3"/>
  <c r="F21" i="3"/>
  <c r="F17" i="3" l="1"/>
  <c r="F16" i="3"/>
  <c r="F7" i="3" l="1"/>
  <c r="F37" i="4" l="1"/>
  <c r="F24" i="4"/>
  <c r="F11" i="3"/>
  <c r="F19" i="4"/>
  <c r="F25" i="4"/>
  <c r="F26" i="4"/>
  <c r="F18" i="4"/>
  <c r="F17" i="4"/>
  <c r="F10" i="4"/>
  <c r="F9" i="4"/>
  <c r="F8" i="4"/>
  <c r="F40" i="4"/>
  <c r="F36" i="4"/>
  <c r="F35" i="4"/>
  <c r="F34" i="4"/>
  <c r="F31" i="4"/>
  <c r="F30" i="4"/>
  <c r="F29" i="4"/>
  <c r="F23" i="4"/>
  <c r="F22" i="4"/>
  <c r="F16" i="4"/>
  <c r="F15" i="4"/>
  <c r="F14" i="4"/>
  <c r="F13" i="4"/>
  <c r="F6" i="4"/>
  <c r="F5" i="4"/>
  <c r="F14" i="3"/>
  <c r="F10" i="3"/>
  <c r="F9" i="3"/>
  <c r="F8" i="3"/>
  <c r="F6" i="3"/>
  <c r="F5" i="3"/>
  <c r="F3" i="3"/>
  <c r="F2" i="3"/>
  <c r="F13" i="3"/>
  <c r="F12" i="3"/>
  <c r="F15" i="3"/>
  <c r="G28" i="4" l="1"/>
  <c r="G21" i="4"/>
  <c r="G33" i="4"/>
  <c r="G39" i="4"/>
  <c r="E20" i="1"/>
  <c r="G18" i="1"/>
  <c r="E21" i="1"/>
  <c r="F21" i="1" s="1"/>
  <c r="G21" i="1" s="1"/>
  <c r="E36" i="2"/>
  <c r="F36" i="2" s="1"/>
  <c r="G36" i="2" s="1"/>
  <c r="E37" i="2"/>
  <c r="F37" i="2" s="1"/>
  <c r="G37" i="2" s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0" i="1"/>
  <c r="G20" i="1" s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2" i="4" l="1"/>
  <c r="G2" i="2"/>
  <c r="H1" i="2" s="1"/>
  <c r="E7" i="4" s="1"/>
  <c r="F7" i="4" s="1"/>
  <c r="G4" i="4" s="1"/>
  <c r="G4" i="1" l="1"/>
  <c r="G3" i="1"/>
  <c r="H1" i="1" s="1"/>
  <c r="E4" i="3" s="1"/>
  <c r="G2" i="1"/>
  <c r="F4" i="3" l="1"/>
  <c r="G1" i="3" s="1"/>
  <c r="F2" i="4" s="1"/>
  <c r="G2" i="4" s="1"/>
</calcChain>
</file>

<file path=xl/sharedStrings.xml><?xml version="1.0" encoding="utf-8"?>
<sst xmlns="http://schemas.openxmlformats.org/spreadsheetml/2006/main" count="310" uniqueCount="192">
  <si>
    <t>Quantité</t>
  </si>
  <si>
    <t>Référence</t>
  </si>
  <si>
    <t>Prix net</t>
  </si>
  <si>
    <t xml:space="preserve">Prix </t>
  </si>
  <si>
    <t>Fournisseur</t>
  </si>
  <si>
    <t>Total</t>
  </si>
  <si>
    <t>Leiton</t>
  </si>
  <si>
    <t>PCB - 83307-1</t>
  </si>
  <si>
    <t>ADS1015IDGST</t>
  </si>
  <si>
    <t>Farnell</t>
  </si>
  <si>
    <t>CONMCX003.031-ND</t>
  </si>
  <si>
    <t>DigiKey</t>
  </si>
  <si>
    <t>Distrelec</t>
  </si>
  <si>
    <t>Description</t>
  </si>
  <si>
    <t>Carte PCB</t>
  </si>
  <si>
    <t>ADS1015</t>
  </si>
  <si>
    <t>148-40-952</t>
  </si>
  <si>
    <t>300-56-914</t>
  </si>
  <si>
    <t>10k</t>
  </si>
  <si>
    <t>300-57-004</t>
  </si>
  <si>
    <t>4.7k</t>
  </si>
  <si>
    <t>300-66-372</t>
  </si>
  <si>
    <t>RS Components</t>
  </si>
  <si>
    <t>125-8208</t>
  </si>
  <si>
    <t>QAM-RX10-433</t>
  </si>
  <si>
    <t>BMP280</t>
  </si>
  <si>
    <t>Adafruit</t>
  </si>
  <si>
    <t xml:space="preserve">barrette 40 pôles </t>
  </si>
  <si>
    <t>DUBOX 2 pôles</t>
  </si>
  <si>
    <t>DUBOX 3 pôles</t>
  </si>
  <si>
    <t>DUBOX 4 pôles</t>
  </si>
  <si>
    <t>143-01-686</t>
  </si>
  <si>
    <t>143-01-687</t>
  </si>
  <si>
    <t>143-01-688</t>
  </si>
  <si>
    <t>MCX Antenne</t>
  </si>
  <si>
    <t>DUBOX femelle 2 pôles</t>
  </si>
  <si>
    <t>DUBOX femelle 3 pôles</t>
  </si>
  <si>
    <t>DUBOX femelle 4 pôles</t>
  </si>
  <si>
    <t>Sertissage DUBOX femelle</t>
  </si>
  <si>
    <t>143-01-700</t>
  </si>
  <si>
    <t>143-01-701</t>
  </si>
  <si>
    <t xml:space="preserve">143-01-702  </t>
  </si>
  <si>
    <t>143-01-729</t>
  </si>
  <si>
    <t>Ecole</t>
  </si>
  <si>
    <t>PCB</t>
  </si>
  <si>
    <t>300-56-934</t>
  </si>
  <si>
    <t xml:space="preserve"> 300-37-183</t>
  </si>
  <si>
    <t>300-37-190</t>
  </si>
  <si>
    <t>300-56-936</t>
  </si>
  <si>
    <t>300-56-984</t>
  </si>
  <si>
    <t xml:space="preserve">300-37-189
</t>
  </si>
  <si>
    <t>10 k [Ω]</t>
  </si>
  <si>
    <t>2 k [Ω]</t>
  </si>
  <si>
    <t>910k [Ω]</t>
  </si>
  <si>
    <t>0.1 [Ω] 0.3W</t>
  </si>
  <si>
    <t>220 [Ω]</t>
  </si>
  <si>
    <t>10 [Ω]</t>
  </si>
  <si>
    <t>0.1 [Ω] 3 W</t>
  </si>
  <si>
    <t>300-66-117</t>
  </si>
  <si>
    <t>300-13-748</t>
  </si>
  <si>
    <t>100 nF</t>
  </si>
  <si>
    <t>10 uF</t>
  </si>
  <si>
    <t>1uF</t>
  </si>
  <si>
    <t>100uF</t>
  </si>
  <si>
    <t>PTH080880</t>
  </si>
  <si>
    <t>MCP1826</t>
  </si>
  <si>
    <t>INA219</t>
  </si>
  <si>
    <t xml:space="preserve"> 173-04-265</t>
  </si>
  <si>
    <t>300-55-984</t>
  </si>
  <si>
    <t xml:space="preserve">142-70-880 </t>
  </si>
  <si>
    <t>300-43-381</t>
  </si>
  <si>
    <t>BORNIER 2 pôles</t>
  </si>
  <si>
    <t>port USB</t>
  </si>
  <si>
    <t>support fusible</t>
  </si>
  <si>
    <t>Phototransistor</t>
  </si>
  <si>
    <t>Potentiomètre</t>
  </si>
  <si>
    <t>MOSFET BSP76</t>
  </si>
  <si>
    <t>Fusible 2 A</t>
  </si>
  <si>
    <t>Fusible 15 A</t>
  </si>
  <si>
    <t>Socle 555</t>
  </si>
  <si>
    <t xml:space="preserve"> 175-22-735</t>
  </si>
  <si>
    <t>300-57-629</t>
  </si>
  <si>
    <t>164-36-000</t>
  </si>
  <si>
    <t>171-01-432</t>
  </si>
  <si>
    <t xml:space="preserve"> 300-43-490</t>
  </si>
  <si>
    <t>133-16-866</t>
  </si>
  <si>
    <t>148-15-663</t>
  </si>
  <si>
    <t>Frais de port</t>
  </si>
  <si>
    <t>Douane</t>
  </si>
  <si>
    <t>Raspberry PI 3</t>
  </si>
  <si>
    <t>1528-1785-ND</t>
  </si>
  <si>
    <t>Conrad</t>
  </si>
  <si>
    <t>Phocos 321199</t>
  </si>
  <si>
    <t>Batterie Plomb 12V 5aH</t>
  </si>
  <si>
    <t>Mouser</t>
  </si>
  <si>
    <t>485-2651</t>
  </si>
  <si>
    <t>MCX Jack to BNC</t>
  </si>
  <si>
    <t>WindSpots</t>
  </si>
  <si>
    <t>WS200</t>
  </si>
  <si>
    <t>w2rpi</t>
  </si>
  <si>
    <t>WS300</t>
  </si>
  <si>
    <t>USB 3G</t>
  </si>
  <si>
    <t>Alltron</t>
  </si>
  <si>
    <t>Boite</t>
  </si>
  <si>
    <t>Support</t>
  </si>
  <si>
    <t>100nF</t>
  </si>
  <si>
    <t>0.01 [Ω] 3W</t>
  </si>
  <si>
    <t>170-10-283</t>
  </si>
  <si>
    <t>Diode schottky 1N5819</t>
  </si>
  <si>
    <t>Diode schottky PMEG6010CEH</t>
  </si>
  <si>
    <t>Radio Matériel</t>
  </si>
  <si>
    <t>BT-V112</t>
  </si>
  <si>
    <t>Meteo-Shop.ch</t>
  </si>
  <si>
    <t>Anémomètre Davis Vantage Pro2</t>
  </si>
  <si>
    <t>Camera Logitech C930e</t>
  </si>
  <si>
    <t>Presse étoupe M16</t>
  </si>
  <si>
    <t>Swibox</t>
  </si>
  <si>
    <t>Ventilateur à Membrane</t>
  </si>
  <si>
    <t>Promatelec</t>
  </si>
  <si>
    <t>Coax pgtail for 3G</t>
  </si>
  <si>
    <t>GSM Antenne 3G</t>
  </si>
  <si>
    <t>FNAC</t>
  </si>
  <si>
    <t>Lentille UV 52mm</t>
  </si>
  <si>
    <t>Capteur de température MJSPJY-223-3950-1-600-3D</t>
  </si>
  <si>
    <t>284324-62</t>
  </si>
  <si>
    <t>Digitec</t>
  </si>
  <si>
    <t xml:space="preserve">Trendnet TPE-113GI, Gigabit PoE-Injector </t>
  </si>
  <si>
    <t>Oregon WMR 200 + Port</t>
  </si>
  <si>
    <t>Radioworld.ca</t>
  </si>
  <si>
    <t>WMR200</t>
  </si>
  <si>
    <t>Carte Micro SD 4GB</t>
  </si>
  <si>
    <t>SOLAIRE</t>
  </si>
  <si>
    <t>POE</t>
  </si>
  <si>
    <t>220V</t>
  </si>
  <si>
    <t>3G</t>
  </si>
  <si>
    <t>433Mhz</t>
  </si>
  <si>
    <t>Alimentation WindSpots</t>
  </si>
  <si>
    <t>Filaire</t>
  </si>
  <si>
    <t>Jack to microUSB</t>
  </si>
  <si>
    <t>Network cable</t>
  </si>
  <si>
    <t>125-11-222</t>
  </si>
  <si>
    <t>Adafru.it</t>
  </si>
  <si>
    <t>Maxxtro</t>
  </si>
  <si>
    <t>MicroUsb adaptater</t>
  </si>
  <si>
    <t>Bloc d'alimentation</t>
  </si>
  <si>
    <t>169-05-904</t>
  </si>
  <si>
    <t>Cable coax</t>
  </si>
  <si>
    <t>Petite Antenne</t>
  </si>
  <si>
    <t>Moyenne Antenne</t>
  </si>
  <si>
    <t>Rivet pop</t>
  </si>
  <si>
    <t>Trendnet TPE-104GS Gigabit PoE</t>
  </si>
  <si>
    <t>Ecrou pour Ventilateur M12 x 1.5</t>
  </si>
  <si>
    <t>Prise RJ45 pour Anémomètre filaire M22-RJ45-SA</t>
  </si>
  <si>
    <t>155-18-890</t>
  </si>
  <si>
    <t>Presse Etoupe PG11 4...10 mm 8 mm</t>
  </si>
  <si>
    <t>144-67-015</t>
  </si>
  <si>
    <t>Fiche RJ45 Accouplement</t>
  </si>
  <si>
    <t>144-67-007</t>
  </si>
  <si>
    <t xml:space="preserve">Douille RJ45 </t>
  </si>
  <si>
    <t>Cable RJ45</t>
  </si>
  <si>
    <t>155-91-519</t>
  </si>
  <si>
    <t>300-64-471</t>
  </si>
  <si>
    <t>Perillat SA</t>
  </si>
  <si>
    <t>Ecrou petit filletage</t>
  </si>
  <si>
    <t>Panneau Solaire 20W</t>
  </si>
  <si>
    <t>Support Panneau Solaire (Antenne Satelitte)</t>
  </si>
  <si>
    <t>AQ920-7</t>
  </si>
  <si>
    <t>Aquatel</t>
  </si>
  <si>
    <t>Antenna Booster Kit</t>
  </si>
  <si>
    <t>M 10 BN 137</t>
  </si>
  <si>
    <t>Câble RJ11 - Dubox 4 pôles</t>
  </si>
  <si>
    <t>Sachet absorbeur d'humidité 181895 3 g </t>
  </si>
  <si>
    <t>STATION</t>
  </si>
  <si>
    <t>Station de Base</t>
  </si>
  <si>
    <t>Entretoise 10mm 5mm</t>
  </si>
  <si>
    <t>148-01-196</t>
  </si>
  <si>
    <t>148-01-794</t>
  </si>
  <si>
    <t>Entretoise 20mm 5mm</t>
  </si>
  <si>
    <t>110-76-305</t>
  </si>
  <si>
    <t>110-76-375</t>
  </si>
  <si>
    <t>Cable BNC - MCX jack</t>
  </si>
  <si>
    <t>Vis tete fendue 6mm</t>
  </si>
  <si>
    <t>Entretoise 8mm</t>
  </si>
  <si>
    <t>148-01-791</t>
  </si>
  <si>
    <t>300-71-990</t>
  </si>
  <si>
    <t>300-71-989</t>
  </si>
  <si>
    <t>Vis tete philipps 10mm / 100 pièces</t>
  </si>
  <si>
    <t>Vis tete philipps 8mm / 100 pièces</t>
  </si>
  <si>
    <t>Presse etoupe M 12</t>
  </si>
  <si>
    <t>301-13-355</t>
  </si>
  <si>
    <t>Presse etoupe M 16</t>
  </si>
  <si>
    <t>301-13-356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</si>
</sst>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4" fontId="2" fillId="0" borderId="0" xfId="0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M11" sqref="M11"/>
    </sheetView>
  </sheetViews>
  <sheetFormatPr defaultRowHeight="15" x14ac:dyDescent="0.25"/>
  <cols>
    <col min="2" max="2" width="11.42578125" bestFit="1" customWidth="1"/>
    <col min="3" max="3" width="19.28515625" bestFit="1" customWidth="1"/>
    <col min="4" max="4" width="24.5703125" bestFit="1" customWidth="1"/>
    <col min="5" max="5" width="7.85546875" bestFit="1" customWidth="1"/>
    <col min="6" max="6" width="5.5703125" bestFit="1" customWidth="1"/>
  </cols>
  <sheetData>
    <row r="1" spans="1:11" x14ac:dyDescent="0.25">
      <c r="A1" t="s">
        <v>0</v>
      </c>
      <c r="B1" t="s">
        <v>4</v>
      </c>
      <c r="C1" t="s">
        <v>1</v>
      </c>
      <c r="D1" t="s">
        <v>13</v>
      </c>
      <c r="E1" t="s">
        <v>2</v>
      </c>
      <c r="F1" t="s">
        <v>3</v>
      </c>
      <c r="G1" t="s">
        <v>5</v>
      </c>
      <c r="H1" s="13">
        <f>SUM(G2:G24)</f>
        <v>47.323433333333341</v>
      </c>
    </row>
    <row r="2" spans="1:11" x14ac:dyDescent="0.25">
      <c r="A2">
        <v>1</v>
      </c>
      <c r="B2" t="s">
        <v>6</v>
      </c>
      <c r="C2" t="s">
        <v>7</v>
      </c>
      <c r="D2" t="s">
        <v>14</v>
      </c>
      <c r="E2" s="3">
        <v>9</v>
      </c>
      <c r="F2" s="3">
        <v>9.9499999999999993</v>
      </c>
      <c r="G2" s="3">
        <f>A2*F2</f>
        <v>9.9499999999999993</v>
      </c>
    </row>
    <row r="3" spans="1:11" x14ac:dyDescent="0.25">
      <c r="A3">
        <v>1</v>
      </c>
      <c r="B3" t="s">
        <v>9</v>
      </c>
      <c r="C3" t="s">
        <v>8</v>
      </c>
      <c r="D3" t="s">
        <v>15</v>
      </c>
      <c r="E3" s="3">
        <v>2.75</v>
      </c>
      <c r="F3" s="3">
        <v>3.5</v>
      </c>
      <c r="G3" s="3">
        <f>A3*F3</f>
        <v>3.5</v>
      </c>
    </row>
    <row r="4" spans="1:11" x14ac:dyDescent="0.25">
      <c r="A4">
        <v>1</v>
      </c>
      <c r="B4" t="s">
        <v>11</v>
      </c>
      <c r="C4" t="s">
        <v>10</v>
      </c>
      <c r="D4" t="s">
        <v>34</v>
      </c>
      <c r="E4" s="3">
        <v>3.3</v>
      </c>
      <c r="F4" s="3">
        <v>3.98</v>
      </c>
      <c r="G4" s="3">
        <f>A4*F4</f>
        <v>3.98</v>
      </c>
    </row>
    <row r="5" spans="1:11" x14ac:dyDescent="0.25">
      <c r="A5">
        <v>3</v>
      </c>
      <c r="B5" t="s">
        <v>12</v>
      </c>
      <c r="C5" t="s">
        <v>17</v>
      </c>
      <c r="D5" t="s">
        <v>18</v>
      </c>
      <c r="E5" s="3">
        <v>3.09E-2</v>
      </c>
      <c r="F5" s="3">
        <v>3.09E-2</v>
      </c>
      <c r="G5" s="3">
        <f t="shared" ref="G5:G18" si="0">A5*F5</f>
        <v>9.2700000000000005E-2</v>
      </c>
    </row>
    <row r="6" spans="1:11" x14ac:dyDescent="0.25">
      <c r="A6">
        <v>1</v>
      </c>
      <c r="B6" t="s">
        <v>12</v>
      </c>
      <c r="C6" t="s">
        <v>19</v>
      </c>
      <c r="D6" t="s">
        <v>20</v>
      </c>
      <c r="E6" s="3">
        <v>2.5600000000000001E-2</v>
      </c>
      <c r="F6" s="3">
        <v>2.5600000000000001E-2</v>
      </c>
      <c r="G6" s="3">
        <f t="shared" si="0"/>
        <v>2.5600000000000001E-2</v>
      </c>
    </row>
    <row r="7" spans="1:11" x14ac:dyDescent="0.25">
      <c r="A7">
        <v>5</v>
      </c>
      <c r="B7" t="s">
        <v>12</v>
      </c>
      <c r="C7" t="s">
        <v>21</v>
      </c>
      <c r="D7" t="s">
        <v>105</v>
      </c>
      <c r="E7" s="3">
        <v>0.1331</v>
      </c>
      <c r="F7" s="3">
        <v>0.13300000000000001</v>
      </c>
      <c r="G7" s="3">
        <f t="shared" si="0"/>
        <v>0.66500000000000004</v>
      </c>
    </row>
    <row r="8" spans="1:11" x14ac:dyDescent="0.25">
      <c r="A8">
        <v>1</v>
      </c>
      <c r="B8" t="s">
        <v>22</v>
      </c>
      <c r="C8" t="s">
        <v>23</v>
      </c>
      <c r="D8" t="s">
        <v>24</v>
      </c>
      <c r="E8" s="3">
        <v>2.41</v>
      </c>
      <c r="F8" s="3">
        <v>2.41</v>
      </c>
      <c r="G8" s="3">
        <f t="shared" si="0"/>
        <v>2.41</v>
      </c>
    </row>
    <row r="9" spans="1:11" x14ac:dyDescent="0.25">
      <c r="A9">
        <v>1</v>
      </c>
      <c r="B9" t="s">
        <v>26</v>
      </c>
      <c r="C9" s="1">
        <v>2651</v>
      </c>
      <c r="D9" t="s">
        <v>25</v>
      </c>
      <c r="E9" s="3">
        <v>8.9600000000000009</v>
      </c>
      <c r="F9" s="3">
        <v>8.9600000000000009</v>
      </c>
      <c r="G9" s="3">
        <f t="shared" si="0"/>
        <v>8.9600000000000009</v>
      </c>
      <c r="I9" t="s">
        <v>94</v>
      </c>
      <c r="J9" t="s">
        <v>95</v>
      </c>
      <c r="K9" s="3">
        <v>9.1300000000000008</v>
      </c>
    </row>
    <row r="10" spans="1:11" x14ac:dyDescent="0.25">
      <c r="A10">
        <v>1</v>
      </c>
      <c r="B10" t="s">
        <v>26</v>
      </c>
      <c r="C10" s="1">
        <v>2243</v>
      </c>
      <c r="D10" t="s">
        <v>27</v>
      </c>
      <c r="E10" s="3">
        <v>1.76</v>
      </c>
      <c r="F10" s="3">
        <v>1.76</v>
      </c>
      <c r="G10" s="3">
        <f t="shared" si="0"/>
        <v>1.76</v>
      </c>
      <c r="I10" t="s">
        <v>9</v>
      </c>
      <c r="J10" t="s">
        <v>90</v>
      </c>
      <c r="K10" s="3">
        <v>1.33</v>
      </c>
    </row>
    <row r="11" spans="1:11" x14ac:dyDescent="0.25">
      <c r="A11">
        <v>1</v>
      </c>
      <c r="B11" t="s">
        <v>12</v>
      </c>
      <c r="C11" t="s">
        <v>31</v>
      </c>
      <c r="D11" t="s">
        <v>28</v>
      </c>
      <c r="E11" s="3">
        <v>0.5</v>
      </c>
      <c r="F11" s="3">
        <v>0.5</v>
      </c>
      <c r="G11" s="3">
        <f t="shared" si="0"/>
        <v>0.5</v>
      </c>
      <c r="K11" s="3"/>
    </row>
    <row r="12" spans="1:11" x14ac:dyDescent="0.25">
      <c r="A12">
        <v>2</v>
      </c>
      <c r="B12" t="s">
        <v>12</v>
      </c>
      <c r="C12" t="s">
        <v>32</v>
      </c>
      <c r="D12" t="s">
        <v>29</v>
      </c>
      <c r="E12" s="3">
        <v>0.49</v>
      </c>
      <c r="F12" s="3">
        <v>0.49</v>
      </c>
      <c r="G12" s="3">
        <f t="shared" si="0"/>
        <v>0.98</v>
      </c>
    </row>
    <row r="13" spans="1:11" x14ac:dyDescent="0.25">
      <c r="A13">
        <v>1</v>
      </c>
      <c r="B13" t="s">
        <v>12</v>
      </c>
      <c r="C13" t="s">
        <v>33</v>
      </c>
      <c r="D13" t="s">
        <v>30</v>
      </c>
      <c r="E13" s="3">
        <v>0.77</v>
      </c>
      <c r="F13" s="3">
        <v>0.77</v>
      </c>
      <c r="G13" s="3">
        <f t="shared" si="0"/>
        <v>0.77</v>
      </c>
    </row>
    <row r="14" spans="1:11" x14ac:dyDescent="0.25">
      <c r="A14">
        <v>1</v>
      </c>
      <c r="B14" t="s">
        <v>12</v>
      </c>
      <c r="C14" t="s">
        <v>39</v>
      </c>
      <c r="D14" t="s">
        <v>35</v>
      </c>
      <c r="E14" s="3">
        <v>0.20780000000000001</v>
      </c>
      <c r="F14" s="3">
        <v>0.20780000000000001</v>
      </c>
      <c r="G14" s="3">
        <f t="shared" si="0"/>
        <v>0.20780000000000001</v>
      </c>
    </row>
    <row r="15" spans="1:11" x14ac:dyDescent="0.25">
      <c r="A15">
        <v>2</v>
      </c>
      <c r="B15" t="s">
        <v>12</v>
      </c>
      <c r="C15" t="s">
        <v>40</v>
      </c>
      <c r="D15" t="s">
        <v>36</v>
      </c>
      <c r="E15" s="3">
        <v>0.21199999999999999</v>
      </c>
      <c r="F15" s="3">
        <v>0.21199999999999999</v>
      </c>
      <c r="G15" s="3">
        <f t="shared" si="0"/>
        <v>0.42399999999999999</v>
      </c>
    </row>
    <row r="16" spans="1:11" x14ac:dyDescent="0.25">
      <c r="A16">
        <v>1</v>
      </c>
      <c r="B16" t="s">
        <v>12</v>
      </c>
      <c r="C16" t="s">
        <v>41</v>
      </c>
      <c r="D16" t="s">
        <v>37</v>
      </c>
      <c r="E16" s="3">
        <v>0.34</v>
      </c>
      <c r="F16" s="3">
        <v>0.34</v>
      </c>
      <c r="G16" s="3">
        <f t="shared" si="0"/>
        <v>0.34</v>
      </c>
    </row>
    <row r="17" spans="1:7" x14ac:dyDescent="0.25">
      <c r="A17">
        <v>12</v>
      </c>
      <c r="B17" t="s">
        <v>12</v>
      </c>
      <c r="C17" t="s">
        <v>42</v>
      </c>
      <c r="D17" t="s">
        <v>38</v>
      </c>
      <c r="E17" s="3">
        <v>0.17</v>
      </c>
      <c r="F17" s="3">
        <v>0.17</v>
      </c>
      <c r="G17" s="3">
        <f t="shared" si="0"/>
        <v>2.04</v>
      </c>
    </row>
    <row r="18" spans="1:7" x14ac:dyDescent="0.25">
      <c r="A18">
        <v>1</v>
      </c>
      <c r="B18" t="s">
        <v>26</v>
      </c>
      <c r="C18">
        <v>1531</v>
      </c>
      <c r="D18" t="s">
        <v>96</v>
      </c>
      <c r="E18" s="3">
        <v>5.36</v>
      </c>
      <c r="F18" s="3">
        <v>5.36</v>
      </c>
      <c r="G18" s="3">
        <f t="shared" si="0"/>
        <v>5.36</v>
      </c>
    </row>
    <row r="19" spans="1:7" x14ac:dyDescent="0.25">
      <c r="E19" s="3"/>
      <c r="F19" s="3"/>
      <c r="G19" s="3"/>
    </row>
    <row r="20" spans="1:7" x14ac:dyDescent="0.25">
      <c r="A20">
        <v>1</v>
      </c>
      <c r="D20" t="s">
        <v>87</v>
      </c>
      <c r="E20" s="3">
        <f>16+18+55</f>
        <v>89</v>
      </c>
      <c r="F20" s="3">
        <f>E20</f>
        <v>89</v>
      </c>
      <c r="G20" s="3">
        <f>A20*F20/30</f>
        <v>2.9666666666666668</v>
      </c>
    </row>
    <row r="21" spans="1:7" x14ac:dyDescent="0.25">
      <c r="A21">
        <v>1</v>
      </c>
      <c r="D21" t="s">
        <v>88</v>
      </c>
      <c r="E21" s="3">
        <f>31.2+40.55</f>
        <v>71.75</v>
      </c>
      <c r="F21" s="3">
        <f>E21</f>
        <v>71.75</v>
      </c>
      <c r="G21" s="3">
        <f>A21*F21/30</f>
        <v>2.3916666666666666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opLeftCell="A22" workbookViewId="0">
      <selection activeCell="N17" sqref="N17"/>
    </sheetView>
  </sheetViews>
  <sheetFormatPr defaultRowHeight="15" x14ac:dyDescent="0.25"/>
  <cols>
    <col min="1" max="1" width="8.85546875" bestFit="1" customWidth="1"/>
    <col min="2" max="2" width="11.42578125" bestFit="1" customWidth="1"/>
    <col min="3" max="3" width="11.5703125" bestFit="1" customWidth="1"/>
    <col min="4" max="4" width="27.7109375" bestFit="1" customWidth="1"/>
    <col min="5" max="5" width="7.8554687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13</v>
      </c>
      <c r="E1" t="s">
        <v>2</v>
      </c>
      <c r="F1" t="s">
        <v>3</v>
      </c>
      <c r="G1" t="s">
        <v>5</v>
      </c>
      <c r="H1" s="13">
        <f>SUM(G2:G40)</f>
        <v>51.590900000000012</v>
      </c>
    </row>
    <row r="2" spans="1:8" x14ac:dyDescent="0.25">
      <c r="A2">
        <v>1</v>
      </c>
      <c r="B2" t="s">
        <v>43</v>
      </c>
      <c r="C2" t="s">
        <v>44</v>
      </c>
      <c r="D2" t="s">
        <v>14</v>
      </c>
      <c r="E2" s="3">
        <v>10</v>
      </c>
      <c r="F2" s="3">
        <v>10</v>
      </c>
      <c r="G2" s="3">
        <f>A2*F2</f>
        <v>10</v>
      </c>
    </row>
    <row r="3" spans="1:8" x14ac:dyDescent="0.25">
      <c r="A3">
        <v>4</v>
      </c>
      <c r="B3" t="s">
        <v>12</v>
      </c>
      <c r="C3" t="s">
        <v>17</v>
      </c>
      <c r="D3" t="s">
        <v>51</v>
      </c>
      <c r="E3" s="3">
        <v>3.1E-2</v>
      </c>
      <c r="F3" s="3">
        <v>3.1E-2</v>
      </c>
      <c r="G3" s="3">
        <f t="shared" ref="G3:G37" si="0">A3*F3</f>
        <v>0.124</v>
      </c>
    </row>
    <row r="4" spans="1:8" x14ac:dyDescent="0.25">
      <c r="A4">
        <v>1</v>
      </c>
      <c r="B4" t="s">
        <v>12</v>
      </c>
      <c r="C4" t="s">
        <v>45</v>
      </c>
      <c r="D4" t="s">
        <v>52</v>
      </c>
      <c r="E4" s="3">
        <v>3.09E-2</v>
      </c>
      <c r="F4" s="3">
        <v>3.09E-2</v>
      </c>
      <c r="G4" s="3">
        <f t="shared" si="0"/>
        <v>3.09E-2</v>
      </c>
    </row>
    <row r="5" spans="1:8" x14ac:dyDescent="0.25">
      <c r="A5">
        <v>1</v>
      </c>
      <c r="B5" t="s">
        <v>12</v>
      </c>
      <c r="C5" t="s">
        <v>46</v>
      </c>
      <c r="D5" t="s">
        <v>106</v>
      </c>
      <c r="E5" s="3">
        <v>0.94569999999999999</v>
      </c>
      <c r="F5" s="3">
        <v>0.94569999999999999</v>
      </c>
      <c r="G5" s="3">
        <f t="shared" si="0"/>
        <v>0.94569999999999999</v>
      </c>
    </row>
    <row r="6" spans="1:8" x14ac:dyDescent="0.25">
      <c r="A6">
        <v>1</v>
      </c>
      <c r="B6" t="s">
        <v>9</v>
      </c>
      <c r="C6">
        <v>2139689</v>
      </c>
      <c r="D6" t="s">
        <v>53</v>
      </c>
      <c r="E6" s="3">
        <v>8.2600000000000007E-2</v>
      </c>
      <c r="F6" s="3">
        <v>8.2600000000000007E-2</v>
      </c>
      <c r="G6" s="3">
        <f t="shared" si="0"/>
        <v>8.2600000000000007E-2</v>
      </c>
    </row>
    <row r="7" spans="1:8" x14ac:dyDescent="0.25">
      <c r="A7">
        <v>1</v>
      </c>
      <c r="B7" t="s">
        <v>12</v>
      </c>
      <c r="C7" t="s">
        <v>47</v>
      </c>
      <c r="D7" t="s">
        <v>54</v>
      </c>
      <c r="E7" s="3">
        <v>0.25190000000000001</v>
      </c>
      <c r="F7" s="3">
        <v>0.25190000000000001</v>
      </c>
      <c r="G7" s="3">
        <f t="shared" si="0"/>
        <v>0.25190000000000001</v>
      </c>
    </row>
    <row r="8" spans="1:8" x14ac:dyDescent="0.25">
      <c r="A8">
        <v>1</v>
      </c>
      <c r="B8" t="s">
        <v>12</v>
      </c>
      <c r="C8" t="s">
        <v>48</v>
      </c>
      <c r="D8" t="s">
        <v>55</v>
      </c>
      <c r="E8" s="3">
        <v>3.09E-2</v>
      </c>
      <c r="F8" s="3">
        <v>3.09E-2</v>
      </c>
      <c r="G8" s="3">
        <f t="shared" si="0"/>
        <v>3.09E-2</v>
      </c>
    </row>
    <row r="9" spans="1:8" x14ac:dyDescent="0.25">
      <c r="A9">
        <v>2</v>
      </c>
      <c r="B9" t="s">
        <v>12</v>
      </c>
      <c r="C9" t="s">
        <v>49</v>
      </c>
      <c r="D9" t="s">
        <v>56</v>
      </c>
      <c r="E9" s="3">
        <v>2.5600000000000001E-2</v>
      </c>
      <c r="F9" s="3">
        <v>2.5600000000000001E-2</v>
      </c>
      <c r="G9" s="3">
        <f t="shared" si="0"/>
        <v>5.1200000000000002E-2</v>
      </c>
    </row>
    <row r="10" spans="1:8" ht="14.25" customHeight="1" x14ac:dyDescent="0.25">
      <c r="A10">
        <v>1</v>
      </c>
      <c r="B10" t="s">
        <v>12</v>
      </c>
      <c r="C10" s="2" t="s">
        <v>50</v>
      </c>
      <c r="D10" t="s">
        <v>57</v>
      </c>
      <c r="E10" s="3">
        <v>0.94569999999999999</v>
      </c>
      <c r="F10" s="3">
        <v>0.94569999999999999</v>
      </c>
      <c r="G10" s="3">
        <f t="shared" si="0"/>
        <v>0.94569999999999999</v>
      </c>
    </row>
    <row r="11" spans="1:8" x14ac:dyDescent="0.25">
      <c r="A11">
        <v>6</v>
      </c>
      <c r="B11" t="s">
        <v>12</v>
      </c>
      <c r="C11" t="s">
        <v>21</v>
      </c>
      <c r="D11" t="s">
        <v>60</v>
      </c>
      <c r="E11" s="3">
        <v>0.11310000000000001</v>
      </c>
      <c r="F11" s="3">
        <v>0.11310000000000001</v>
      </c>
      <c r="G11" s="3">
        <f t="shared" si="0"/>
        <v>0.67860000000000009</v>
      </c>
    </row>
    <row r="12" spans="1:8" x14ac:dyDescent="0.25">
      <c r="A12">
        <v>3</v>
      </c>
      <c r="B12" t="s">
        <v>12</v>
      </c>
      <c r="C12" t="s">
        <v>58</v>
      </c>
      <c r="D12" t="s">
        <v>61</v>
      </c>
      <c r="E12" s="3">
        <v>0.1328</v>
      </c>
      <c r="F12" s="3">
        <v>0.1328</v>
      </c>
      <c r="G12" s="3">
        <f t="shared" si="0"/>
        <v>0.39839999999999998</v>
      </c>
    </row>
    <row r="13" spans="1:8" x14ac:dyDescent="0.25">
      <c r="A13">
        <v>1</v>
      </c>
      <c r="B13" t="s">
        <v>9</v>
      </c>
      <c r="C13" s="1">
        <v>9227865</v>
      </c>
      <c r="D13" t="s">
        <v>62</v>
      </c>
      <c r="E13" s="3">
        <v>0.13700000000000001</v>
      </c>
      <c r="F13" s="3">
        <v>0.13700000000000001</v>
      </c>
      <c r="G13" s="3">
        <f t="shared" si="0"/>
        <v>0.13700000000000001</v>
      </c>
    </row>
    <row r="14" spans="1:8" x14ac:dyDescent="0.25">
      <c r="A14">
        <v>2</v>
      </c>
      <c r="B14" t="s">
        <v>12</v>
      </c>
      <c r="C14" t="s">
        <v>59</v>
      </c>
      <c r="D14" t="s">
        <v>63</v>
      </c>
      <c r="E14" s="3">
        <v>0.38319999999999999</v>
      </c>
      <c r="F14" s="3">
        <v>0.38319999999999999</v>
      </c>
      <c r="G14" s="3">
        <f t="shared" si="0"/>
        <v>0.76639999999999997</v>
      </c>
    </row>
    <row r="15" spans="1:8" x14ac:dyDescent="0.25">
      <c r="A15">
        <v>1</v>
      </c>
      <c r="B15" t="s">
        <v>12</v>
      </c>
      <c r="C15" t="s">
        <v>67</v>
      </c>
      <c r="D15" s="1">
        <v>555</v>
      </c>
      <c r="E15" s="3">
        <v>0.22</v>
      </c>
      <c r="F15" s="3">
        <v>0.22</v>
      </c>
      <c r="G15" s="3">
        <f t="shared" si="0"/>
        <v>0.22</v>
      </c>
    </row>
    <row r="16" spans="1:8" x14ac:dyDescent="0.25">
      <c r="A16">
        <v>1</v>
      </c>
      <c r="B16" t="s">
        <v>9</v>
      </c>
      <c r="C16" s="1">
        <v>1470502</v>
      </c>
      <c r="D16" t="s">
        <v>64</v>
      </c>
      <c r="E16" s="3">
        <v>8.57</v>
      </c>
      <c r="F16" s="3">
        <v>8.57</v>
      </c>
      <c r="G16" s="3">
        <f t="shared" si="0"/>
        <v>8.57</v>
      </c>
    </row>
    <row r="17" spans="1:11" x14ac:dyDescent="0.25">
      <c r="A17">
        <v>1</v>
      </c>
      <c r="B17" t="s">
        <v>12</v>
      </c>
      <c r="C17" t="s">
        <v>68</v>
      </c>
      <c r="D17" t="s">
        <v>65</v>
      </c>
      <c r="E17" s="3">
        <v>0.77</v>
      </c>
      <c r="F17" s="3">
        <v>0.77</v>
      </c>
      <c r="G17" s="3">
        <f t="shared" si="0"/>
        <v>0.77</v>
      </c>
      <c r="I17" t="s">
        <v>9</v>
      </c>
      <c r="J17">
        <v>1578424</v>
      </c>
      <c r="K17" s="3">
        <v>0.56899999999999995</v>
      </c>
    </row>
    <row r="18" spans="1:11" x14ac:dyDescent="0.25">
      <c r="A18">
        <v>5</v>
      </c>
      <c r="B18" t="s">
        <v>9</v>
      </c>
      <c r="C18" s="1">
        <v>2496402</v>
      </c>
      <c r="D18" t="s">
        <v>66</v>
      </c>
      <c r="E18" s="3">
        <v>1.98</v>
      </c>
      <c r="F18" s="3">
        <v>1.98</v>
      </c>
      <c r="G18" s="3">
        <f t="shared" si="0"/>
        <v>9.9</v>
      </c>
    </row>
    <row r="19" spans="1:11" x14ac:dyDescent="0.25">
      <c r="A19">
        <v>5</v>
      </c>
      <c r="B19" t="s">
        <v>12</v>
      </c>
      <c r="C19" t="s">
        <v>16</v>
      </c>
      <c r="D19" t="s">
        <v>71</v>
      </c>
      <c r="E19" s="3">
        <v>0.59</v>
      </c>
      <c r="F19" s="3">
        <v>0.59</v>
      </c>
      <c r="G19" s="3">
        <f t="shared" si="0"/>
        <v>2.9499999999999997</v>
      </c>
    </row>
    <row r="20" spans="1:11" x14ac:dyDescent="0.25">
      <c r="A20">
        <v>1</v>
      </c>
      <c r="B20" t="s">
        <v>12</v>
      </c>
      <c r="C20" t="s">
        <v>69</v>
      </c>
      <c r="D20" t="s">
        <v>72</v>
      </c>
      <c r="E20" s="3">
        <v>1.05</v>
      </c>
      <c r="F20" s="3">
        <v>1.05</v>
      </c>
      <c r="G20" s="3">
        <f t="shared" si="0"/>
        <v>1.05</v>
      </c>
    </row>
    <row r="21" spans="1:11" x14ac:dyDescent="0.25">
      <c r="A21">
        <v>2</v>
      </c>
      <c r="B21" t="s">
        <v>12</v>
      </c>
      <c r="C21" t="s">
        <v>70</v>
      </c>
      <c r="D21" t="s">
        <v>73</v>
      </c>
      <c r="E21" s="3">
        <v>0.3931</v>
      </c>
      <c r="F21" s="3">
        <v>0.3931</v>
      </c>
      <c r="G21" s="3">
        <f t="shared" si="0"/>
        <v>0.78620000000000001</v>
      </c>
    </row>
    <row r="22" spans="1:11" x14ac:dyDescent="0.25">
      <c r="A22">
        <v>1</v>
      </c>
      <c r="B22" t="s">
        <v>12</v>
      </c>
      <c r="C22" t="s">
        <v>31</v>
      </c>
      <c r="D22" t="s">
        <v>28</v>
      </c>
      <c r="E22" s="3">
        <v>0.5</v>
      </c>
      <c r="F22" s="3">
        <v>0.5</v>
      </c>
      <c r="G22" s="3">
        <f t="shared" si="0"/>
        <v>0.5</v>
      </c>
    </row>
    <row r="23" spans="1:11" x14ac:dyDescent="0.25">
      <c r="A23">
        <v>1</v>
      </c>
      <c r="B23" t="s">
        <v>12</v>
      </c>
      <c r="C23" t="s">
        <v>32</v>
      </c>
      <c r="D23" t="s">
        <v>29</v>
      </c>
      <c r="E23" s="3">
        <v>0.49</v>
      </c>
      <c r="F23" s="3">
        <v>0.49</v>
      </c>
      <c r="G23" s="3">
        <f t="shared" si="0"/>
        <v>0.49</v>
      </c>
    </row>
    <row r="24" spans="1:11" x14ac:dyDescent="0.25">
      <c r="A24">
        <v>1</v>
      </c>
      <c r="B24" t="s">
        <v>12</v>
      </c>
      <c r="C24" t="s">
        <v>80</v>
      </c>
      <c r="D24" t="s">
        <v>74</v>
      </c>
      <c r="E24" s="3">
        <v>0.25130000000000002</v>
      </c>
      <c r="F24" s="3">
        <v>0.25130000000000002</v>
      </c>
      <c r="G24" s="3">
        <f t="shared" si="0"/>
        <v>0.25130000000000002</v>
      </c>
    </row>
    <row r="25" spans="1:11" x14ac:dyDescent="0.25">
      <c r="A25">
        <v>2</v>
      </c>
      <c r="B25" t="s">
        <v>12</v>
      </c>
      <c r="C25" t="s">
        <v>81</v>
      </c>
      <c r="D25" t="s">
        <v>109</v>
      </c>
      <c r="E25" s="3">
        <v>0.31</v>
      </c>
      <c r="F25" s="3">
        <v>0.31</v>
      </c>
      <c r="G25" s="3">
        <f t="shared" si="0"/>
        <v>0.62</v>
      </c>
    </row>
    <row r="26" spans="1:11" x14ac:dyDescent="0.25">
      <c r="A26">
        <v>1</v>
      </c>
      <c r="B26" t="s">
        <v>12</v>
      </c>
      <c r="C26" t="s">
        <v>107</v>
      </c>
      <c r="D26" t="s">
        <v>108</v>
      </c>
      <c r="E26" s="3">
        <v>0.26</v>
      </c>
      <c r="F26" s="3">
        <v>0.26</v>
      </c>
      <c r="G26" s="3">
        <f t="shared" si="0"/>
        <v>0.26</v>
      </c>
    </row>
    <row r="27" spans="1:11" x14ac:dyDescent="0.25">
      <c r="A27">
        <v>1</v>
      </c>
      <c r="B27" t="s">
        <v>12</v>
      </c>
      <c r="C27" t="s">
        <v>82</v>
      </c>
      <c r="D27" t="s">
        <v>75</v>
      </c>
      <c r="E27" s="3">
        <v>0.39</v>
      </c>
      <c r="F27" s="3">
        <v>0.39</v>
      </c>
      <c r="G27" s="3">
        <f t="shared" si="0"/>
        <v>0.39</v>
      </c>
    </row>
    <row r="28" spans="1:11" x14ac:dyDescent="0.25">
      <c r="A28">
        <v>1</v>
      </c>
      <c r="B28" t="s">
        <v>12</v>
      </c>
      <c r="C28" t="s">
        <v>83</v>
      </c>
      <c r="D28" t="s">
        <v>76</v>
      </c>
      <c r="E28" s="3">
        <v>0.81</v>
      </c>
      <c r="F28" s="3">
        <v>0.81</v>
      </c>
      <c r="G28" s="3">
        <f t="shared" si="0"/>
        <v>0.81</v>
      </c>
    </row>
    <row r="29" spans="1:11" x14ac:dyDescent="0.25">
      <c r="A29">
        <v>1</v>
      </c>
      <c r="B29" t="s">
        <v>12</v>
      </c>
      <c r="C29" t="s">
        <v>84</v>
      </c>
      <c r="D29" t="s">
        <v>77</v>
      </c>
      <c r="E29" s="3">
        <v>0.2001</v>
      </c>
      <c r="F29" s="3">
        <v>0.2001</v>
      </c>
      <c r="G29" s="3">
        <f t="shared" si="0"/>
        <v>0.2001</v>
      </c>
    </row>
    <row r="30" spans="1:11" x14ac:dyDescent="0.25">
      <c r="A30">
        <v>1</v>
      </c>
      <c r="B30" t="s">
        <v>12</v>
      </c>
      <c r="C30" t="s">
        <v>85</v>
      </c>
      <c r="D30" t="s">
        <v>78</v>
      </c>
      <c r="E30" s="3">
        <v>0.30020000000000002</v>
      </c>
      <c r="F30" s="3">
        <v>0.30020000000000002</v>
      </c>
      <c r="G30" s="3">
        <f t="shared" si="0"/>
        <v>0.30020000000000002</v>
      </c>
    </row>
    <row r="31" spans="1:11" x14ac:dyDescent="0.25">
      <c r="A31">
        <v>1</v>
      </c>
      <c r="B31" t="s">
        <v>12</v>
      </c>
      <c r="C31" t="s">
        <v>39</v>
      </c>
      <c r="D31" t="s">
        <v>35</v>
      </c>
      <c r="E31" s="3">
        <v>0.20780000000000001</v>
      </c>
      <c r="F31" s="3">
        <v>0.20780000000000001</v>
      </c>
      <c r="G31" s="3">
        <f t="shared" si="0"/>
        <v>0.20780000000000001</v>
      </c>
    </row>
    <row r="32" spans="1:11" x14ac:dyDescent="0.25">
      <c r="A32">
        <v>1</v>
      </c>
      <c r="B32" t="s">
        <v>12</v>
      </c>
      <c r="C32" t="s">
        <v>40</v>
      </c>
      <c r="D32" t="s">
        <v>36</v>
      </c>
      <c r="E32" s="3">
        <v>0.21199999999999999</v>
      </c>
      <c r="F32" s="3">
        <v>0.21199999999999999</v>
      </c>
      <c r="G32" s="3">
        <f t="shared" si="0"/>
        <v>0.21199999999999999</v>
      </c>
    </row>
    <row r="33" spans="1:7" x14ac:dyDescent="0.25">
      <c r="A33">
        <v>5</v>
      </c>
      <c r="B33" t="s">
        <v>12</v>
      </c>
      <c r="C33" t="s">
        <v>42</v>
      </c>
      <c r="D33" t="s">
        <v>38</v>
      </c>
      <c r="E33" s="3">
        <v>0.17</v>
      </c>
      <c r="F33" s="3">
        <v>0.17</v>
      </c>
      <c r="G33" s="3">
        <f t="shared" si="0"/>
        <v>0.85000000000000009</v>
      </c>
    </row>
    <row r="34" spans="1:7" x14ac:dyDescent="0.25">
      <c r="A34">
        <v>1</v>
      </c>
      <c r="B34" t="s">
        <v>12</v>
      </c>
      <c r="C34" t="s">
        <v>86</v>
      </c>
      <c r="D34" t="s">
        <v>79</v>
      </c>
      <c r="E34" s="3">
        <v>1</v>
      </c>
      <c r="F34" s="3">
        <v>1</v>
      </c>
      <c r="G34" s="3">
        <f t="shared" si="0"/>
        <v>1</v>
      </c>
    </row>
    <row r="36" spans="1:7" x14ac:dyDescent="0.25">
      <c r="A36">
        <v>1</v>
      </c>
      <c r="D36" t="s">
        <v>87</v>
      </c>
      <c r="E36">
        <f>9.25+12.4+12.4</f>
        <v>34.049999999999997</v>
      </c>
      <c r="F36">
        <f>E36</f>
        <v>34.049999999999997</v>
      </c>
      <c r="G36">
        <f>A36*F36/5</f>
        <v>6.81</v>
      </c>
    </row>
    <row r="37" spans="1:7" x14ac:dyDescent="0.25">
      <c r="A37">
        <v>1</v>
      </c>
      <c r="D37" t="s">
        <v>88</v>
      </c>
      <c r="E37">
        <f>0</f>
        <v>0</v>
      </c>
      <c r="F37">
        <f>E37</f>
        <v>0</v>
      </c>
      <c r="G37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E1" sqref="E1:E1048576"/>
    </sheetView>
  </sheetViews>
  <sheetFormatPr defaultRowHeight="15" x14ac:dyDescent="0.25"/>
  <cols>
    <col min="2" max="2" width="14.140625" bestFit="1" customWidth="1"/>
    <col min="3" max="3" width="14.140625" style="12" bestFit="1" customWidth="1"/>
    <col min="4" max="4" width="47.28515625" bestFit="1" customWidth="1"/>
  </cols>
  <sheetData>
    <row r="1" spans="1:7" x14ac:dyDescent="0.25">
      <c r="A1" t="s">
        <v>0</v>
      </c>
      <c r="B1" t="s">
        <v>4</v>
      </c>
      <c r="C1" s="12" t="s">
        <v>1</v>
      </c>
      <c r="D1" t="s">
        <v>13</v>
      </c>
      <c r="E1" t="s">
        <v>2</v>
      </c>
      <c r="F1" t="s">
        <v>5</v>
      </c>
      <c r="G1" s="13">
        <f>SUM(F2:F34)</f>
        <v>314.61583333333328</v>
      </c>
    </row>
    <row r="2" spans="1:7" x14ac:dyDescent="0.25">
      <c r="A2">
        <v>1</v>
      </c>
      <c r="B2" t="s">
        <v>9</v>
      </c>
      <c r="C2" s="12">
        <v>2525225</v>
      </c>
      <c r="D2" t="s">
        <v>89</v>
      </c>
      <c r="E2" s="3">
        <v>35.29</v>
      </c>
      <c r="F2" s="3">
        <f>A2*E2</f>
        <v>35.29</v>
      </c>
    </row>
    <row r="3" spans="1:7" x14ac:dyDescent="0.25">
      <c r="A3">
        <v>1</v>
      </c>
      <c r="B3" t="s">
        <v>12</v>
      </c>
      <c r="D3" t="s">
        <v>130</v>
      </c>
      <c r="E3" s="3">
        <v>5.13</v>
      </c>
      <c r="F3" s="3">
        <f>A3*E3</f>
        <v>5.13</v>
      </c>
    </row>
    <row r="4" spans="1:7" x14ac:dyDescent="0.25">
      <c r="A4">
        <v>1</v>
      </c>
      <c r="B4" t="s">
        <v>97</v>
      </c>
      <c r="C4" s="12" t="s">
        <v>98</v>
      </c>
      <c r="D4" t="s">
        <v>99</v>
      </c>
      <c r="E4" s="3">
        <f>'Carte w2rpi'!H1</f>
        <v>47.323433333333341</v>
      </c>
      <c r="F4" s="3">
        <f>A4*E4</f>
        <v>47.323433333333341</v>
      </c>
    </row>
    <row r="5" spans="1:7" x14ac:dyDescent="0.25">
      <c r="A5">
        <v>1</v>
      </c>
      <c r="B5" t="s">
        <v>121</v>
      </c>
      <c r="D5" t="s">
        <v>122</v>
      </c>
      <c r="E5" s="3">
        <v>17.899999999999999</v>
      </c>
      <c r="F5" s="3">
        <f>A5*E5</f>
        <v>17.899999999999999</v>
      </c>
    </row>
    <row r="6" spans="1:7" x14ac:dyDescent="0.25">
      <c r="A6">
        <v>1</v>
      </c>
      <c r="B6" t="s">
        <v>91</v>
      </c>
      <c r="C6" s="12" t="s">
        <v>124</v>
      </c>
      <c r="D6" t="s">
        <v>123</v>
      </c>
      <c r="E6" s="3">
        <v>9.9499999999999993</v>
      </c>
      <c r="F6" s="3">
        <f>A6*E6</f>
        <v>9.9499999999999993</v>
      </c>
    </row>
    <row r="7" spans="1:7" s="11" customFormat="1" x14ac:dyDescent="0.25">
      <c r="A7" s="11">
        <v>1</v>
      </c>
      <c r="B7" s="11" t="s">
        <v>162</v>
      </c>
      <c r="C7" s="12" t="s">
        <v>169</v>
      </c>
      <c r="D7" s="11" t="s">
        <v>163</v>
      </c>
      <c r="E7" s="3">
        <v>0.25</v>
      </c>
      <c r="F7" s="3">
        <f>A7*E7</f>
        <v>0.25</v>
      </c>
    </row>
    <row r="8" spans="1:7" x14ac:dyDescent="0.25">
      <c r="A8">
        <v>1</v>
      </c>
      <c r="B8" t="s">
        <v>102</v>
      </c>
      <c r="C8" s="12">
        <v>253525</v>
      </c>
      <c r="D8" t="s">
        <v>114</v>
      </c>
      <c r="E8" s="3">
        <v>102.45</v>
      </c>
      <c r="F8" s="3">
        <f>A8*E8</f>
        <v>102.45</v>
      </c>
    </row>
    <row r="9" spans="1:7" x14ac:dyDescent="0.25">
      <c r="A9">
        <v>1</v>
      </c>
      <c r="B9" t="s">
        <v>116</v>
      </c>
      <c r="D9" t="s">
        <v>103</v>
      </c>
      <c r="E9" s="3">
        <v>19.7</v>
      </c>
      <c r="F9" s="3">
        <f>A9*E9</f>
        <v>19.7</v>
      </c>
    </row>
    <row r="10" spans="1:7" x14ac:dyDescent="0.25">
      <c r="A10">
        <v>1</v>
      </c>
      <c r="B10" t="s">
        <v>110</v>
      </c>
      <c r="C10" s="12" t="s">
        <v>111</v>
      </c>
      <c r="D10" t="s">
        <v>104</v>
      </c>
      <c r="E10" s="3">
        <v>23.2</v>
      </c>
      <c r="F10" s="3">
        <f>A10*E10</f>
        <v>23.2</v>
      </c>
    </row>
    <row r="11" spans="1:7" s="11" customFormat="1" x14ac:dyDescent="0.25">
      <c r="A11" s="11">
        <v>4</v>
      </c>
      <c r="C11" s="12"/>
      <c r="D11" s="11" t="s">
        <v>149</v>
      </c>
      <c r="E11" s="3">
        <v>0.2</v>
      </c>
      <c r="F11" s="3">
        <f>A11*E11</f>
        <v>0.8</v>
      </c>
    </row>
    <row r="12" spans="1:7" x14ac:dyDescent="0.25">
      <c r="A12">
        <v>1</v>
      </c>
      <c r="B12" t="s">
        <v>118</v>
      </c>
      <c r="D12" t="s">
        <v>115</v>
      </c>
      <c r="E12" s="3">
        <v>0.75</v>
      </c>
      <c r="F12" s="3">
        <f>A12*E12</f>
        <v>0.75</v>
      </c>
    </row>
    <row r="13" spans="1:7" x14ac:dyDescent="0.25">
      <c r="A13">
        <v>1</v>
      </c>
      <c r="B13" t="s">
        <v>12</v>
      </c>
      <c r="C13" s="12">
        <v>303139</v>
      </c>
      <c r="D13" t="s">
        <v>117</v>
      </c>
      <c r="E13" s="3">
        <v>9.1999999999999993</v>
      </c>
      <c r="F13" s="3">
        <f>A13*E13</f>
        <v>9.1999999999999993</v>
      </c>
    </row>
    <row r="14" spans="1:7" s="11" customFormat="1" x14ac:dyDescent="0.25">
      <c r="A14" s="11">
        <v>1</v>
      </c>
      <c r="B14" s="11" t="s">
        <v>12</v>
      </c>
      <c r="C14" s="12">
        <v>506104</v>
      </c>
      <c r="D14" s="11" t="s">
        <v>151</v>
      </c>
      <c r="E14" s="3">
        <v>0.35</v>
      </c>
      <c r="F14" s="3">
        <f>A14*E14</f>
        <v>0.35</v>
      </c>
    </row>
    <row r="15" spans="1:7" x14ac:dyDescent="0.25">
      <c r="A15">
        <v>1</v>
      </c>
      <c r="B15" t="s">
        <v>12</v>
      </c>
      <c r="C15" s="12">
        <v>221014</v>
      </c>
      <c r="D15" s="10" t="s">
        <v>152</v>
      </c>
      <c r="E15" s="3">
        <v>28.3</v>
      </c>
      <c r="F15" s="3">
        <f>A15*E15</f>
        <v>28.3</v>
      </c>
    </row>
    <row r="16" spans="1:7" x14ac:dyDescent="0.25">
      <c r="A16">
        <v>1</v>
      </c>
      <c r="B16" t="s">
        <v>97</v>
      </c>
      <c r="D16" t="s">
        <v>170</v>
      </c>
      <c r="E16" s="3">
        <v>1.7</v>
      </c>
      <c r="F16" s="3">
        <f>A16*E16</f>
        <v>1.7</v>
      </c>
    </row>
    <row r="17" spans="1:6" x14ac:dyDescent="0.25">
      <c r="A17">
        <v>0</v>
      </c>
      <c r="B17" t="s">
        <v>91</v>
      </c>
      <c r="C17" s="12">
        <v>181895</v>
      </c>
      <c r="D17" t="s">
        <v>171</v>
      </c>
      <c r="E17" s="3">
        <v>0.17</v>
      </c>
      <c r="F17" s="3">
        <f>A17*E17</f>
        <v>0</v>
      </c>
    </row>
    <row r="18" spans="1:6" x14ac:dyDescent="0.25">
      <c r="A18">
        <v>1</v>
      </c>
      <c r="B18" t="s">
        <v>26</v>
      </c>
      <c r="C18" s="12">
        <v>1531</v>
      </c>
      <c r="D18" t="s">
        <v>180</v>
      </c>
      <c r="E18" s="3">
        <v>5.95</v>
      </c>
      <c r="F18" s="3">
        <f>A18*E18</f>
        <v>5.95</v>
      </c>
    </row>
    <row r="19" spans="1:6" x14ac:dyDescent="0.25">
      <c r="B19" s="11" t="s">
        <v>12</v>
      </c>
      <c r="C19" s="12" t="s">
        <v>183</v>
      </c>
      <c r="D19" t="s">
        <v>182</v>
      </c>
      <c r="E19" s="3">
        <v>0.35099999999999998</v>
      </c>
      <c r="F19" s="3"/>
    </row>
    <row r="20" spans="1:6" x14ac:dyDescent="0.25">
      <c r="A20">
        <v>4</v>
      </c>
      <c r="B20" s="11" t="s">
        <v>12</v>
      </c>
      <c r="C20" s="12" t="s">
        <v>175</v>
      </c>
      <c r="D20" t="s">
        <v>174</v>
      </c>
      <c r="E20" s="3">
        <v>0.43819999999999998</v>
      </c>
      <c r="F20" s="3">
        <f>A20*E20</f>
        <v>1.7527999999999999</v>
      </c>
    </row>
    <row r="21" spans="1:6" x14ac:dyDescent="0.25">
      <c r="A21">
        <v>4</v>
      </c>
      <c r="B21" s="11" t="s">
        <v>12</v>
      </c>
      <c r="C21" s="12" t="s">
        <v>176</v>
      </c>
      <c r="D21" s="11" t="s">
        <v>174</v>
      </c>
      <c r="E21" s="3">
        <v>0.3483</v>
      </c>
      <c r="F21" s="3">
        <f>A21*E21</f>
        <v>1.3932</v>
      </c>
    </row>
    <row r="22" spans="1:6" x14ac:dyDescent="0.25">
      <c r="A22" s="11">
        <v>4</v>
      </c>
      <c r="B22" s="11" t="s">
        <v>12</v>
      </c>
      <c r="C22" s="12" t="s">
        <v>178</v>
      </c>
      <c r="D22" s="11" t="s">
        <v>177</v>
      </c>
      <c r="E22" s="3">
        <v>0.66810000000000003</v>
      </c>
      <c r="F22" s="3">
        <f>A22*E22</f>
        <v>2.6724000000000001</v>
      </c>
    </row>
    <row r="23" spans="1:6" x14ac:dyDescent="0.25">
      <c r="A23">
        <v>4</v>
      </c>
      <c r="B23" s="11" t="s">
        <v>12</v>
      </c>
      <c r="C23" s="12" t="s">
        <v>179</v>
      </c>
      <c r="D23" s="11" t="s">
        <v>181</v>
      </c>
      <c r="E23" s="3">
        <v>0.13850000000000001</v>
      </c>
      <c r="F23" s="3">
        <f>A23*E23</f>
        <v>0.55400000000000005</v>
      </c>
    </row>
    <row r="24" spans="1:6" x14ac:dyDescent="0.25">
      <c r="A24">
        <v>0</v>
      </c>
      <c r="B24" s="11" t="s">
        <v>12</v>
      </c>
      <c r="C24" s="12" t="s">
        <v>184</v>
      </c>
      <c r="D24" s="11" t="s">
        <v>187</v>
      </c>
      <c r="E24" s="3">
        <v>4.5999999999999996</v>
      </c>
      <c r="F24" s="3">
        <f>A24*E24</f>
        <v>0</v>
      </c>
    </row>
    <row r="25" spans="1:6" x14ac:dyDescent="0.25">
      <c r="B25" s="11" t="s">
        <v>12</v>
      </c>
      <c r="C25" s="12" t="s">
        <v>185</v>
      </c>
      <c r="D25" s="11" t="s">
        <v>186</v>
      </c>
      <c r="E25" s="3">
        <v>3</v>
      </c>
      <c r="F25" s="3">
        <f>A25*E25</f>
        <v>0</v>
      </c>
    </row>
    <row r="26" spans="1:6" x14ac:dyDescent="0.25">
      <c r="B26" t="s">
        <v>12</v>
      </c>
      <c r="C26" s="12" t="s">
        <v>189</v>
      </c>
      <c r="D26" t="s">
        <v>188</v>
      </c>
      <c r="E26" s="3">
        <v>1.47</v>
      </c>
      <c r="F26" s="3">
        <f>A26*E26</f>
        <v>0</v>
      </c>
    </row>
    <row r="27" spans="1:6" x14ac:dyDescent="0.25">
      <c r="B27" s="11" t="s">
        <v>12</v>
      </c>
      <c r="C27" s="12" t="s">
        <v>191</v>
      </c>
      <c r="D27" s="11" t="s">
        <v>190</v>
      </c>
      <c r="E27" s="3">
        <v>1.79</v>
      </c>
      <c r="F27" s="3">
        <f>A27*E27</f>
        <v>0</v>
      </c>
    </row>
    <row r="31" spans="1:6" x14ac:dyDescent="0.25">
      <c r="E31" s="3"/>
      <c r="F31" s="3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3"/>
  <sheetViews>
    <sheetView tabSelected="1" topLeftCell="A19" workbookViewId="0">
      <selection activeCell="E1" sqref="E1:E1048576"/>
    </sheetView>
  </sheetViews>
  <sheetFormatPr defaultRowHeight="15" x14ac:dyDescent="0.25"/>
  <cols>
    <col min="1" max="1" width="8.85546875" bestFit="1" customWidth="1"/>
    <col min="2" max="2" width="24.7109375" bestFit="1" customWidth="1"/>
    <col min="3" max="3" width="10.42578125" style="12" bestFit="1" customWidth="1"/>
    <col min="4" max="4" width="41.28515625" customWidth="1"/>
    <col min="5" max="5" width="7.85546875" bestFit="1" customWidth="1"/>
    <col min="6" max="6" width="6.5703125" bestFit="1" customWidth="1"/>
  </cols>
  <sheetData>
    <row r="1" spans="1:7" x14ac:dyDescent="0.25">
      <c r="A1" t="s">
        <v>0</v>
      </c>
      <c r="B1" t="s">
        <v>4</v>
      </c>
      <c r="C1" s="12" t="s">
        <v>1</v>
      </c>
      <c r="D1" t="s">
        <v>13</v>
      </c>
      <c r="E1" t="s">
        <v>2</v>
      </c>
      <c r="F1" t="s">
        <v>5</v>
      </c>
    </row>
    <row r="2" spans="1:7" s="11" customFormat="1" x14ac:dyDescent="0.25">
      <c r="A2" s="4" t="s">
        <v>172</v>
      </c>
      <c r="B2" s="11" t="s">
        <v>97</v>
      </c>
      <c r="C2" s="12"/>
      <c r="D2" s="11" t="s">
        <v>173</v>
      </c>
      <c r="F2" s="3">
        <f>'WS Station'!G1</f>
        <v>314.61583333333328</v>
      </c>
      <c r="G2" s="13">
        <f>F2</f>
        <v>314.61583333333328</v>
      </c>
    </row>
    <row r="3" spans="1:7" s="11" customFormat="1" x14ac:dyDescent="0.25">
      <c r="C3" s="12"/>
    </row>
    <row r="4" spans="1:7" x14ac:dyDescent="0.25">
      <c r="A4" s="4" t="s">
        <v>131</v>
      </c>
      <c r="G4" s="13">
        <f>SUM(F5:F11)</f>
        <v>307.67090000000002</v>
      </c>
    </row>
    <row r="5" spans="1:7" x14ac:dyDescent="0.25">
      <c r="A5">
        <v>1</v>
      </c>
      <c r="B5" t="s">
        <v>91</v>
      </c>
      <c r="C5" s="12">
        <v>1216562</v>
      </c>
      <c r="D5" t="s">
        <v>92</v>
      </c>
      <c r="E5" s="3">
        <v>48.1</v>
      </c>
      <c r="F5" s="3">
        <f>A5*E5</f>
        <v>48.1</v>
      </c>
    </row>
    <row r="6" spans="1:7" x14ac:dyDescent="0.25">
      <c r="A6">
        <v>1</v>
      </c>
      <c r="B6" t="s">
        <v>91</v>
      </c>
      <c r="C6" s="12">
        <v>250914</v>
      </c>
      <c r="D6" t="s">
        <v>93</v>
      </c>
      <c r="E6" s="3">
        <v>36.99</v>
      </c>
      <c r="F6" s="3">
        <f>A6*E6</f>
        <v>36.99</v>
      </c>
    </row>
    <row r="7" spans="1:7" x14ac:dyDescent="0.25">
      <c r="A7">
        <v>1</v>
      </c>
      <c r="B7" t="s">
        <v>97</v>
      </c>
      <c r="C7" s="12" t="s">
        <v>100</v>
      </c>
      <c r="D7" t="s">
        <v>136</v>
      </c>
      <c r="E7" s="3">
        <f>'Carte Alim'!H1</f>
        <v>51.590900000000012</v>
      </c>
      <c r="F7" s="3">
        <f>A7*E7</f>
        <v>51.590900000000012</v>
      </c>
    </row>
    <row r="8" spans="1:7" s="11" customFormat="1" x14ac:dyDescent="0.25">
      <c r="A8" s="11">
        <v>1</v>
      </c>
      <c r="B8" s="11" t="s">
        <v>12</v>
      </c>
      <c r="C8" s="12" t="s">
        <v>153</v>
      </c>
      <c r="D8" s="11" t="s">
        <v>154</v>
      </c>
      <c r="E8" s="3">
        <v>0.99</v>
      </c>
      <c r="F8" s="3">
        <f>A8*E8</f>
        <v>0.99</v>
      </c>
    </row>
    <row r="9" spans="1:7" x14ac:dyDescent="0.25">
      <c r="A9">
        <v>1</v>
      </c>
      <c r="D9" t="s">
        <v>164</v>
      </c>
      <c r="E9" s="3">
        <v>120</v>
      </c>
      <c r="F9" s="3">
        <f>A9*E9</f>
        <v>120</v>
      </c>
    </row>
    <row r="10" spans="1:7" x14ac:dyDescent="0.25">
      <c r="A10">
        <v>1</v>
      </c>
      <c r="D10" t="s">
        <v>165</v>
      </c>
      <c r="E10" s="3">
        <v>50</v>
      </c>
      <c r="F10" s="3">
        <f>A10*E10</f>
        <v>50</v>
      </c>
    </row>
    <row r="12" spans="1:7" x14ac:dyDescent="0.25">
      <c r="A12" s="4" t="s">
        <v>132</v>
      </c>
      <c r="G12" s="13">
        <f>SUM(F13:F20)</f>
        <v>145.30000000000001</v>
      </c>
    </row>
    <row r="13" spans="1:7" x14ac:dyDescent="0.25">
      <c r="A13">
        <v>1</v>
      </c>
      <c r="B13" t="s">
        <v>125</v>
      </c>
      <c r="C13" s="12">
        <v>353093</v>
      </c>
      <c r="D13" t="s">
        <v>126</v>
      </c>
      <c r="E13" s="3">
        <v>33.700000000000003</v>
      </c>
      <c r="F13" s="3">
        <f>A13*E13</f>
        <v>33.700000000000003</v>
      </c>
    </row>
    <row r="14" spans="1:7" x14ac:dyDescent="0.25">
      <c r="A14">
        <v>1</v>
      </c>
      <c r="B14" t="s">
        <v>125</v>
      </c>
      <c r="C14" s="12">
        <v>5656488</v>
      </c>
      <c r="D14" t="s">
        <v>150</v>
      </c>
      <c r="E14" s="3">
        <v>35.4</v>
      </c>
      <c r="F14" s="3">
        <f>A14*E14</f>
        <v>35.4</v>
      </c>
    </row>
    <row r="15" spans="1:7" x14ac:dyDescent="0.25">
      <c r="A15">
        <v>1</v>
      </c>
      <c r="B15" s="6" t="s">
        <v>141</v>
      </c>
      <c r="C15" s="12">
        <v>2727</v>
      </c>
      <c r="D15" s="5" t="s">
        <v>138</v>
      </c>
      <c r="E15">
        <v>2.5</v>
      </c>
      <c r="F15" s="3">
        <f>A15*E15</f>
        <v>2.5</v>
      </c>
    </row>
    <row r="16" spans="1:7" x14ac:dyDescent="0.25">
      <c r="A16">
        <v>1</v>
      </c>
      <c r="B16" s="6" t="s">
        <v>142</v>
      </c>
      <c r="C16" s="12" t="s">
        <v>140</v>
      </c>
      <c r="D16" s="5" t="s">
        <v>139</v>
      </c>
      <c r="E16">
        <v>7.1</v>
      </c>
      <c r="F16" s="3">
        <f>A16*E16</f>
        <v>7.1</v>
      </c>
    </row>
    <row r="17" spans="1:7" s="11" customFormat="1" x14ac:dyDescent="0.25">
      <c r="A17" s="11">
        <v>1</v>
      </c>
      <c r="B17" s="11" t="s">
        <v>12</v>
      </c>
      <c r="C17" s="12" t="s">
        <v>155</v>
      </c>
      <c r="D17" s="11" t="s">
        <v>156</v>
      </c>
      <c r="E17" s="11">
        <v>30.9</v>
      </c>
      <c r="F17" s="3">
        <f>A17*E17</f>
        <v>30.9</v>
      </c>
    </row>
    <row r="18" spans="1:7" s="11" customFormat="1" x14ac:dyDescent="0.25">
      <c r="A18" s="11">
        <v>1</v>
      </c>
      <c r="B18" s="11" t="s">
        <v>12</v>
      </c>
      <c r="C18" s="12" t="s">
        <v>157</v>
      </c>
      <c r="D18" s="11" t="s">
        <v>158</v>
      </c>
      <c r="E18" s="11">
        <v>15.7</v>
      </c>
      <c r="F18" s="3">
        <f>A18*E18</f>
        <v>15.7</v>
      </c>
    </row>
    <row r="19" spans="1:7" s="11" customFormat="1" x14ac:dyDescent="0.25">
      <c r="A19" s="11">
        <v>20</v>
      </c>
      <c r="C19" s="12"/>
      <c r="D19" s="11" t="s">
        <v>159</v>
      </c>
      <c r="E19" s="11">
        <v>1</v>
      </c>
      <c r="F19" s="3">
        <f>A19*E19</f>
        <v>20</v>
      </c>
    </row>
    <row r="20" spans="1:7" s="5" customFormat="1" x14ac:dyDescent="0.25">
      <c r="C20" s="12"/>
    </row>
    <row r="21" spans="1:7" x14ac:dyDescent="0.25">
      <c r="A21" s="4" t="s">
        <v>133</v>
      </c>
      <c r="G21" s="13">
        <f>SUM(F22:F27)</f>
        <v>28.730000000000004</v>
      </c>
    </row>
    <row r="22" spans="1:7" x14ac:dyDescent="0.25">
      <c r="A22">
        <v>1</v>
      </c>
      <c r="B22" t="s">
        <v>12</v>
      </c>
      <c r="C22" s="12" t="s">
        <v>145</v>
      </c>
      <c r="D22" s="7" t="s">
        <v>144</v>
      </c>
      <c r="E22" s="3">
        <v>11.9</v>
      </c>
      <c r="F22" s="3">
        <f>A22*E22</f>
        <v>11.9</v>
      </c>
    </row>
    <row r="23" spans="1:7" x14ac:dyDescent="0.25">
      <c r="A23">
        <v>1</v>
      </c>
      <c r="B23" t="s">
        <v>91</v>
      </c>
      <c r="C23" s="12">
        <v>595240</v>
      </c>
      <c r="D23" s="7" t="s">
        <v>143</v>
      </c>
      <c r="E23" s="3">
        <v>5.9</v>
      </c>
      <c r="F23" s="3">
        <f>A23*E23</f>
        <v>5.9</v>
      </c>
    </row>
    <row r="24" spans="1:7" s="11" customFormat="1" x14ac:dyDescent="0.25">
      <c r="A24" s="11">
        <v>2</v>
      </c>
      <c r="B24" s="11" t="s">
        <v>12</v>
      </c>
      <c r="C24" s="12" t="s">
        <v>153</v>
      </c>
      <c r="D24" s="11" t="s">
        <v>154</v>
      </c>
      <c r="E24" s="3">
        <v>0.99</v>
      </c>
      <c r="F24" s="3">
        <f>A24*E24</f>
        <v>1.98</v>
      </c>
    </row>
    <row r="25" spans="1:7" x14ac:dyDescent="0.25">
      <c r="A25">
        <v>1</v>
      </c>
      <c r="B25" t="s">
        <v>12</v>
      </c>
      <c r="C25" s="12" t="s">
        <v>161</v>
      </c>
      <c r="D25" t="s">
        <v>103</v>
      </c>
      <c r="E25">
        <v>4.3499999999999996</v>
      </c>
      <c r="F25" s="3">
        <f>A25*E25</f>
        <v>4.3499999999999996</v>
      </c>
    </row>
    <row r="26" spans="1:7" x14ac:dyDescent="0.25">
      <c r="A26">
        <v>5</v>
      </c>
      <c r="B26" t="s">
        <v>12</v>
      </c>
      <c r="C26" s="12" t="s">
        <v>160</v>
      </c>
      <c r="D26" t="s">
        <v>146</v>
      </c>
      <c r="E26">
        <v>0.92</v>
      </c>
      <c r="F26" s="3">
        <f>A26*E26</f>
        <v>4.6000000000000005</v>
      </c>
    </row>
    <row r="27" spans="1:7" s="8" customFormat="1" x14ac:dyDescent="0.25">
      <c r="C27" s="12"/>
    </row>
    <row r="28" spans="1:7" x14ac:dyDescent="0.25">
      <c r="A28" s="4" t="s">
        <v>134</v>
      </c>
      <c r="G28" s="13">
        <f>SUM(F29:F32)</f>
        <v>166.7</v>
      </c>
    </row>
    <row r="29" spans="1:7" x14ac:dyDescent="0.25">
      <c r="A29">
        <v>1</v>
      </c>
      <c r="B29" t="s">
        <v>102</v>
      </c>
      <c r="C29" s="12">
        <v>236872</v>
      </c>
      <c r="D29" t="s">
        <v>101</v>
      </c>
      <c r="E29" s="3">
        <v>41.4</v>
      </c>
      <c r="F29" s="3">
        <f>A29*E29</f>
        <v>41.4</v>
      </c>
    </row>
    <row r="30" spans="1:7" x14ac:dyDescent="0.25">
      <c r="A30">
        <v>1</v>
      </c>
      <c r="B30" t="s">
        <v>102</v>
      </c>
      <c r="C30" s="12">
        <v>237516</v>
      </c>
      <c r="D30" t="s">
        <v>119</v>
      </c>
      <c r="E30" s="3">
        <v>17.75</v>
      </c>
      <c r="F30" s="3">
        <f>A30*E30</f>
        <v>17.75</v>
      </c>
    </row>
    <row r="31" spans="1:7" x14ac:dyDescent="0.25">
      <c r="A31">
        <v>1</v>
      </c>
      <c r="B31" t="s">
        <v>102</v>
      </c>
      <c r="C31" s="12">
        <v>175002</v>
      </c>
      <c r="D31" t="s">
        <v>120</v>
      </c>
      <c r="E31" s="3">
        <v>107.55</v>
      </c>
      <c r="F31" s="3">
        <f>A31*E31</f>
        <v>107.55</v>
      </c>
    </row>
    <row r="33" spans="1:7" x14ac:dyDescent="0.25">
      <c r="A33" s="4" t="s">
        <v>135</v>
      </c>
      <c r="G33" s="13">
        <f>SUM(F34:F38)</f>
        <v>380.95</v>
      </c>
    </row>
    <row r="34" spans="1:7" x14ac:dyDescent="0.25">
      <c r="A34">
        <v>1</v>
      </c>
      <c r="B34" t="s">
        <v>128</v>
      </c>
      <c r="C34" s="12" t="s">
        <v>129</v>
      </c>
      <c r="D34" t="s">
        <v>127</v>
      </c>
      <c r="E34" s="3">
        <v>350</v>
      </c>
      <c r="F34" s="3">
        <f>A34*E34</f>
        <v>350</v>
      </c>
    </row>
    <row r="35" spans="1:7" s="8" customFormat="1" x14ac:dyDescent="0.25">
      <c r="A35" s="8">
        <v>1</v>
      </c>
      <c r="B35" s="8" t="s">
        <v>91</v>
      </c>
      <c r="C35" s="12">
        <v>115142</v>
      </c>
      <c r="D35" s="9" t="s">
        <v>147</v>
      </c>
      <c r="E35" s="3">
        <v>30.95</v>
      </c>
      <c r="F35" s="3">
        <f>A35*E35</f>
        <v>30.95</v>
      </c>
    </row>
    <row r="36" spans="1:7" s="8" customFormat="1" x14ac:dyDescent="0.25">
      <c r="A36" s="8">
        <v>0</v>
      </c>
      <c r="B36" s="8" t="s">
        <v>91</v>
      </c>
      <c r="C36" s="12">
        <v>190073</v>
      </c>
      <c r="D36" s="9" t="s">
        <v>148</v>
      </c>
      <c r="E36" s="3">
        <v>50.95</v>
      </c>
      <c r="F36" s="3">
        <f>A36*E36</f>
        <v>0</v>
      </c>
    </row>
    <row r="37" spans="1:7" s="8" customFormat="1" x14ac:dyDescent="0.25">
      <c r="A37" s="8">
        <v>0</v>
      </c>
      <c r="B37" s="8" t="s">
        <v>167</v>
      </c>
      <c r="C37" s="12" t="s">
        <v>166</v>
      </c>
      <c r="D37" s="14" t="s">
        <v>168</v>
      </c>
      <c r="E37" s="3">
        <v>135</v>
      </c>
      <c r="F37" s="3">
        <f>A37*E37</f>
        <v>0</v>
      </c>
    </row>
    <row r="39" spans="1:7" x14ac:dyDescent="0.25">
      <c r="A39" s="4" t="s">
        <v>137</v>
      </c>
      <c r="E39" s="3"/>
      <c r="F39" s="3"/>
      <c r="G39" s="13">
        <f>SUM(F40:F45)</f>
        <v>155</v>
      </c>
    </row>
    <row r="40" spans="1:7" x14ac:dyDescent="0.25">
      <c r="A40">
        <v>1</v>
      </c>
      <c r="B40" t="s">
        <v>112</v>
      </c>
      <c r="C40" s="12">
        <v>6410</v>
      </c>
      <c r="D40" t="s">
        <v>113</v>
      </c>
      <c r="E40" s="3">
        <v>155</v>
      </c>
      <c r="F40" s="3">
        <f>A40*E40</f>
        <v>155</v>
      </c>
    </row>
    <row r="41" spans="1:7" x14ac:dyDescent="0.25">
      <c r="E41" s="3"/>
      <c r="F41" s="3"/>
    </row>
    <row r="44" spans="1:7" x14ac:dyDescent="0.25">
      <c r="E44" s="3"/>
      <c r="F44" s="3"/>
    </row>
    <row r="45" spans="1:7" x14ac:dyDescent="0.25">
      <c r="E45" s="3"/>
      <c r="F45" s="3"/>
    </row>
    <row r="46" spans="1:7" x14ac:dyDescent="0.25">
      <c r="E46" s="3"/>
      <c r="F46" s="3"/>
    </row>
    <row r="47" spans="1:7" x14ac:dyDescent="0.25">
      <c r="E47" s="3"/>
      <c r="F47" s="3"/>
    </row>
    <row r="48" spans="1:7" x14ac:dyDescent="0.25">
      <c r="E48" s="3"/>
      <c r="F48" s="3"/>
    </row>
    <row r="49" spans="5:6" x14ac:dyDescent="0.25">
      <c r="E49" s="3"/>
      <c r="F49" s="3"/>
    </row>
    <row r="50" spans="5:6" x14ac:dyDescent="0.25">
      <c r="E50" s="3"/>
      <c r="F50" s="3"/>
    </row>
    <row r="51" spans="5:6" x14ac:dyDescent="0.25">
      <c r="E51" s="3"/>
      <c r="F51" s="3"/>
    </row>
    <row r="52" spans="5:6" x14ac:dyDescent="0.25">
      <c r="E52" s="3"/>
      <c r="F52" s="3"/>
    </row>
    <row r="53" spans="5:6" x14ac:dyDescent="0.25">
      <c r="E53" s="3"/>
      <c r="F53" s="3"/>
    </row>
  </sheetData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Carte w2rpi</vt:lpstr>
      <vt:lpstr>Carte Alim</vt:lpstr>
      <vt:lpstr>WS Station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2022-03-16T07:39:42Z</dcterms:modified>
</cp:coreProperties>
</file>