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bookViews>
    <workbookView xWindow="0" yWindow="0" windowWidth="15345" windowHeight="4575"/>
  </bookViews>
  <sheets>
    <sheet name="Parametros del S" sheetId="1" r:id="rId1"/>
    <sheet name="Transacciones" sheetId="2" r:id="rId2"/>
    <sheet name="Costo-Benefici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7" i="2" l="1"/>
  <c r="AW47" i="2"/>
  <c r="AV48" i="2"/>
  <c r="AW48" i="2"/>
  <c r="AV49" i="2"/>
  <c r="AW49" i="2"/>
  <c r="AV50" i="2"/>
  <c r="AW50" i="2"/>
  <c r="AV51" i="2"/>
  <c r="AW51" i="2"/>
  <c r="AV52" i="2"/>
  <c r="AW52" i="2"/>
  <c r="AV53" i="2"/>
  <c r="AW53" i="2"/>
  <c r="AV54" i="2"/>
  <c r="AW54" i="2"/>
  <c r="AV55" i="2"/>
  <c r="AW55" i="2"/>
  <c r="AV56" i="2"/>
  <c r="AW56" i="2"/>
  <c r="AV57" i="2"/>
  <c r="AW57" i="2"/>
  <c r="AV58" i="2"/>
  <c r="AW58" i="2"/>
  <c r="AV59" i="2"/>
  <c r="AW59" i="2"/>
  <c r="AV60" i="2"/>
  <c r="AW60" i="2"/>
  <c r="AV61" i="2"/>
  <c r="AW61" i="2"/>
  <c r="AV62" i="2"/>
  <c r="AW62" i="2"/>
  <c r="AV63" i="2"/>
  <c r="AW63" i="2"/>
  <c r="AV64" i="2"/>
  <c r="AW64" i="2"/>
  <c r="AV65" i="2"/>
  <c r="AW65" i="2"/>
  <c r="AV66" i="2"/>
  <c r="AW66" i="2"/>
  <c r="AV67" i="2"/>
  <c r="AW67" i="2"/>
  <c r="AV68" i="2"/>
  <c r="AW68" i="2"/>
  <c r="AV69" i="2"/>
  <c r="AW69" i="2"/>
  <c r="AW46" i="2"/>
  <c r="AV46" i="2"/>
  <c r="AT47" i="2"/>
  <c r="AU47" i="2"/>
  <c r="AT48" i="2"/>
  <c r="AU48" i="2"/>
  <c r="AT49" i="2"/>
  <c r="AU49" i="2"/>
  <c r="AT50" i="2"/>
  <c r="AU50" i="2"/>
  <c r="AT51" i="2"/>
  <c r="AU51" i="2"/>
  <c r="AT52" i="2"/>
  <c r="AU52" i="2"/>
  <c r="AT53" i="2"/>
  <c r="AU53" i="2"/>
  <c r="AT54" i="2"/>
  <c r="AU54" i="2"/>
  <c r="AT55" i="2"/>
  <c r="AU55" i="2"/>
  <c r="AT56" i="2"/>
  <c r="AU56" i="2"/>
  <c r="AT57" i="2"/>
  <c r="AU57" i="2"/>
  <c r="AT58" i="2"/>
  <c r="AU58" i="2"/>
  <c r="AT59" i="2"/>
  <c r="AU59" i="2"/>
  <c r="AT60" i="2"/>
  <c r="AU60" i="2"/>
  <c r="AT61" i="2"/>
  <c r="AU61" i="2"/>
  <c r="AT62" i="2"/>
  <c r="AU62" i="2"/>
  <c r="AT63" i="2"/>
  <c r="AU63" i="2"/>
  <c r="AT64" i="2"/>
  <c r="AU64" i="2"/>
  <c r="AT65" i="2"/>
  <c r="AU65" i="2"/>
  <c r="AT66" i="2"/>
  <c r="AU66" i="2"/>
  <c r="AT67" i="2"/>
  <c r="AU67" i="2"/>
  <c r="AT68" i="2"/>
  <c r="AU68" i="2"/>
  <c r="AT69" i="2"/>
  <c r="AU69" i="2"/>
  <c r="AU46" i="2"/>
  <c r="AT46" i="2"/>
  <c r="AR47" i="2"/>
  <c r="AS47" i="2"/>
  <c r="AR48" i="2"/>
  <c r="AS48" i="2"/>
  <c r="AR49" i="2"/>
  <c r="AS49" i="2"/>
  <c r="AR50" i="2"/>
  <c r="AS50" i="2"/>
  <c r="AR51" i="2"/>
  <c r="AS51" i="2"/>
  <c r="AR52" i="2"/>
  <c r="AS52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S46" i="2"/>
  <c r="AR46" i="2"/>
  <c r="AP47" i="2"/>
  <c r="AQ47" i="2"/>
  <c r="AP48" i="2"/>
  <c r="AQ48" i="2"/>
  <c r="AP49" i="2"/>
  <c r="AQ49" i="2"/>
  <c r="AP50" i="2"/>
  <c r="AQ50" i="2"/>
  <c r="AP51" i="2"/>
  <c r="AQ51" i="2"/>
  <c r="AP52" i="2"/>
  <c r="AQ52" i="2"/>
  <c r="AP53" i="2"/>
  <c r="AQ53" i="2"/>
  <c r="AP54" i="2"/>
  <c r="AQ54" i="2"/>
  <c r="AP55" i="2"/>
  <c r="AQ55" i="2"/>
  <c r="AP56" i="2"/>
  <c r="AQ56" i="2"/>
  <c r="AP57" i="2"/>
  <c r="AQ57" i="2"/>
  <c r="AP58" i="2"/>
  <c r="AQ58" i="2"/>
  <c r="AP59" i="2"/>
  <c r="AQ59" i="2"/>
  <c r="AP60" i="2"/>
  <c r="AQ60" i="2"/>
  <c r="AP61" i="2"/>
  <c r="AQ61" i="2"/>
  <c r="AP62" i="2"/>
  <c r="AQ62" i="2"/>
  <c r="AP63" i="2"/>
  <c r="AQ63" i="2"/>
  <c r="AP64" i="2"/>
  <c r="AQ64" i="2"/>
  <c r="AP65" i="2"/>
  <c r="AQ65" i="2"/>
  <c r="AP66" i="2"/>
  <c r="AQ66" i="2"/>
  <c r="AP67" i="2"/>
  <c r="AQ67" i="2"/>
  <c r="AP68" i="2"/>
  <c r="AQ68" i="2"/>
  <c r="AP69" i="2"/>
  <c r="AQ69" i="2"/>
  <c r="AQ46" i="2"/>
  <c r="AP46" i="2"/>
  <c r="AN47" i="2"/>
  <c r="AO47" i="2"/>
  <c r="AN48" i="2"/>
  <c r="AO48" i="2"/>
  <c r="AN49" i="2"/>
  <c r="AO49" i="2"/>
  <c r="AN50" i="2"/>
  <c r="AO50" i="2"/>
  <c r="AN51" i="2"/>
  <c r="AO51" i="2"/>
  <c r="AN52" i="2"/>
  <c r="AO52" i="2"/>
  <c r="AN53" i="2"/>
  <c r="AO53" i="2"/>
  <c r="AN54" i="2"/>
  <c r="AO54" i="2"/>
  <c r="AN55" i="2"/>
  <c r="AO55" i="2"/>
  <c r="AN56" i="2"/>
  <c r="AO56" i="2"/>
  <c r="AN57" i="2"/>
  <c r="AO57" i="2"/>
  <c r="AN58" i="2"/>
  <c r="AO58" i="2"/>
  <c r="AN59" i="2"/>
  <c r="AO59" i="2"/>
  <c r="AN60" i="2"/>
  <c r="AO60" i="2"/>
  <c r="AN61" i="2"/>
  <c r="AO61" i="2"/>
  <c r="AN62" i="2"/>
  <c r="AO62" i="2"/>
  <c r="AN63" i="2"/>
  <c r="AO63" i="2"/>
  <c r="AN64" i="2"/>
  <c r="AO64" i="2"/>
  <c r="AN65" i="2"/>
  <c r="AO65" i="2"/>
  <c r="AN66" i="2"/>
  <c r="AO66" i="2"/>
  <c r="AN67" i="2"/>
  <c r="AO67" i="2"/>
  <c r="AN68" i="2"/>
  <c r="AO68" i="2"/>
  <c r="AN69" i="2"/>
  <c r="AO69" i="2"/>
  <c r="AO46" i="2"/>
  <c r="AN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M46" i="2"/>
  <c r="AL46" i="2"/>
  <c r="AJ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K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46" i="2"/>
  <c r="AF47" i="2"/>
  <c r="AG47" i="2"/>
  <c r="AF48" i="2"/>
  <c r="AG48" i="2"/>
  <c r="AF49" i="2"/>
  <c r="AG49" i="2"/>
  <c r="AF50" i="2"/>
  <c r="AG50" i="2"/>
  <c r="AF51" i="2"/>
  <c r="AG51" i="2"/>
  <c r="AF52" i="2"/>
  <c r="AG52" i="2"/>
  <c r="AF53" i="2"/>
  <c r="AG53" i="2"/>
  <c r="AF54" i="2"/>
  <c r="AG54" i="2"/>
  <c r="AF55" i="2"/>
  <c r="AG55" i="2"/>
  <c r="AF56" i="2"/>
  <c r="AG56" i="2"/>
  <c r="AF57" i="2"/>
  <c r="AG57" i="2"/>
  <c r="AF58" i="2"/>
  <c r="AG58" i="2"/>
  <c r="AF59" i="2"/>
  <c r="AG59" i="2"/>
  <c r="AF60" i="2"/>
  <c r="AG60" i="2"/>
  <c r="AF61" i="2"/>
  <c r="AG61" i="2"/>
  <c r="AF62" i="2"/>
  <c r="AG62" i="2"/>
  <c r="AF63" i="2"/>
  <c r="AG63" i="2"/>
  <c r="AF64" i="2"/>
  <c r="AG64" i="2"/>
  <c r="AF65" i="2"/>
  <c r="AG65" i="2"/>
  <c r="AF66" i="2"/>
  <c r="AG66" i="2"/>
  <c r="AF67" i="2"/>
  <c r="AG67" i="2"/>
  <c r="AF68" i="2"/>
  <c r="AG68" i="2"/>
  <c r="AF69" i="2"/>
  <c r="AG69" i="2"/>
  <c r="AG46" i="2"/>
  <c r="AF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C46" i="2"/>
  <c r="AB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AA46" i="2"/>
  <c r="Z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Y46" i="2"/>
  <c r="X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U46" i="2"/>
  <c r="S46" i="2"/>
  <c r="T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O46" i="2"/>
  <c r="N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M46" i="2"/>
  <c r="L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K46" i="2"/>
  <c r="J46" i="2"/>
  <c r="I46" i="2"/>
  <c r="AY46" i="2" s="1"/>
  <c r="H47" i="2"/>
  <c r="AZ47" i="2" s="1"/>
  <c r="I47" i="2"/>
  <c r="AY47" i="2" s="1"/>
  <c r="H48" i="2"/>
  <c r="AZ48" i="2" s="1"/>
  <c r="I48" i="2"/>
  <c r="AY48" i="2" s="1"/>
  <c r="H49" i="2"/>
  <c r="AZ49" i="2" s="1"/>
  <c r="I49" i="2"/>
  <c r="AY49" i="2" s="1"/>
  <c r="H50" i="2"/>
  <c r="AZ50" i="2" s="1"/>
  <c r="I50" i="2"/>
  <c r="AY50" i="2" s="1"/>
  <c r="H51" i="2"/>
  <c r="AZ51" i="2" s="1"/>
  <c r="I51" i="2"/>
  <c r="AY51" i="2" s="1"/>
  <c r="H52" i="2"/>
  <c r="AZ52" i="2" s="1"/>
  <c r="I52" i="2"/>
  <c r="AY52" i="2" s="1"/>
  <c r="H53" i="2"/>
  <c r="AZ53" i="2" s="1"/>
  <c r="I53" i="2"/>
  <c r="AY53" i="2" s="1"/>
  <c r="H54" i="2"/>
  <c r="AZ54" i="2" s="1"/>
  <c r="I54" i="2"/>
  <c r="AY54" i="2" s="1"/>
  <c r="H55" i="2"/>
  <c r="AZ55" i="2" s="1"/>
  <c r="I55" i="2"/>
  <c r="AY55" i="2" s="1"/>
  <c r="H56" i="2"/>
  <c r="AZ56" i="2" s="1"/>
  <c r="I56" i="2"/>
  <c r="AY56" i="2" s="1"/>
  <c r="H57" i="2"/>
  <c r="AZ57" i="2" s="1"/>
  <c r="I57" i="2"/>
  <c r="AY57" i="2" s="1"/>
  <c r="H58" i="2"/>
  <c r="AZ58" i="2" s="1"/>
  <c r="I58" i="2"/>
  <c r="AY58" i="2" s="1"/>
  <c r="H59" i="2"/>
  <c r="AZ59" i="2" s="1"/>
  <c r="I59" i="2"/>
  <c r="AY59" i="2" s="1"/>
  <c r="H60" i="2"/>
  <c r="AZ60" i="2" s="1"/>
  <c r="I60" i="2"/>
  <c r="AY60" i="2" s="1"/>
  <c r="H61" i="2"/>
  <c r="AZ61" i="2" s="1"/>
  <c r="I61" i="2"/>
  <c r="AY61" i="2" s="1"/>
  <c r="H62" i="2"/>
  <c r="AZ62" i="2" s="1"/>
  <c r="I62" i="2"/>
  <c r="AY62" i="2" s="1"/>
  <c r="H63" i="2"/>
  <c r="AZ63" i="2" s="1"/>
  <c r="I63" i="2"/>
  <c r="AY63" i="2" s="1"/>
  <c r="H64" i="2"/>
  <c r="AZ64" i="2" s="1"/>
  <c r="I64" i="2"/>
  <c r="AY64" i="2" s="1"/>
  <c r="H65" i="2"/>
  <c r="AZ65" i="2" s="1"/>
  <c r="I65" i="2"/>
  <c r="AY65" i="2" s="1"/>
  <c r="H66" i="2"/>
  <c r="AZ66" i="2" s="1"/>
  <c r="I66" i="2"/>
  <c r="AY66" i="2" s="1"/>
  <c r="H67" i="2"/>
  <c r="AZ67" i="2" s="1"/>
  <c r="I67" i="2"/>
  <c r="AY67" i="2" s="1"/>
  <c r="H68" i="2"/>
  <c r="AX68" i="2" s="1"/>
  <c r="I68" i="2"/>
  <c r="AY68" i="2" s="1"/>
  <c r="H69" i="2"/>
  <c r="AZ69" i="2" s="1"/>
  <c r="I69" i="2"/>
  <c r="AY69" i="2" s="1"/>
  <c r="H46" i="2"/>
  <c r="AX46" i="2" s="1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8" i="2"/>
  <c r="T37" i="1"/>
  <c r="B35" i="1"/>
  <c r="B37" i="1" s="1"/>
  <c r="W21" i="1" s="1"/>
  <c r="B8" i="1" s="1"/>
  <c r="E8" i="1" s="1"/>
  <c r="R36" i="1"/>
  <c r="P36" i="1"/>
  <c r="R35" i="1"/>
  <c r="D35" i="1"/>
  <c r="D37" i="1" s="1"/>
  <c r="W22" i="1" s="1"/>
  <c r="B9" i="1" s="1"/>
  <c r="E9" i="1" s="1"/>
  <c r="F35" i="1"/>
  <c r="F37" i="1" s="1"/>
  <c r="W23" i="1" s="1"/>
  <c r="B10" i="1" s="1"/>
  <c r="E10" i="1" s="1"/>
  <c r="H35" i="1"/>
  <c r="H37" i="1" s="1"/>
  <c r="W24" i="1" s="1"/>
  <c r="B11" i="1" s="1"/>
  <c r="E11" i="1" s="1"/>
  <c r="J35" i="1"/>
  <c r="J37" i="1" s="1"/>
  <c r="W25" i="1" s="1"/>
  <c r="B12" i="1" s="1"/>
  <c r="E12" i="1" s="1"/>
  <c r="L35" i="1"/>
  <c r="L37" i="1" s="1"/>
  <c r="W26" i="1" s="1"/>
  <c r="B13" i="1" s="1"/>
  <c r="E13" i="1" s="1"/>
  <c r="F13" i="1" s="1"/>
  <c r="D13" i="1" s="1"/>
  <c r="N35" i="1"/>
  <c r="N37" i="1" s="1"/>
  <c r="P35" i="1"/>
  <c r="P37" i="1" s="1"/>
  <c r="W27" i="1" s="1"/>
  <c r="B14" i="1" s="1"/>
  <c r="E14" i="1" s="1"/>
  <c r="AZ46" i="2" l="1"/>
  <c r="AX47" i="2"/>
  <c r="AZ68" i="2"/>
  <c r="R37" i="1"/>
  <c r="W28" i="1" s="1"/>
  <c r="B15" i="1" s="1"/>
  <c r="E15" i="1" s="1"/>
  <c r="F15" i="1" s="1"/>
  <c r="D15" i="1" s="1"/>
  <c r="F11" i="1"/>
  <c r="D11" i="1" s="1"/>
  <c r="C11" i="1"/>
  <c r="F14" i="1"/>
  <c r="D14" i="1" s="1"/>
  <c r="C14" i="1"/>
  <c r="F10" i="1"/>
  <c r="D10" i="1" s="1"/>
  <c r="C10" i="1"/>
  <c r="F12" i="1"/>
  <c r="D12" i="1" s="1"/>
  <c r="C12" i="1"/>
  <c r="F9" i="1"/>
  <c r="D9" i="1" s="1"/>
  <c r="C9" i="1"/>
  <c r="C13" i="1"/>
  <c r="C15" i="1" l="1"/>
  <c r="F26" i="3"/>
  <c r="H26" i="3"/>
  <c r="J25" i="3"/>
  <c r="I11" i="3"/>
  <c r="H20" i="3" l="1"/>
  <c r="Q25" i="3"/>
  <c r="E13" i="3"/>
  <c r="H9" i="3"/>
  <c r="E8" i="3"/>
  <c r="AX51" i="2"/>
  <c r="U13" i="3"/>
  <c r="Q16" i="3"/>
  <c r="V20" i="3"/>
  <c r="T23" i="3"/>
  <c r="R23" i="3"/>
  <c r="S15" i="3"/>
  <c r="S27" i="3"/>
  <c r="I14" i="3"/>
  <c r="J8" i="3"/>
  <c r="I27" i="3"/>
  <c r="G15" i="3"/>
  <c r="F7" i="3"/>
  <c r="J19" i="3"/>
  <c r="F21" i="3"/>
  <c r="H19" i="3"/>
  <c r="G25" i="3"/>
  <c r="Q28" i="3"/>
  <c r="H12" i="3"/>
  <c r="H13" i="3"/>
  <c r="H14" i="3"/>
  <c r="H17" i="3"/>
  <c r="H16" i="3"/>
  <c r="G7" i="3"/>
  <c r="G9" i="3"/>
  <c r="G10" i="3"/>
  <c r="G6" i="3"/>
  <c r="G11" i="3"/>
  <c r="J13" i="3"/>
  <c r="J15" i="3"/>
  <c r="J16" i="3"/>
  <c r="J14" i="3"/>
  <c r="J12" i="3"/>
  <c r="F16" i="3"/>
  <c r="F14" i="3"/>
  <c r="F15" i="3"/>
  <c r="F17" i="3"/>
  <c r="F12" i="3"/>
  <c r="I22" i="3"/>
  <c r="I21" i="3"/>
  <c r="I18" i="3"/>
  <c r="I20" i="3"/>
  <c r="I23" i="3"/>
  <c r="I19" i="3"/>
  <c r="G20" i="3"/>
  <c r="G19" i="3"/>
  <c r="G21" i="3"/>
  <c r="G18" i="3"/>
  <c r="G22" i="3"/>
  <c r="G23" i="3"/>
  <c r="E19" i="3"/>
  <c r="E22" i="3"/>
  <c r="E23" i="3"/>
  <c r="E20" i="3"/>
  <c r="E21" i="3"/>
  <c r="E18" i="3"/>
  <c r="Q24" i="3"/>
  <c r="I6" i="3"/>
  <c r="I8" i="3"/>
  <c r="AX65" i="2"/>
  <c r="I7" i="3"/>
  <c r="AX55" i="2"/>
  <c r="AX57" i="2"/>
  <c r="I9" i="3"/>
  <c r="R21" i="3"/>
  <c r="AX61" i="2"/>
  <c r="Q10" i="3"/>
  <c r="AX53" i="2"/>
  <c r="V9" i="3"/>
  <c r="E17" i="3"/>
  <c r="H18" i="3"/>
  <c r="T6" i="3"/>
  <c r="R11" i="3"/>
  <c r="AX49" i="2"/>
  <c r="H28" i="3"/>
  <c r="J27" i="3"/>
  <c r="J24" i="3"/>
  <c r="J26" i="3"/>
  <c r="J28" i="3"/>
  <c r="H24" i="3"/>
  <c r="H29" i="3"/>
  <c r="H25" i="3"/>
  <c r="F24" i="3"/>
  <c r="F28" i="3"/>
  <c r="F29" i="3"/>
  <c r="F27" i="3"/>
  <c r="AX64" i="2"/>
  <c r="AX62" i="2"/>
  <c r="AX54" i="2"/>
  <c r="AX48" i="2"/>
  <c r="AX60" i="2"/>
  <c r="AX58" i="2"/>
  <c r="AX50" i="2"/>
  <c r="AX69" i="2"/>
  <c r="AX63" i="2"/>
  <c r="AX56" i="2"/>
  <c r="E14" i="3" l="1"/>
  <c r="F8" i="3"/>
  <c r="J21" i="3"/>
  <c r="U14" i="3"/>
  <c r="Q26" i="3"/>
  <c r="Q29" i="3"/>
  <c r="Q27" i="3"/>
  <c r="H23" i="3"/>
  <c r="E15" i="3"/>
  <c r="E16" i="3"/>
  <c r="J20" i="3"/>
  <c r="H22" i="3"/>
  <c r="J6" i="3"/>
  <c r="R22" i="3"/>
  <c r="H11" i="3"/>
  <c r="H6" i="3"/>
  <c r="H10" i="3"/>
  <c r="S28" i="3"/>
  <c r="H7" i="3"/>
  <c r="S29" i="3"/>
  <c r="S24" i="3"/>
  <c r="E9" i="3"/>
  <c r="E10" i="3"/>
  <c r="E11" i="3"/>
  <c r="E7" i="3"/>
  <c r="H8" i="3"/>
  <c r="V18" i="3"/>
  <c r="V21" i="3"/>
  <c r="S25" i="3"/>
  <c r="V22" i="3"/>
  <c r="V19" i="3"/>
  <c r="J7" i="3"/>
  <c r="T22" i="3"/>
  <c r="I12" i="3"/>
  <c r="F9" i="3"/>
  <c r="I13" i="3"/>
  <c r="T19" i="3"/>
  <c r="I15" i="3"/>
  <c r="T18" i="3"/>
  <c r="F6" i="3"/>
  <c r="T20" i="3"/>
  <c r="I17" i="3"/>
  <c r="F11" i="3"/>
  <c r="Q17" i="3"/>
  <c r="F10" i="3"/>
  <c r="S17" i="3"/>
  <c r="G27" i="3"/>
  <c r="U15" i="3"/>
  <c r="J22" i="3"/>
  <c r="J11" i="3"/>
  <c r="J18" i="3"/>
  <c r="U12" i="3"/>
  <c r="J9" i="3"/>
  <c r="I24" i="3"/>
  <c r="U17" i="3"/>
  <c r="R18" i="3"/>
  <c r="R20" i="3"/>
  <c r="J10" i="3"/>
  <c r="I25" i="3"/>
  <c r="I29" i="3"/>
  <c r="Q14" i="3"/>
  <c r="S13" i="3"/>
  <c r="F20" i="3"/>
  <c r="Q15" i="3"/>
  <c r="F23" i="3"/>
  <c r="S16" i="3"/>
  <c r="Q13" i="3"/>
  <c r="S12" i="3"/>
  <c r="R6" i="3"/>
  <c r="R8" i="3"/>
  <c r="I26" i="3"/>
  <c r="Q11" i="3"/>
  <c r="F22" i="3"/>
  <c r="F18" i="3"/>
  <c r="G28" i="3"/>
  <c r="Q8" i="3"/>
  <c r="G16" i="3"/>
  <c r="G29" i="3"/>
  <c r="T8" i="3"/>
  <c r="G12" i="3"/>
  <c r="G17" i="3"/>
  <c r="G13" i="3"/>
  <c r="G24" i="3"/>
  <c r="Q7" i="3"/>
  <c r="V10" i="3"/>
  <c r="V7" i="3"/>
  <c r="R9" i="3"/>
  <c r="V6" i="3"/>
  <c r="T24" i="3"/>
  <c r="T26" i="3"/>
  <c r="T29" i="3"/>
  <c r="T25" i="3"/>
  <c r="T28" i="3"/>
  <c r="Q9" i="3"/>
  <c r="R10" i="3"/>
  <c r="T10" i="3"/>
  <c r="T11" i="3"/>
  <c r="V8" i="3"/>
  <c r="Q20" i="3"/>
  <c r="Q21" i="3"/>
  <c r="Q22" i="3"/>
  <c r="Q19" i="3"/>
  <c r="Q23" i="3"/>
  <c r="T7" i="3"/>
  <c r="U26" i="3"/>
  <c r="U29" i="3"/>
  <c r="U25" i="3"/>
  <c r="U27" i="3"/>
  <c r="U24" i="3"/>
  <c r="V25" i="3"/>
  <c r="V26" i="3"/>
  <c r="V24" i="3"/>
  <c r="V27" i="3"/>
  <c r="V28" i="3"/>
  <c r="R28" i="3"/>
  <c r="R27" i="3"/>
  <c r="R29" i="3"/>
  <c r="R24" i="3"/>
  <c r="R26" i="3"/>
  <c r="S19" i="3"/>
  <c r="S22" i="3"/>
  <c r="S21" i="3"/>
  <c r="S23" i="3"/>
  <c r="S18" i="3"/>
  <c r="U21" i="3"/>
  <c r="U23" i="3"/>
  <c r="U18" i="3"/>
  <c r="U20" i="3"/>
  <c r="U19" i="3"/>
  <c r="V15" i="3"/>
  <c r="V14" i="3"/>
  <c r="V13" i="3"/>
  <c r="V12" i="3"/>
  <c r="V16" i="3"/>
  <c r="T14" i="3"/>
  <c r="T17" i="3"/>
  <c r="T12" i="3"/>
  <c r="T13" i="3"/>
  <c r="T16" i="3"/>
  <c r="R14" i="3"/>
  <c r="R15" i="3"/>
  <c r="R16" i="3"/>
  <c r="R17" i="3"/>
  <c r="R12" i="3"/>
  <c r="U8" i="3"/>
  <c r="U6" i="3"/>
  <c r="U11" i="3"/>
  <c r="U7" i="3"/>
  <c r="U9" i="3"/>
  <c r="S10" i="3"/>
  <c r="S9" i="3"/>
  <c r="S6" i="3"/>
  <c r="S7" i="3"/>
  <c r="S11" i="3"/>
  <c r="W29" i="3" l="1"/>
  <c r="X29" i="3" s="1"/>
  <c r="AB28" i="3" s="1"/>
  <c r="W27" i="3"/>
  <c r="X27" i="3" s="1"/>
  <c r="AB26" i="3" s="1"/>
  <c r="W24" i="3"/>
  <c r="X24" i="3" s="1"/>
  <c r="AB23" i="3" s="1"/>
  <c r="K24" i="3"/>
  <c r="W26" i="3"/>
  <c r="X26" i="3" s="1"/>
  <c r="AB25" i="3" s="1"/>
  <c r="W28" i="3"/>
  <c r="X28" i="3" s="1"/>
  <c r="AB27" i="3" s="1"/>
  <c r="W25" i="3"/>
  <c r="X25" i="3" s="1"/>
  <c r="AB24" i="3" s="1"/>
  <c r="K11" i="3" l="1"/>
  <c r="L11" i="3" s="1"/>
  <c r="AC10" i="3" s="1"/>
  <c r="K6" i="3"/>
  <c r="L6" i="3" s="1"/>
  <c r="AC5" i="3" s="1"/>
  <c r="K8" i="3"/>
  <c r="L8" i="3" s="1"/>
  <c r="AC7" i="3" s="1"/>
  <c r="K7" i="3"/>
  <c r="L7" i="3" s="1"/>
  <c r="AC6" i="3" s="1"/>
  <c r="K9" i="3"/>
  <c r="L9" i="3" s="1"/>
  <c r="AC8" i="3" s="1"/>
  <c r="K10" i="3"/>
  <c r="L10" i="3" s="1"/>
  <c r="AC9" i="3" s="1"/>
  <c r="F8" i="1"/>
  <c r="D8" i="1" s="1"/>
  <c r="C8" i="1"/>
  <c r="K15" i="3" l="1"/>
  <c r="L15" i="3" s="1"/>
  <c r="K16" i="3"/>
  <c r="L16" i="3" s="1"/>
  <c r="AC15" i="3" s="1"/>
  <c r="K13" i="3"/>
  <c r="L13" i="3" s="1"/>
  <c r="AC12" i="3" s="1"/>
  <c r="K17" i="3"/>
  <c r="L17" i="3" s="1"/>
  <c r="AC16" i="3" s="1"/>
  <c r="K14" i="3"/>
  <c r="L14" i="3" s="1"/>
  <c r="AC13" i="3" s="1"/>
  <c r="K12" i="3"/>
  <c r="L12" i="3" s="1"/>
  <c r="AC11" i="3" s="1"/>
  <c r="W15" i="3"/>
  <c r="X15" i="3" s="1"/>
  <c r="AB14" i="3" s="1"/>
  <c r="W12" i="3"/>
  <c r="X12" i="3" s="1"/>
  <c r="AB11" i="3" s="1"/>
  <c r="W7" i="3"/>
  <c r="X7" i="3" s="1"/>
  <c r="W6" i="3"/>
  <c r="X6" i="3" s="1"/>
  <c r="AB5" i="3" s="1"/>
  <c r="AD5" i="3" s="1"/>
  <c r="W13" i="3"/>
  <c r="X13" i="3" s="1"/>
  <c r="AB12" i="3" s="1"/>
  <c r="W14" i="3"/>
  <c r="X14" i="3" s="1"/>
  <c r="AB13" i="3" s="1"/>
  <c r="W16" i="3"/>
  <c r="X16" i="3" s="1"/>
  <c r="AB15" i="3" s="1"/>
  <c r="W17" i="3"/>
  <c r="X17" i="3" s="1"/>
  <c r="AB16" i="3" s="1"/>
  <c r="W9" i="3"/>
  <c r="X9" i="3" s="1"/>
  <c r="W11" i="3"/>
  <c r="X11" i="3" s="1"/>
  <c r="W8" i="3"/>
  <c r="X8" i="3" s="1"/>
  <c r="W10" i="3"/>
  <c r="X10" i="3" s="1"/>
  <c r="AC14" i="3" l="1"/>
  <c r="AD14" i="3" s="1"/>
  <c r="AB6" i="3"/>
  <c r="AD6" i="3" s="1"/>
  <c r="AB8" i="3"/>
  <c r="AD8" i="3" s="1"/>
  <c r="AB7" i="3"/>
  <c r="AD7" i="3" s="1"/>
  <c r="AB10" i="3"/>
  <c r="AD10" i="3" s="1"/>
  <c r="AB9" i="3"/>
  <c r="AD9" i="3" s="1"/>
  <c r="K18" i="3"/>
  <c r="L18" i="3" s="1"/>
  <c r="AC17" i="3" s="1"/>
  <c r="L24" i="3"/>
  <c r="AC23" i="3" s="1"/>
  <c r="AD23" i="3" s="1"/>
  <c r="W22" i="3"/>
  <c r="X22" i="3" s="1"/>
  <c r="AB21" i="3" s="1"/>
  <c r="W18" i="3"/>
  <c r="X18" i="3" s="1"/>
  <c r="AB17" i="3" s="1"/>
  <c r="AD16" i="3"/>
  <c r="AD13" i="3"/>
  <c r="AD12" i="3"/>
  <c r="AD15" i="3"/>
  <c r="W21" i="3"/>
  <c r="X21" i="3" s="1"/>
  <c r="AB20" i="3" s="1"/>
  <c r="W23" i="3"/>
  <c r="X23" i="3" s="1"/>
  <c r="AB22" i="3" s="1"/>
  <c r="W20" i="3"/>
  <c r="X20" i="3" s="1"/>
  <c r="AB19" i="3" s="1"/>
  <c r="W19" i="3"/>
  <c r="X19" i="3" s="1"/>
  <c r="AB18" i="3" s="1"/>
  <c r="K19" i="3"/>
  <c r="L19" i="3" s="1"/>
  <c r="AC18" i="3" s="1"/>
  <c r="K23" i="3"/>
  <c r="L23" i="3" s="1"/>
  <c r="AC22" i="3" s="1"/>
  <c r="K22" i="3"/>
  <c r="L22" i="3" s="1"/>
  <c r="AC21" i="3" s="1"/>
  <c r="K20" i="3"/>
  <c r="L20" i="3" s="1"/>
  <c r="AC19" i="3" s="1"/>
  <c r="K21" i="3"/>
  <c r="L21" i="3" s="1"/>
  <c r="AC20" i="3" s="1"/>
  <c r="AD11" i="3"/>
  <c r="AD21" i="3" l="1"/>
  <c r="AD20" i="3"/>
  <c r="AD22" i="3"/>
  <c r="AD17" i="3"/>
  <c r="AD18" i="3"/>
  <c r="AD19" i="3"/>
  <c r="AX67" i="2"/>
  <c r="E25" i="3"/>
  <c r="E28" i="3" l="1"/>
  <c r="K28" i="3" s="1"/>
  <c r="L28" i="3" s="1"/>
  <c r="AC27" i="3" s="1"/>
  <c r="AD27" i="3" s="1"/>
  <c r="K25" i="3"/>
  <c r="L25" i="3" s="1"/>
  <c r="AC24" i="3" s="1"/>
  <c r="AD24" i="3" s="1"/>
  <c r="E26" i="3"/>
  <c r="E27" i="3"/>
  <c r="E29" i="3"/>
  <c r="K29" i="3" l="1"/>
  <c r="L29" i="3" s="1"/>
  <c r="AC28" i="3" s="1"/>
  <c r="AD28" i="3" s="1"/>
  <c r="K27" i="3"/>
  <c r="L27" i="3" s="1"/>
  <c r="AC26" i="3" s="1"/>
  <c r="AD26" i="3" s="1"/>
  <c r="K26" i="3"/>
  <c r="L26" i="3" s="1"/>
  <c r="AC25" i="3" s="1"/>
  <c r="AD25" i="3" s="1"/>
</calcChain>
</file>

<file path=xl/sharedStrings.xml><?xml version="1.0" encoding="utf-8"?>
<sst xmlns="http://schemas.openxmlformats.org/spreadsheetml/2006/main" count="504" uniqueCount="184">
  <si>
    <t>Tabla</t>
  </si>
  <si>
    <t xml:space="preserve">Sitio </t>
  </si>
  <si>
    <t>Sitio</t>
  </si>
  <si>
    <t>Acceso 
tablas(r/w)</t>
  </si>
  <si>
    <t>Tiempo promedio
 de Query de 
Actualizacion local
 en msg</t>
  </si>
  <si>
    <t>Tiempo prom. 
 De Query de
 Actualizacion
 Remota en
 mseg</t>
  </si>
  <si>
    <t>Transacciones 
T2(Frecuencia)</t>
  </si>
  <si>
    <t>Transacciones
 T3 (Frecuencia)</t>
  </si>
  <si>
    <t>Referencias 
locales
totales</t>
  </si>
  <si>
    <t xml:space="preserve">Transacción </t>
  </si>
  <si>
    <t xml:space="preserve">Nombre </t>
  </si>
  <si>
    <t>id</t>
  </si>
  <si>
    <t>nombre</t>
  </si>
  <si>
    <t>S1</t>
  </si>
  <si>
    <t>Transacciones
T1(Frecuencia)</t>
  </si>
  <si>
    <t>Transacciones
T4(Frecuencia)</t>
  </si>
  <si>
    <t>Transacciones 
T5(Frecuencia)</t>
  </si>
  <si>
    <t>Transacciones
 T6 (Frecuencia)</t>
  </si>
  <si>
    <t>Transacciones
 T7 (Frecuencia)</t>
  </si>
  <si>
    <t>S2</t>
  </si>
  <si>
    <t>S3</t>
  </si>
  <si>
    <t>S4</t>
  </si>
  <si>
    <t>S5</t>
  </si>
  <si>
    <t>para evitar el uso de puntos decimales</t>
  </si>
  <si>
    <t>Parametros del Sistemas</t>
  </si>
  <si>
    <t>Empleado</t>
  </si>
  <si>
    <t>Tamaño (KB)</t>
  </si>
  <si>
    <t>Lectura local</t>
  </si>
  <si>
    <t>Escritura local</t>
  </si>
  <si>
    <t>Lectura Remota</t>
  </si>
  <si>
    <t>Escritura remota</t>
  </si>
  <si>
    <t>calle</t>
  </si>
  <si>
    <t>Tamaño estimado</t>
  </si>
  <si>
    <t>Bytes</t>
  </si>
  <si>
    <t>S6</t>
  </si>
  <si>
    <t>Total  Lectura</t>
  </si>
  <si>
    <t>Total Escrituras</t>
  </si>
  <si>
    <t>W</t>
  </si>
  <si>
    <t>R</t>
  </si>
  <si>
    <t>Transacciones de actualizacion remota</t>
  </si>
  <si>
    <t>Actualizaciones Remotas * frec * t(msg)</t>
  </si>
  <si>
    <t>Costo (milisegundos)</t>
  </si>
  <si>
    <t>Lecturas  Remotas * frec * (TRetoto-Tlocal)</t>
  </si>
  <si>
    <t>Transaccion</t>
  </si>
  <si>
    <t>s1</t>
  </si>
  <si>
    <t>s2</t>
  </si>
  <si>
    <t>s3</t>
  </si>
  <si>
    <t>s4</t>
  </si>
  <si>
    <t>T1,T3</t>
  </si>
  <si>
    <t>T2</t>
  </si>
  <si>
    <t>T7</t>
  </si>
  <si>
    <t>s6</t>
  </si>
  <si>
    <t>T1,T2,T3</t>
  </si>
  <si>
    <t>T1,T2</t>
  </si>
  <si>
    <t>T8</t>
  </si>
  <si>
    <t>T8,T7</t>
  </si>
  <si>
    <t>T7,T8</t>
  </si>
  <si>
    <t>T2,T8</t>
  </si>
  <si>
    <t>T2,T4,T7,T8</t>
  </si>
  <si>
    <t>T2,T4,T8</t>
  </si>
  <si>
    <t>T2,T7,T8</t>
  </si>
  <si>
    <t>T4,T7,T8</t>
  </si>
  <si>
    <t>T1,T2,T3,T4,T5,T6,T7</t>
  </si>
  <si>
    <t>T1,T3,T5,T7</t>
  </si>
  <si>
    <t>T2,T4,T6</t>
  </si>
  <si>
    <t>T1,T2,T7</t>
  </si>
  <si>
    <t>T4,T5,T6,T7</t>
  </si>
  <si>
    <t>Costo</t>
  </si>
  <si>
    <t>Beneficio</t>
  </si>
  <si>
    <t>Resultado</t>
  </si>
  <si>
    <t>Beneficio (milisegundos)</t>
  </si>
  <si>
    <t>Articulo</t>
  </si>
  <si>
    <t>appat</t>
  </si>
  <si>
    <t>apmat</t>
  </si>
  <si>
    <t>tel</t>
  </si>
  <si>
    <t>sueldo</t>
  </si>
  <si>
    <t xml:space="preserve">LA frecuencia va a ser por dias </t>
  </si>
  <si>
    <t>Almacen</t>
  </si>
  <si>
    <t>R1</t>
  </si>
  <si>
    <t>https://wikinetbyredefilos.wikispaces.com/share/view/43737666</t>
  </si>
  <si>
    <t>empleado</t>
  </si>
  <si>
    <t>almacen</t>
  </si>
  <si>
    <t>articulo</t>
  </si>
  <si>
    <t>Trabajador</t>
  </si>
  <si>
    <t>Usuario</t>
  </si>
  <si>
    <t>Categoria</t>
  </si>
  <si>
    <t>Libro</t>
  </si>
  <si>
    <t>Autor</t>
  </si>
  <si>
    <t>Prestamo</t>
  </si>
  <si>
    <t>Biblioteca</t>
  </si>
  <si>
    <t>R1(prestamo-libro)</t>
  </si>
  <si>
    <t>fecha_prestamo</t>
  </si>
  <si>
    <t>fecha_devolucion</t>
  </si>
  <si>
    <t>costoMulta</t>
  </si>
  <si>
    <t>id_user</t>
  </si>
  <si>
    <t>id_cat</t>
  </si>
  <si>
    <t>Nombre</t>
  </si>
  <si>
    <t>Descripcion</t>
  </si>
  <si>
    <t>id_lib</t>
  </si>
  <si>
    <t>titulo</t>
  </si>
  <si>
    <t>editorial</t>
  </si>
  <si>
    <t>sinopsis</t>
  </si>
  <si>
    <t>cantidad</t>
  </si>
  <si>
    <t>idioma</t>
  </si>
  <si>
    <t>pais</t>
  </si>
  <si>
    <t>fecha_publicacion</t>
  </si>
  <si>
    <t>num_pag</t>
  </si>
  <si>
    <t>Lugar_nacimiento</t>
  </si>
  <si>
    <t>R2(Libro_Autor)</t>
  </si>
  <si>
    <t>ciudad</t>
  </si>
  <si>
    <t>id_Prestamo</t>
  </si>
  <si>
    <t>id_Libro</t>
  </si>
  <si>
    <t>R2(Autor-libro)</t>
  </si>
  <si>
    <t>id_libr</t>
  </si>
  <si>
    <t>id_autor</t>
  </si>
  <si>
    <t>Calle</t>
  </si>
  <si>
    <t>numero</t>
  </si>
  <si>
    <t>cp</t>
  </si>
  <si>
    <t>Estado</t>
  </si>
  <si>
    <t>estado</t>
  </si>
  <si>
    <t>Total bytes</t>
  </si>
  <si>
    <t>Registros estimados</t>
  </si>
  <si>
    <t>permiso_prestamo</t>
  </si>
  <si>
    <t>Velocidad de conexion 150 mbps (Enlace E2)</t>
  </si>
  <si>
    <t>id_biblioteca</t>
  </si>
  <si>
    <t>T1 (Alta Libro)</t>
  </si>
  <si>
    <t>T3 (Agregara usuario)</t>
  </si>
  <si>
    <t>T4 (Agregar Trabajador y Asignar ubicacion )</t>
  </si>
  <si>
    <t>T6 (Listado de trabajadores por ubicacion o en todas las ilbiotecas involucradas)</t>
  </si>
  <si>
    <t>T5(Lista de libros prestados de todas las bibliotecas involucradas )</t>
  </si>
  <si>
    <t>T7 (Búsqueda de libro en biblioteca local y/o todas las bibliotecas involucradas )</t>
  </si>
  <si>
    <t>T8  (Agregar autor y asignar a libro )</t>
  </si>
  <si>
    <t>T9 (Agregar categoría y asignar a libro )</t>
  </si>
  <si>
    <t>T11 (Lista de fecha de vencimiento de libros prestados de todas las bibliotecas )</t>
  </si>
  <si>
    <t xml:space="preserve">T12 (. Consulta que muestra los libros exclusivos por ciudad) </t>
  </si>
  <si>
    <t>S1,S3,S2</t>
  </si>
  <si>
    <t>S1,S2,S3</t>
  </si>
  <si>
    <t>Frecuencia(mes)</t>
  </si>
  <si>
    <t>2 a  Libro(1 lectura,1 escritura,)</t>
  </si>
  <si>
    <t>id_presta</t>
  </si>
  <si>
    <t>2  usuario (1 escritura y 1 lectura )</t>
  </si>
  <si>
    <t>1 a biblioteca(1 lectura) y 1 a libros (1 lectura)</t>
  </si>
  <si>
    <t>1 a biblioteca( 1 lectura), 1 a trabajador (1 lectura)</t>
  </si>
  <si>
    <t>1 biblioteca (1 lectura), 1 a libro (1 lectura)</t>
  </si>
  <si>
    <t xml:space="preserve">T10 Baja libro </t>
  </si>
  <si>
    <t>T13 (despido trabajador)</t>
  </si>
  <si>
    <t>T14 (Modificar informacion de trabajador)</t>
  </si>
  <si>
    <t>T15 (cancelar prestamo )</t>
  </si>
  <si>
    <t>T16 (Renvar prestamo de libro)</t>
  </si>
  <si>
    <t>T17 (Dar de baja usuario)</t>
  </si>
  <si>
    <t>T18 (Modificar informacion del usuario)</t>
  </si>
  <si>
    <t>T19(Editar Categoria)</t>
  </si>
  <si>
    <t>T20(moficar algun libre existente)</t>
  </si>
  <si>
    <t>T21(Moficiar autor exitente)</t>
  </si>
  <si>
    <t>1 a prestamo(1 lectura), 1 R1 (1 lectura), 1  libro (1 lectura)</t>
  </si>
  <si>
    <t>2 a trabajador (1 lectura,1 escritura)</t>
  </si>
  <si>
    <t>2 a prestamo (1 lectura, una escritura)</t>
  </si>
  <si>
    <t>2 a prestamo (1 lectura, una escritura) (le ponemos como si lo hubiera entregado )</t>
  </si>
  <si>
    <t>2 a usuario (1 lectura, 1 escritura)</t>
  </si>
  <si>
    <t>2 a usuario(1 lectura, 1 escritura)</t>
  </si>
  <si>
    <t>2 a categoria (1 lectura, una escritura)</t>
  </si>
  <si>
    <t>2 a libro (1 lectura, 1  escritura)</t>
  </si>
  <si>
    <t>2 a autor(1 lectura, 1 escritura)</t>
  </si>
  <si>
    <t>R2(Libro-autor)</t>
  </si>
  <si>
    <t>Transacciones
 T9 (Frecuencia</t>
  </si>
  <si>
    <t>Transaccion T8</t>
  </si>
  <si>
    <t>Transacciones
 T10 (Frecuencia)</t>
  </si>
  <si>
    <t>Transacciones
 T11 (Frecuencia)</t>
  </si>
  <si>
    <t>Transacciones
 T12 (Frecuencia)</t>
  </si>
  <si>
    <t>Transacciones
 T13 (Frecuencia)</t>
  </si>
  <si>
    <t>Transacciones
 T14 (Frecuencia)</t>
  </si>
  <si>
    <t>Transacciones
 T15 (Frecuencia)</t>
  </si>
  <si>
    <t>Transacciones
 T16 (Frecuencia)</t>
  </si>
  <si>
    <t>Transacciones
 T17 (Frecuencia)</t>
  </si>
  <si>
    <t>Transacciones
 T18 (Frecuencia)</t>
  </si>
  <si>
    <t>Transacciones
 T9 (Frecuencia)</t>
  </si>
  <si>
    <t>Transacciones
 T20 (Frecuencia)</t>
  </si>
  <si>
    <t>Transacciones
 T21 (Frecuencia)</t>
  </si>
  <si>
    <t>T2 (. Realizar un préstamo de libro existente en cualquiera de las bibliotecas desde cualquier biblioteca  a usuario existente)</t>
  </si>
  <si>
    <t>1 a trabajador( 1 lectura), 1 a usuario(1 lecura), 1 a libro (1 lectura),  2 a prestamo(1 lectura , 1 escritura), 3 R1 (2 lectuas, 1 escritura)</t>
  </si>
  <si>
    <t>2 a trabajador (1 lectura, 1 una escritura)</t>
  </si>
  <si>
    <t>2 a autor(1 lectura y una escritura), 1 a libro (1 lectura), 2 a R2(1 escritura,1 escritura)</t>
  </si>
  <si>
    <t xml:space="preserve">2 a categoria (1 escritura, 1 lectura), 2 a libro (1 escritura,1 lectura) </t>
  </si>
  <si>
    <t>1 a libro(1 lectura)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</si>
</sst>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3" borderId="0" xfId="0" applyFill="1"/>
    <xf numFmtId="0" fontId="0" fillId="0" borderId="0" xfId="0" applyFont="1"/>
    <xf numFmtId="0" fontId="0" fillId="3" borderId="0" xfId="0" applyFill="1" applyAlignment="1">
      <alignment horizontal="center" wrapText="1"/>
    </xf>
    <xf numFmtId="0" fontId="0" fillId="0" borderId="0" xfId="0" applyFill="1"/>
    <xf numFmtId="0" fontId="0" fillId="0" borderId="0" xfId="0" applyFont="1" applyBorder="1"/>
    <xf numFmtId="0" fontId="0" fillId="6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2" xfId="0" applyBorder="1"/>
    <xf numFmtId="0" fontId="0" fillId="7" borderId="0" xfId="0" applyFill="1" applyBorder="1"/>
    <xf numFmtId="0" fontId="0" fillId="7" borderId="2" xfId="0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0" fillId="8" borderId="3" xfId="0" applyFill="1" applyBorder="1"/>
    <xf numFmtId="0" fontId="0" fillId="6" borderId="3" xfId="0" applyFill="1" applyBorder="1" applyAlignment="1">
      <alignment horizontal="center" wrapText="1"/>
    </xf>
    <xf numFmtId="0" fontId="0" fillId="6" borderId="3" xfId="0" applyFill="1" applyBorder="1"/>
    <xf numFmtId="0" fontId="1" fillId="6" borderId="3" xfId="0" applyFont="1" applyFill="1" applyBorder="1" applyAlignment="1">
      <alignment horizontal="center" wrapText="1"/>
    </xf>
    <xf numFmtId="0" fontId="1" fillId="6" borderId="3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9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horizontal="center"/>
    </xf>
    <xf numFmtId="0" fontId="0" fillId="10" borderId="0" xfId="0" applyFill="1" applyBorder="1" applyAlignment="1">
      <alignment wrapText="1"/>
    </xf>
    <xf numFmtId="0" fontId="0" fillId="5" borderId="0" xfId="0" applyFill="1" applyBorder="1"/>
    <xf numFmtId="0" fontId="0" fillId="5" borderId="0" xfId="0" applyFill="1"/>
    <xf numFmtId="0" fontId="0" fillId="5" borderId="0" xfId="0" applyFill="1" applyBorder="1" applyAlignment="1">
      <alignment horizontal="center"/>
    </xf>
    <xf numFmtId="0" fontId="0" fillId="5" borderId="2" xfId="0" applyFill="1" applyBorder="1"/>
    <xf numFmtId="0" fontId="0" fillId="4" borderId="0" xfId="0" applyFill="1" applyBorder="1"/>
    <xf numFmtId="0" fontId="0" fillId="0" borderId="3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7" borderId="1" xfId="0" applyFill="1" applyBorder="1"/>
    <xf numFmtId="3" fontId="0" fillId="5" borderId="0" xfId="0" applyNumberFormat="1" applyFill="1" applyBorder="1"/>
    <xf numFmtId="0" fontId="0" fillId="0" borderId="0" xfId="0" applyNumberFormat="1" applyBorder="1"/>
    <xf numFmtId="0" fontId="0" fillId="12" borderId="0" xfId="0" applyFill="1" applyBorder="1"/>
    <xf numFmtId="0" fontId="0" fillId="12" borderId="0" xfId="0" applyFill="1"/>
    <xf numFmtId="0" fontId="0" fillId="12" borderId="2" xfId="0" applyFill="1" applyBorder="1"/>
    <xf numFmtId="0" fontId="1" fillId="12" borderId="0" xfId="0" applyFont="1" applyFill="1" applyBorder="1"/>
    <xf numFmtId="0" fontId="0" fillId="3" borderId="0" xfId="0" applyFill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0" fillId="12" borderId="0" xfId="0" applyFont="1" applyFill="1" applyBorder="1"/>
    <xf numFmtId="0" fontId="0" fillId="0" borderId="0" xfId="0" applyFill="1" applyBorder="1" applyAlignment="1">
      <alignment wrapText="1"/>
    </xf>
    <xf numFmtId="18" fontId="3" fillId="0" borderId="0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/>
    <xf numFmtId="0" fontId="0" fillId="8" borderId="4" xfId="0" applyFill="1" applyBorder="1" applyAlignment="1">
      <alignment vertical="center" wrapText="1"/>
    </xf>
    <xf numFmtId="0" fontId="0" fillId="8" borderId="5" xfId="0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0" fillId="11" borderId="0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1" borderId="0" xfId="0" applyFill="1" applyBorder="1" applyAlignment="1">
      <alignment horizontal="center"/>
    </xf>
    <xf numFmtId="0" fontId="0" fillId="13" borderId="0" xfId="0" applyFill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0"/>
  <sheetViews>
    <sheetView tabSelected="1" topLeftCell="I13" zoomScale="70" zoomScaleNormal="70" workbookViewId="0">
      <selection activeCell="V38" sqref="V38"/>
    </sheetView>
  </sheetViews>
  <sheetFormatPr baseColWidth="10" defaultRowHeight="15" x14ac:dyDescent="0.25"/>
  <cols>
    <col min="1" max="1" width="28" customWidth="1"/>
    <col min="2" max="2" width="13.85546875" customWidth="1"/>
    <col min="3" max="3" width="12.7109375" customWidth="1"/>
    <col min="4" max="5" width="18.5703125" customWidth="1"/>
    <col min="6" max="20" width="14.85546875" customWidth="1"/>
    <col min="22" max="22" width="28.140625" customWidth="1"/>
    <col min="23" max="23" width="26.85546875" customWidth="1"/>
    <col min="24" max="24" width="17.28515625" customWidth="1"/>
    <col min="26" max="26" width="63" customWidth="1"/>
    <col min="27" max="27" width="8.85546875" customWidth="1"/>
    <col min="28" max="28" width="4.28515625" customWidth="1"/>
    <col min="29" max="29" width="13.28515625" customWidth="1"/>
    <col min="30" max="30" width="6.7109375" customWidth="1"/>
    <col min="31" max="31" width="15.140625" customWidth="1"/>
    <col min="32" max="32" width="15.28515625" customWidth="1"/>
    <col min="33" max="33" width="20.7109375" customWidth="1"/>
    <col min="34" max="34" width="19.5703125" customWidth="1"/>
    <col min="35" max="37" width="16.42578125" customWidth="1"/>
    <col min="38" max="38" width="21.7109375" customWidth="1"/>
    <col min="39" max="39" width="21" customWidth="1"/>
  </cols>
  <sheetData>
    <row r="3" spans="1:20" ht="15" customHeight="1" x14ac:dyDescent="0.25">
      <c r="D3" t="s">
        <v>123</v>
      </c>
      <c r="H3" t="s">
        <v>79</v>
      </c>
    </row>
    <row r="4" spans="1:20" x14ac:dyDescent="0.25">
      <c r="B4" t="s">
        <v>24</v>
      </c>
    </row>
    <row r="5" spans="1:20" ht="15" customHeight="1" x14ac:dyDescent="0.25"/>
    <row r="6" spans="1:20" x14ac:dyDescent="0.25">
      <c r="A6" s="1" t="s">
        <v>0</v>
      </c>
      <c r="B6" s="1" t="s">
        <v>26</v>
      </c>
      <c r="C6" s="70" t="s">
        <v>4</v>
      </c>
      <c r="D6" s="70"/>
      <c r="E6" s="70" t="s">
        <v>5</v>
      </c>
      <c r="F6" s="7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55"/>
      <c r="S6" s="55"/>
      <c r="T6" s="55"/>
    </row>
    <row r="7" spans="1:20" ht="84" customHeight="1" x14ac:dyDescent="0.25">
      <c r="A7" s="1"/>
      <c r="B7" s="1"/>
      <c r="C7" s="3" t="s">
        <v>27</v>
      </c>
      <c r="D7" s="3" t="s">
        <v>28</v>
      </c>
      <c r="E7" s="3" t="s">
        <v>29</v>
      </c>
      <c r="F7" s="3" t="s">
        <v>30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47"/>
      <c r="S7" s="47"/>
      <c r="T7" s="47"/>
    </row>
    <row r="8" spans="1:20" x14ac:dyDescent="0.25">
      <c r="A8" t="s">
        <v>83</v>
      </c>
      <c r="B8">
        <f>((W21)/1000)</f>
        <v>39.4</v>
      </c>
      <c r="C8">
        <f>E8*0.6</f>
        <v>1.2607999999999999</v>
      </c>
      <c r="D8">
        <f>F8*0.6</f>
        <v>1.6390400000000001</v>
      </c>
      <c r="E8" s="2">
        <f>((B8/18750)*1000)</f>
        <v>2.1013333333333333</v>
      </c>
      <c r="F8">
        <f>+E8*1.3</f>
        <v>2.7317333333333336</v>
      </c>
    </row>
    <row r="9" spans="1:20" x14ac:dyDescent="0.25">
      <c r="A9" t="s">
        <v>88</v>
      </c>
      <c r="B9">
        <f t="shared" ref="B9:B13" si="0">((W22)/1000)</f>
        <v>2900</v>
      </c>
      <c r="C9">
        <f t="shared" ref="C9:C15" si="1">E9*0.6</f>
        <v>92.800000000000011</v>
      </c>
      <c r="D9">
        <f t="shared" ref="D9:D15" si="2">F9*0.6</f>
        <v>120.64000000000001</v>
      </c>
      <c r="E9" s="2">
        <f>((B9/18750)*1000)</f>
        <v>154.66666666666669</v>
      </c>
      <c r="F9">
        <f t="shared" ref="F9:F15" si="3">+E9*1.3</f>
        <v>201.06666666666669</v>
      </c>
    </row>
    <row r="10" spans="1:20" x14ac:dyDescent="0.25">
      <c r="A10" s="8" t="s">
        <v>84</v>
      </c>
      <c r="B10">
        <f t="shared" si="0"/>
        <v>2640</v>
      </c>
      <c r="C10">
        <f t="shared" si="1"/>
        <v>84.48</v>
      </c>
      <c r="D10">
        <f t="shared" si="2"/>
        <v>109.82400000000001</v>
      </c>
      <c r="E10" s="2">
        <f t="shared" ref="E10:E15" si="4">((B10/18750)*1000)</f>
        <v>140.80000000000001</v>
      </c>
      <c r="F10">
        <f t="shared" si="3"/>
        <v>183.04000000000002</v>
      </c>
    </row>
    <row r="11" spans="1:20" x14ac:dyDescent="0.25">
      <c r="A11" s="8" t="s">
        <v>85</v>
      </c>
      <c r="B11">
        <f t="shared" si="0"/>
        <v>33.799999999999997</v>
      </c>
      <c r="C11">
        <f t="shared" si="1"/>
        <v>1.0815999999999999</v>
      </c>
      <c r="D11">
        <f>F11*0.6</f>
        <v>1.40608</v>
      </c>
      <c r="E11" s="2">
        <f t="shared" si="4"/>
        <v>1.8026666666666666</v>
      </c>
      <c r="F11">
        <f t="shared" si="3"/>
        <v>2.3434666666666666</v>
      </c>
    </row>
    <row r="12" spans="1:20" x14ac:dyDescent="0.25">
      <c r="A12" s="8" t="s">
        <v>86</v>
      </c>
      <c r="B12">
        <f t="shared" si="0"/>
        <v>7880</v>
      </c>
      <c r="C12">
        <f t="shared" si="1"/>
        <v>252.15999999999997</v>
      </c>
      <c r="D12">
        <f t="shared" si="2"/>
        <v>327.80799999999999</v>
      </c>
      <c r="E12" s="2">
        <f t="shared" si="4"/>
        <v>420.26666666666665</v>
      </c>
      <c r="F12">
        <f t="shared" si="3"/>
        <v>546.34666666666669</v>
      </c>
    </row>
    <row r="13" spans="1:20" x14ac:dyDescent="0.25">
      <c r="A13" s="8" t="s">
        <v>87</v>
      </c>
      <c r="B13">
        <f t="shared" si="0"/>
        <v>1080</v>
      </c>
      <c r="C13">
        <f t="shared" si="1"/>
        <v>34.56</v>
      </c>
      <c r="D13">
        <f t="shared" si="2"/>
        <v>44.928000000000004</v>
      </c>
      <c r="E13" s="2">
        <f t="shared" si="4"/>
        <v>57.6</v>
      </c>
      <c r="F13">
        <f t="shared" si="3"/>
        <v>74.88000000000001</v>
      </c>
    </row>
    <row r="14" spans="1:20" x14ac:dyDescent="0.25">
      <c r="A14" s="8" t="s">
        <v>90</v>
      </c>
      <c r="B14">
        <f>((W27)/1000)</f>
        <v>16000000</v>
      </c>
      <c r="C14">
        <f t="shared" si="1"/>
        <v>512000</v>
      </c>
      <c r="D14">
        <f t="shared" si="2"/>
        <v>665600.00000000012</v>
      </c>
      <c r="E14" s="2">
        <f t="shared" si="4"/>
        <v>853333.33333333337</v>
      </c>
      <c r="F14">
        <f t="shared" si="3"/>
        <v>1109333.3333333335</v>
      </c>
    </row>
    <row r="15" spans="1:20" x14ac:dyDescent="0.25">
      <c r="A15" s="8" t="s">
        <v>108</v>
      </c>
      <c r="B15">
        <f>((W28)/1000)</f>
        <v>3200000</v>
      </c>
      <c r="C15">
        <f t="shared" si="1"/>
        <v>102399.99999999999</v>
      </c>
      <c r="D15">
        <f t="shared" si="2"/>
        <v>133120</v>
      </c>
      <c r="E15" s="2">
        <f t="shared" si="4"/>
        <v>170666.66666666666</v>
      </c>
      <c r="F15">
        <f t="shared" si="3"/>
        <v>221866.66666666666</v>
      </c>
    </row>
    <row r="16" spans="1:20" x14ac:dyDescent="0.25">
      <c r="A16" s="8"/>
    </row>
    <row r="17" spans="1:23" x14ac:dyDescent="0.25">
      <c r="A17" s="8"/>
    </row>
    <row r="19" spans="1:23" x14ac:dyDescent="0.25">
      <c r="A19" s="6" t="s">
        <v>83</v>
      </c>
      <c r="B19" s="6"/>
      <c r="C19" s="71" t="s">
        <v>88</v>
      </c>
      <c r="D19" s="71"/>
      <c r="E19" s="69" t="s">
        <v>84</v>
      </c>
      <c r="F19" s="69"/>
      <c r="G19" s="72" t="s">
        <v>85</v>
      </c>
      <c r="H19" s="72"/>
      <c r="I19" s="69" t="s">
        <v>86</v>
      </c>
      <c r="J19" s="69"/>
      <c r="K19" s="69" t="s">
        <v>87</v>
      </c>
      <c r="L19" s="69"/>
      <c r="M19" s="69" t="s">
        <v>89</v>
      </c>
      <c r="N19" s="69"/>
      <c r="O19" s="69" t="s">
        <v>90</v>
      </c>
      <c r="P19" s="69"/>
      <c r="Q19" s="56" t="s">
        <v>112</v>
      </c>
      <c r="R19" s="56"/>
      <c r="S19" s="69"/>
      <c r="T19" s="69"/>
      <c r="V19" s="13"/>
      <c r="W19" s="13" t="s">
        <v>33</v>
      </c>
    </row>
    <row r="20" spans="1:23" ht="30" customHeight="1" x14ac:dyDescent="0.25">
      <c r="A20" s="11" t="s">
        <v>11</v>
      </c>
      <c r="B20" s="11">
        <v>8</v>
      </c>
      <c r="C20" s="7" t="s">
        <v>139</v>
      </c>
      <c r="D20" s="7">
        <v>8</v>
      </c>
      <c r="E20" s="39" t="s">
        <v>94</v>
      </c>
      <c r="F20" s="39">
        <v>8</v>
      </c>
      <c r="G20" s="8" t="s">
        <v>95</v>
      </c>
      <c r="H20" s="8">
        <v>8</v>
      </c>
      <c r="I20" s="8" t="s">
        <v>98</v>
      </c>
      <c r="J20" s="8">
        <v>8</v>
      </c>
      <c r="K20" s="8" t="s">
        <v>11</v>
      </c>
      <c r="L20" s="8">
        <v>8</v>
      </c>
      <c r="M20" s="8" t="s">
        <v>124</v>
      </c>
      <c r="N20" s="8"/>
      <c r="O20" s="8" t="s">
        <v>110</v>
      </c>
      <c r="P20" s="8">
        <v>8</v>
      </c>
      <c r="Q20" s="8" t="s">
        <v>113</v>
      </c>
      <c r="R20" s="8">
        <v>8</v>
      </c>
      <c r="S20" s="8"/>
      <c r="T20" s="8"/>
      <c r="W20" s="13"/>
    </row>
    <row r="21" spans="1:23" x14ac:dyDescent="0.25">
      <c r="A21" s="11" t="s">
        <v>10</v>
      </c>
      <c r="B21" s="11">
        <v>30</v>
      </c>
      <c r="C21" s="7" t="s">
        <v>91</v>
      </c>
      <c r="D21" s="7">
        <v>10</v>
      </c>
      <c r="E21" s="39" t="s">
        <v>12</v>
      </c>
      <c r="F21" s="39">
        <v>30</v>
      </c>
      <c r="G21" s="8" t="s">
        <v>96</v>
      </c>
      <c r="H21" s="8">
        <v>30</v>
      </c>
      <c r="I21" s="8" t="s">
        <v>99</v>
      </c>
      <c r="J21" s="8">
        <v>20</v>
      </c>
      <c r="K21" s="8" t="s">
        <v>96</v>
      </c>
      <c r="L21" s="8">
        <v>30</v>
      </c>
      <c r="M21" s="8"/>
      <c r="N21" s="8"/>
      <c r="O21" s="8" t="s">
        <v>111</v>
      </c>
      <c r="P21" s="8">
        <v>8</v>
      </c>
      <c r="Q21" s="8" t="s">
        <v>114</v>
      </c>
      <c r="R21" s="8">
        <v>8</v>
      </c>
      <c r="S21" s="8"/>
      <c r="T21" s="8"/>
      <c r="V21" t="s">
        <v>83</v>
      </c>
      <c r="W21" s="13">
        <f>B37</f>
        <v>39400</v>
      </c>
    </row>
    <row r="22" spans="1:23" x14ac:dyDescent="0.25">
      <c r="A22" s="11" t="s">
        <v>72</v>
      </c>
      <c r="B22" s="11">
        <v>30</v>
      </c>
      <c r="C22" s="7" t="s">
        <v>92</v>
      </c>
      <c r="D22" s="7">
        <v>20</v>
      </c>
      <c r="E22" s="39" t="s">
        <v>72</v>
      </c>
      <c r="F22" s="39">
        <v>10</v>
      </c>
      <c r="G22" s="8" t="s">
        <v>97</v>
      </c>
      <c r="H22" s="8">
        <v>300</v>
      </c>
      <c r="I22" s="8" t="s">
        <v>100</v>
      </c>
      <c r="J22" s="8">
        <v>20</v>
      </c>
      <c r="K22" s="8" t="s">
        <v>107</v>
      </c>
      <c r="L22" s="8">
        <v>10</v>
      </c>
      <c r="M22" s="8"/>
      <c r="N22" s="8"/>
      <c r="O22" s="8"/>
      <c r="P22" s="8"/>
      <c r="Q22" s="8"/>
      <c r="R22" s="8"/>
      <c r="S22" s="8"/>
      <c r="T22" s="8"/>
      <c r="V22" t="s">
        <v>88</v>
      </c>
      <c r="W22" s="13">
        <f>D37</f>
        <v>2900000</v>
      </c>
    </row>
    <row r="23" spans="1:23" x14ac:dyDescent="0.25">
      <c r="A23" s="11" t="s">
        <v>73</v>
      </c>
      <c r="B23" s="11">
        <v>30</v>
      </c>
      <c r="C23" s="8" t="s">
        <v>93</v>
      </c>
      <c r="D23" s="7">
        <v>20</v>
      </c>
      <c r="E23" s="39" t="s">
        <v>73</v>
      </c>
      <c r="F23" s="49">
        <v>20</v>
      </c>
      <c r="G23" s="8"/>
      <c r="H23" s="8"/>
      <c r="I23" s="8" t="s">
        <v>101</v>
      </c>
      <c r="J23" s="8">
        <v>300</v>
      </c>
      <c r="K23" s="8" t="s">
        <v>72</v>
      </c>
      <c r="L23" s="8">
        <v>30</v>
      </c>
      <c r="M23" s="8"/>
      <c r="N23" s="8"/>
      <c r="O23" s="8"/>
      <c r="P23" s="8"/>
      <c r="Q23" s="8"/>
      <c r="R23" s="8"/>
      <c r="S23" s="8"/>
      <c r="T23" s="8"/>
      <c r="V23" s="8" t="s">
        <v>84</v>
      </c>
      <c r="W23" s="13">
        <f>F37</f>
        <v>2640000</v>
      </c>
    </row>
    <row r="24" spans="1:23" x14ac:dyDescent="0.25">
      <c r="A24" s="11" t="s">
        <v>115</v>
      </c>
      <c r="B24" s="11">
        <v>20</v>
      </c>
      <c r="C24" s="8"/>
      <c r="D24" s="8"/>
      <c r="E24" s="39" t="s">
        <v>31</v>
      </c>
      <c r="F24" s="39">
        <v>3</v>
      </c>
      <c r="G24" s="8"/>
      <c r="H24" s="8"/>
      <c r="I24" s="8" t="s">
        <v>102</v>
      </c>
      <c r="J24" s="8">
        <v>8</v>
      </c>
      <c r="K24" s="8" t="s">
        <v>73</v>
      </c>
      <c r="L24" s="8">
        <v>30</v>
      </c>
      <c r="M24" s="8"/>
      <c r="N24" s="8"/>
      <c r="O24" s="8"/>
      <c r="P24" s="8"/>
      <c r="Q24" s="8"/>
      <c r="R24" s="8"/>
      <c r="S24" s="8"/>
      <c r="T24" s="8"/>
      <c r="V24" s="8" t="s">
        <v>85</v>
      </c>
      <c r="W24" s="13">
        <f>H37</f>
        <v>33800</v>
      </c>
    </row>
    <row r="25" spans="1:23" x14ac:dyDescent="0.25">
      <c r="A25" s="11" t="s">
        <v>116</v>
      </c>
      <c r="B25" s="11">
        <v>8</v>
      </c>
      <c r="C25" s="8"/>
      <c r="D25" s="8"/>
      <c r="E25" s="39" t="s">
        <v>116</v>
      </c>
      <c r="F25" s="39">
        <v>3</v>
      </c>
      <c r="G25" s="8"/>
      <c r="H25" s="8"/>
      <c r="I25" s="8" t="s">
        <v>103</v>
      </c>
      <c r="J25" s="8">
        <v>10</v>
      </c>
      <c r="K25" s="8"/>
      <c r="L25" s="8"/>
      <c r="M25" s="8"/>
      <c r="N25" s="8"/>
      <c r="O25" s="8"/>
      <c r="P25" s="8"/>
      <c r="Q25" s="8"/>
      <c r="R25" s="8"/>
      <c r="S25" s="8"/>
      <c r="T25" s="8"/>
      <c r="V25" s="8" t="s">
        <v>86</v>
      </c>
      <c r="W25" s="13">
        <f>J37</f>
        <v>7880000</v>
      </c>
    </row>
    <row r="26" spans="1:23" ht="20.25" customHeight="1" x14ac:dyDescent="0.25">
      <c r="A26" s="11" t="s">
        <v>109</v>
      </c>
      <c r="B26" s="11">
        <v>20</v>
      </c>
      <c r="C26" s="8"/>
      <c r="D26" s="8"/>
      <c r="E26" s="39" t="s">
        <v>109</v>
      </c>
      <c r="F26" s="39">
        <v>20</v>
      </c>
      <c r="G26" s="8"/>
      <c r="H26" s="8"/>
      <c r="I26" s="8" t="s">
        <v>104</v>
      </c>
      <c r="J26" s="8">
        <v>10</v>
      </c>
      <c r="K26" s="8"/>
      <c r="L26" s="8"/>
      <c r="M26" s="8"/>
      <c r="N26" s="8"/>
      <c r="O26" s="8"/>
      <c r="P26" s="8"/>
      <c r="Q26" s="8"/>
      <c r="R26" s="8"/>
      <c r="S26" s="8"/>
      <c r="T26" s="8"/>
      <c r="V26" s="8" t="s">
        <v>87</v>
      </c>
      <c r="W26" s="13">
        <f>L37</f>
        <v>1080000</v>
      </c>
    </row>
    <row r="27" spans="1:23" x14ac:dyDescent="0.25">
      <c r="A27" s="11" t="s">
        <v>117</v>
      </c>
      <c r="B27" s="11">
        <v>8</v>
      </c>
      <c r="C27" s="9"/>
      <c r="D27" s="9"/>
      <c r="E27" s="39" t="s">
        <v>119</v>
      </c>
      <c r="F27" s="39">
        <v>20</v>
      </c>
      <c r="G27" s="8"/>
      <c r="H27" s="8"/>
      <c r="I27" s="8" t="s">
        <v>105</v>
      </c>
      <c r="J27" s="8">
        <v>10</v>
      </c>
      <c r="K27" s="8"/>
      <c r="L27" s="8"/>
      <c r="M27" s="8"/>
      <c r="N27" s="8"/>
      <c r="O27" s="8"/>
      <c r="P27" s="8"/>
      <c r="Q27" s="8"/>
      <c r="R27" s="8"/>
      <c r="S27" s="8"/>
      <c r="T27" s="8"/>
      <c r="V27" s="8" t="s">
        <v>90</v>
      </c>
      <c r="W27" s="13">
        <f>P37</f>
        <v>16000000000</v>
      </c>
    </row>
    <row r="28" spans="1:23" x14ac:dyDescent="0.25">
      <c r="A28" s="11" t="s">
        <v>118</v>
      </c>
      <c r="B28" s="11">
        <v>20</v>
      </c>
      <c r="C28" s="9"/>
      <c r="D28" s="9"/>
      <c r="E28" s="39" t="s">
        <v>117</v>
      </c>
      <c r="F28" s="39">
        <v>8</v>
      </c>
      <c r="G28" s="8"/>
      <c r="H28" s="8"/>
      <c r="I28" s="8" t="s">
        <v>106</v>
      </c>
      <c r="J28" s="8">
        <v>8</v>
      </c>
      <c r="K28" s="8"/>
      <c r="L28" s="8"/>
      <c r="M28" s="8"/>
      <c r="N28" s="8"/>
      <c r="O28" s="8"/>
      <c r="P28" s="8"/>
      <c r="Q28" s="8"/>
      <c r="R28" s="8"/>
      <c r="S28" s="8"/>
      <c r="T28" s="8"/>
      <c r="V28" s="8" t="s">
        <v>108</v>
      </c>
      <c r="W28" s="13">
        <f>R37</f>
        <v>3200000000</v>
      </c>
    </row>
    <row r="29" spans="1:23" x14ac:dyDescent="0.25">
      <c r="A29" s="11" t="s">
        <v>74</v>
      </c>
      <c r="B29" s="11">
        <v>10</v>
      </c>
      <c r="C29" s="8"/>
      <c r="D29" s="8"/>
      <c r="E29" s="39" t="s">
        <v>74</v>
      </c>
      <c r="F29" s="39">
        <v>10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3" x14ac:dyDescent="0.25">
      <c r="A30" s="11" t="s">
        <v>75</v>
      </c>
      <c r="B30" s="11">
        <v>8</v>
      </c>
      <c r="C30" s="7"/>
      <c r="D30" s="7"/>
      <c r="E30" s="39"/>
      <c r="F30" s="3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3" x14ac:dyDescent="0.25">
      <c r="A31" s="11" t="s">
        <v>122</v>
      </c>
      <c r="B31" s="11">
        <v>5</v>
      </c>
      <c r="C31" s="7"/>
      <c r="D31" s="7"/>
      <c r="E31" s="39"/>
      <c r="F31" s="3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3" x14ac:dyDescent="0.25">
      <c r="A32" s="11"/>
      <c r="B32" s="11"/>
      <c r="C32" s="7"/>
      <c r="D32" s="7"/>
      <c r="E32" s="39"/>
      <c r="F32" s="3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 s="11"/>
      <c r="B33" s="11"/>
      <c r="C33" s="7"/>
      <c r="D33" s="7"/>
      <c r="E33" s="39"/>
      <c r="F33" s="3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5" customHeight="1" x14ac:dyDescent="0.25">
      <c r="A34" s="11"/>
      <c r="B34" s="11"/>
      <c r="C34" s="7"/>
      <c r="D34" s="7"/>
      <c r="E34" s="39"/>
      <c r="F34" s="3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 s="48" t="s">
        <v>120</v>
      </c>
      <c r="B35" s="48">
        <f>SUM(B20:B34)</f>
        <v>197</v>
      </c>
      <c r="C35" s="48"/>
      <c r="D35" s="48">
        <f t="shared" ref="D35:P35" si="5">SUM(D20:D34)</f>
        <v>58</v>
      </c>
      <c r="E35" s="48"/>
      <c r="F35" s="48">
        <f t="shared" si="5"/>
        <v>132</v>
      </c>
      <c r="G35" s="48"/>
      <c r="H35" s="48">
        <f t="shared" si="5"/>
        <v>338</v>
      </c>
      <c r="I35" s="48"/>
      <c r="J35" s="48">
        <f t="shared" si="5"/>
        <v>394</v>
      </c>
      <c r="K35" s="48"/>
      <c r="L35" s="48">
        <f t="shared" si="5"/>
        <v>108</v>
      </c>
      <c r="M35" s="48"/>
      <c r="N35" s="48">
        <f t="shared" si="5"/>
        <v>0</v>
      </c>
      <c r="O35" s="48"/>
      <c r="P35" s="48">
        <f t="shared" si="5"/>
        <v>16</v>
      </c>
      <c r="Q35" s="48"/>
      <c r="R35" s="48">
        <f>SUM(R20:R34)</f>
        <v>16</v>
      </c>
      <c r="S35" s="48"/>
      <c r="T35" s="11"/>
    </row>
    <row r="36" spans="1:20" x14ac:dyDescent="0.25">
      <c r="A36" s="12" t="s">
        <v>121</v>
      </c>
      <c r="B36" s="12">
        <v>200</v>
      </c>
      <c r="C36" s="10"/>
      <c r="D36" s="10">
        <v>50000</v>
      </c>
      <c r="E36" s="42"/>
      <c r="F36" s="42">
        <v>20000</v>
      </c>
      <c r="G36" s="35"/>
      <c r="H36" s="35">
        <v>100</v>
      </c>
      <c r="I36" s="8"/>
      <c r="J36" s="8">
        <v>20000</v>
      </c>
      <c r="K36" s="8"/>
      <c r="L36" s="8">
        <v>10000</v>
      </c>
      <c r="M36" s="8"/>
      <c r="N36" s="8">
        <v>0</v>
      </c>
      <c r="O36" s="8"/>
      <c r="P36" s="8">
        <f>(D36*J36)</f>
        <v>1000000000</v>
      </c>
      <c r="Q36" s="8"/>
      <c r="R36" s="8">
        <f>(J36*L36)</f>
        <v>200000000</v>
      </c>
      <c r="S36" s="8"/>
      <c r="T36" s="8"/>
    </row>
    <row r="37" spans="1:20" x14ac:dyDescent="0.25">
      <c r="A37" t="s">
        <v>32</v>
      </c>
      <c r="B37">
        <f>(B35*B36)</f>
        <v>39400</v>
      </c>
      <c r="D37">
        <f t="shared" ref="D37:R37" si="6">(D35*D36)</f>
        <v>2900000</v>
      </c>
      <c r="F37">
        <f t="shared" si="6"/>
        <v>2640000</v>
      </c>
      <c r="H37">
        <f t="shared" si="6"/>
        <v>33800</v>
      </c>
      <c r="J37">
        <f t="shared" si="6"/>
        <v>7880000</v>
      </c>
      <c r="L37">
        <f t="shared" si="6"/>
        <v>1080000</v>
      </c>
      <c r="N37">
        <f t="shared" si="6"/>
        <v>0</v>
      </c>
      <c r="P37">
        <f t="shared" si="6"/>
        <v>16000000000</v>
      </c>
      <c r="R37">
        <f t="shared" si="6"/>
        <v>3200000000</v>
      </c>
      <c r="T37">
        <f>(T35*T36)</f>
        <v>0</v>
      </c>
    </row>
    <row r="38" spans="1:20" x14ac:dyDescent="0.25">
      <c r="C38" s="4"/>
      <c r="E38" s="4"/>
    </row>
    <row r="40" spans="1:20" ht="15" customHeight="1" x14ac:dyDescent="0.25"/>
  </sheetData>
  <mergeCells count="10">
    <mergeCell ref="C6:D6"/>
    <mergeCell ref="E6:F6"/>
    <mergeCell ref="C19:D19"/>
    <mergeCell ref="E19:F19"/>
    <mergeCell ref="G19:H19"/>
    <mergeCell ref="I19:J19"/>
    <mergeCell ref="K19:L19"/>
    <mergeCell ref="M19:N19"/>
    <mergeCell ref="O19:P19"/>
    <mergeCell ref="S19:T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69"/>
  <sheetViews>
    <sheetView topLeftCell="E40" zoomScale="77" zoomScaleNormal="77" workbookViewId="0">
      <selection activeCell="A27" sqref="A27"/>
    </sheetView>
  </sheetViews>
  <sheetFormatPr baseColWidth="10" defaultRowHeight="15" x14ac:dyDescent="0.25"/>
  <cols>
    <col min="1" max="1" width="48.28515625" customWidth="1"/>
    <col min="2" max="2" width="22" customWidth="1"/>
    <col min="3" max="3" width="27.7109375" customWidth="1"/>
    <col min="4" max="4" width="65.7109375" customWidth="1"/>
    <col min="7" max="7" width="7.28515625" customWidth="1"/>
    <col min="8" max="8" width="5.42578125" customWidth="1"/>
    <col min="9" max="9" width="5.140625" customWidth="1"/>
    <col min="10" max="10" width="5.5703125" customWidth="1"/>
    <col min="11" max="11" width="7" customWidth="1"/>
    <col min="12" max="12" width="6.140625" customWidth="1"/>
    <col min="13" max="13" width="5.28515625" customWidth="1"/>
    <col min="14" max="14" width="7.140625" customWidth="1"/>
    <col min="15" max="16" width="6.7109375" customWidth="1"/>
    <col min="17" max="17" width="6.85546875" customWidth="1"/>
    <col min="18" max="19" width="7.28515625" customWidth="1"/>
    <col min="20" max="20" width="7.140625" customWidth="1"/>
    <col min="21" max="21" width="9.28515625" customWidth="1"/>
    <col min="22" max="48" width="5.140625" customWidth="1"/>
    <col min="49" max="49" width="6.5703125" customWidth="1"/>
    <col min="50" max="50" width="11.5703125" customWidth="1"/>
    <col min="51" max="51" width="11.85546875" bestFit="1" customWidth="1"/>
  </cols>
  <sheetData>
    <row r="2" spans="1:52" x14ac:dyDescent="0.25">
      <c r="A2" t="s">
        <v>76</v>
      </c>
    </row>
    <row r="3" spans="1:52" x14ac:dyDescent="0.25">
      <c r="A3" t="s">
        <v>23</v>
      </c>
    </row>
    <row r="5" spans="1:52" ht="22.5" customHeight="1" x14ac:dyDescent="0.25"/>
    <row r="6" spans="1:52" ht="57" customHeight="1" x14ac:dyDescent="0.25">
      <c r="A6" s="24" t="s">
        <v>9</v>
      </c>
      <c r="B6" s="24" t="s">
        <v>1</v>
      </c>
      <c r="C6" s="24" t="s">
        <v>137</v>
      </c>
      <c r="D6" s="25" t="s">
        <v>3</v>
      </c>
      <c r="F6" s="14" t="s">
        <v>0</v>
      </c>
      <c r="G6" s="14" t="s">
        <v>2</v>
      </c>
      <c r="H6" s="79" t="s">
        <v>14</v>
      </c>
      <c r="I6" s="79"/>
      <c r="J6" s="78" t="s">
        <v>6</v>
      </c>
      <c r="K6" s="78"/>
      <c r="L6" s="80" t="s">
        <v>7</v>
      </c>
      <c r="M6" s="80"/>
      <c r="N6" s="78" t="s">
        <v>15</v>
      </c>
      <c r="O6" s="78"/>
      <c r="P6" s="79" t="s">
        <v>16</v>
      </c>
      <c r="Q6" s="79"/>
      <c r="R6" s="78" t="s">
        <v>17</v>
      </c>
      <c r="S6" s="78"/>
      <c r="T6" s="79" t="s">
        <v>18</v>
      </c>
      <c r="U6" s="79"/>
      <c r="V6" s="73" t="s">
        <v>165</v>
      </c>
      <c r="W6" s="74"/>
      <c r="X6" s="73" t="s">
        <v>164</v>
      </c>
      <c r="Y6" s="74"/>
      <c r="Z6" s="73" t="s">
        <v>166</v>
      </c>
      <c r="AA6" s="74"/>
      <c r="AB6" s="73" t="s">
        <v>167</v>
      </c>
      <c r="AC6" s="74"/>
      <c r="AD6" s="73" t="s">
        <v>168</v>
      </c>
      <c r="AE6" s="74"/>
      <c r="AF6" s="73" t="s">
        <v>169</v>
      </c>
      <c r="AG6" s="74"/>
      <c r="AH6" s="73" t="s">
        <v>170</v>
      </c>
      <c r="AI6" s="74"/>
      <c r="AJ6" s="73" t="s">
        <v>171</v>
      </c>
      <c r="AK6" s="74"/>
      <c r="AL6" s="73" t="s">
        <v>172</v>
      </c>
      <c r="AM6" s="74"/>
      <c r="AN6" s="73" t="s">
        <v>173</v>
      </c>
      <c r="AO6" s="74"/>
      <c r="AP6" s="73" t="s">
        <v>174</v>
      </c>
      <c r="AQ6" s="74"/>
      <c r="AR6" s="73" t="s">
        <v>175</v>
      </c>
      <c r="AS6" s="74"/>
      <c r="AT6" s="73" t="s">
        <v>176</v>
      </c>
      <c r="AU6" s="74"/>
      <c r="AV6" s="78" t="s">
        <v>177</v>
      </c>
      <c r="AW6" s="78"/>
      <c r="AX6" s="15" t="s">
        <v>8</v>
      </c>
      <c r="AY6" s="15" t="s">
        <v>35</v>
      </c>
      <c r="AZ6" s="15" t="s">
        <v>36</v>
      </c>
    </row>
    <row r="7" spans="1:52" ht="35.25" customHeight="1" x14ac:dyDescent="0.25">
      <c r="A7" s="26" t="s">
        <v>125</v>
      </c>
      <c r="B7" s="7" t="s">
        <v>13</v>
      </c>
      <c r="C7" s="50">
        <v>10</v>
      </c>
      <c r="D7" s="7" t="s">
        <v>138</v>
      </c>
      <c r="F7" s="14"/>
      <c r="G7" s="14"/>
      <c r="H7" s="20" t="s">
        <v>37</v>
      </c>
      <c r="I7" s="20" t="s">
        <v>38</v>
      </c>
      <c r="J7" s="16" t="s">
        <v>37</v>
      </c>
      <c r="K7" s="16" t="s">
        <v>38</v>
      </c>
      <c r="L7" s="22" t="s">
        <v>37</v>
      </c>
      <c r="M7" s="22" t="s">
        <v>38</v>
      </c>
      <c r="N7" s="17" t="s">
        <v>37</v>
      </c>
      <c r="O7" s="17" t="s">
        <v>38</v>
      </c>
      <c r="P7" s="20" t="s">
        <v>37</v>
      </c>
      <c r="Q7" s="20" t="s">
        <v>38</v>
      </c>
      <c r="R7" s="16" t="s">
        <v>37</v>
      </c>
      <c r="S7" s="16" t="s">
        <v>38</v>
      </c>
      <c r="T7" s="20" t="s">
        <v>37</v>
      </c>
      <c r="U7" s="20" t="s">
        <v>38</v>
      </c>
      <c r="V7" s="58" t="s">
        <v>37</v>
      </c>
      <c r="W7" s="58" t="s">
        <v>38</v>
      </c>
      <c r="X7" s="57" t="s">
        <v>37</v>
      </c>
      <c r="Y7" s="57" t="s">
        <v>38</v>
      </c>
      <c r="Z7" s="59" t="s">
        <v>37</v>
      </c>
      <c r="AA7" s="59" t="s">
        <v>38</v>
      </c>
      <c r="AB7" s="17" t="s">
        <v>37</v>
      </c>
      <c r="AC7" s="17" t="s">
        <v>38</v>
      </c>
      <c r="AD7" s="58" t="s">
        <v>37</v>
      </c>
      <c r="AE7" s="58" t="s">
        <v>38</v>
      </c>
      <c r="AF7" s="57" t="s">
        <v>37</v>
      </c>
      <c r="AG7" s="57" t="s">
        <v>38</v>
      </c>
      <c r="AH7" s="58" t="s">
        <v>37</v>
      </c>
      <c r="AI7" s="58" t="s">
        <v>38</v>
      </c>
      <c r="AJ7" s="58" t="s">
        <v>37</v>
      </c>
      <c r="AK7" s="58" t="s">
        <v>38</v>
      </c>
      <c r="AL7" s="57" t="s">
        <v>37</v>
      </c>
      <c r="AM7" s="57" t="s">
        <v>38</v>
      </c>
      <c r="AN7" s="59" t="s">
        <v>37</v>
      </c>
      <c r="AO7" s="59" t="s">
        <v>38</v>
      </c>
      <c r="AP7" s="17" t="s">
        <v>37</v>
      </c>
      <c r="AQ7" s="17" t="s">
        <v>38</v>
      </c>
      <c r="AR7" s="58" t="s">
        <v>37</v>
      </c>
      <c r="AS7" s="58" t="s">
        <v>38</v>
      </c>
      <c r="AT7" s="57" t="s">
        <v>37</v>
      </c>
      <c r="AU7" s="57" t="s">
        <v>38</v>
      </c>
      <c r="AV7" s="16" t="s">
        <v>37</v>
      </c>
      <c r="AW7" s="16" t="s">
        <v>38</v>
      </c>
      <c r="AX7" s="18"/>
      <c r="AY7" s="18"/>
      <c r="AZ7" s="18"/>
    </row>
    <row r="8" spans="1:52" ht="45" customHeight="1" x14ac:dyDescent="0.25">
      <c r="A8" s="26" t="s">
        <v>178</v>
      </c>
      <c r="B8" s="7" t="s">
        <v>135</v>
      </c>
      <c r="C8" s="7">
        <v>1000</v>
      </c>
      <c r="D8" s="62" t="s">
        <v>179</v>
      </c>
      <c r="F8" s="75" t="s">
        <v>83</v>
      </c>
      <c r="G8" s="19" t="s">
        <v>13</v>
      </c>
      <c r="H8" s="21"/>
      <c r="I8" s="21"/>
      <c r="J8" s="19"/>
      <c r="K8" s="19">
        <v>1</v>
      </c>
      <c r="L8" s="23"/>
      <c r="M8" s="23"/>
      <c r="N8" s="19">
        <v>1</v>
      </c>
      <c r="O8" s="19">
        <v>1</v>
      </c>
      <c r="P8" s="21"/>
      <c r="Q8" s="21"/>
      <c r="R8" s="19"/>
      <c r="S8" s="19">
        <v>1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>
        <v>1</v>
      </c>
      <c r="AG8" s="21">
        <v>1</v>
      </c>
      <c r="AH8" s="21">
        <v>1</v>
      </c>
      <c r="AI8" s="21">
        <v>1</v>
      </c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19"/>
      <c r="AW8" s="19"/>
      <c r="AX8" s="19">
        <f>SUM(H8:AW8)</f>
        <v>8</v>
      </c>
      <c r="AY8" s="19">
        <f>SUM(I8,K8,M8,O8,Q8,S8,U8,W8,Y8,AA8,AC8,AE8,AG8,AI8,AK8,AM8,AO8,AQ8,AS8,AU8,AW8)</f>
        <v>5</v>
      </c>
      <c r="AZ8" s="19">
        <f>SUM(H8,J8,L8,N8,P8,R8,T8,V8,X8,Z8,AB8,AD8,AF8,AH8,AJ8,AL8,AN8,AP8,AR8,AT8,AV8)</f>
        <v>3</v>
      </c>
    </row>
    <row r="9" spans="1:52" x14ac:dyDescent="0.25">
      <c r="A9" s="7" t="s">
        <v>126</v>
      </c>
      <c r="B9" s="8" t="s">
        <v>136</v>
      </c>
      <c r="C9" s="7">
        <v>100</v>
      </c>
      <c r="D9" s="7" t="s">
        <v>140</v>
      </c>
      <c r="F9" s="76"/>
      <c r="G9" s="19" t="s">
        <v>19</v>
      </c>
      <c r="H9" s="21"/>
      <c r="I9" s="21"/>
      <c r="J9" s="19"/>
      <c r="K9" s="19">
        <v>1</v>
      </c>
      <c r="L9" s="23"/>
      <c r="M9" s="23"/>
      <c r="N9" s="19"/>
      <c r="O9" s="19"/>
      <c r="P9" s="21"/>
      <c r="Q9" s="21"/>
      <c r="R9" s="19"/>
      <c r="S9" s="19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19"/>
      <c r="AW9" s="19"/>
      <c r="AX9" s="19">
        <f t="shared" ref="AX9:AX31" si="0">SUM(H9:AW9)</f>
        <v>1</v>
      </c>
      <c r="AY9" s="19">
        <f t="shared" ref="AY9:AY31" si="1">SUM(I9,K9,M9,O9,Q9,S9,U9,W9,Y9,AA9,AC9,AE9,AG9,AI9,AK9,AM9,AO9,AQ9,AS9,AU9,AW9)</f>
        <v>1</v>
      </c>
      <c r="AZ9" s="19">
        <f t="shared" ref="AZ9:AZ31" si="2">SUM(H9,J9,L9,N9,P9,R9,T9,V9,X9,Z9,AB9,AD9,AF9,AH9,AJ9,AL9,AN9,AP9,AR9,AT9,AV9)</f>
        <v>0</v>
      </c>
    </row>
    <row r="10" spans="1:52" ht="39" customHeight="1" x14ac:dyDescent="0.25">
      <c r="A10" s="26" t="s">
        <v>127</v>
      </c>
      <c r="B10" s="8" t="s">
        <v>13</v>
      </c>
      <c r="C10" s="7">
        <v>8.3000000000000004E-2</v>
      </c>
      <c r="D10" s="7" t="s">
        <v>180</v>
      </c>
      <c r="F10" s="77"/>
      <c r="G10" s="19" t="s">
        <v>20</v>
      </c>
      <c r="H10" s="21"/>
      <c r="I10" s="21"/>
      <c r="J10" s="19"/>
      <c r="K10" s="19">
        <v>1</v>
      </c>
      <c r="L10" s="23"/>
      <c r="M10" s="23"/>
      <c r="N10" s="19"/>
      <c r="O10" s="19"/>
      <c r="P10" s="21"/>
      <c r="Q10" s="21"/>
      <c r="R10" s="19"/>
      <c r="S10" s="19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19"/>
      <c r="AW10" s="19"/>
      <c r="AX10" s="19">
        <f t="shared" si="0"/>
        <v>1</v>
      </c>
      <c r="AY10" s="19">
        <f t="shared" si="1"/>
        <v>1</v>
      </c>
      <c r="AZ10" s="19">
        <f t="shared" si="2"/>
        <v>0</v>
      </c>
    </row>
    <row r="11" spans="1:52" ht="35.25" customHeight="1" x14ac:dyDescent="0.25">
      <c r="A11" s="26" t="s">
        <v>129</v>
      </c>
      <c r="B11" s="8" t="s">
        <v>136</v>
      </c>
      <c r="C11" s="7">
        <v>300</v>
      </c>
      <c r="D11" s="5" t="s">
        <v>141</v>
      </c>
      <c r="F11" s="75" t="s">
        <v>88</v>
      </c>
      <c r="G11" s="19" t="s">
        <v>13</v>
      </c>
      <c r="H11" s="21"/>
      <c r="I11" s="21"/>
      <c r="J11" s="19">
        <v>1</v>
      </c>
      <c r="K11" s="19">
        <v>1</v>
      </c>
      <c r="L11" s="23"/>
      <c r="M11" s="23"/>
      <c r="N11" s="19"/>
      <c r="O11" s="19"/>
      <c r="P11" s="21"/>
      <c r="Q11" s="21"/>
      <c r="R11" s="19"/>
      <c r="S11" s="19"/>
      <c r="T11" s="21"/>
      <c r="U11" s="21"/>
      <c r="V11" s="21"/>
      <c r="W11" s="21"/>
      <c r="X11" s="21"/>
      <c r="Y11" s="21"/>
      <c r="Z11" s="21"/>
      <c r="AA11" s="21"/>
      <c r="AB11" s="21"/>
      <c r="AC11" s="21">
        <v>1</v>
      </c>
      <c r="AD11" s="21"/>
      <c r="AE11" s="21"/>
      <c r="AF11" s="21"/>
      <c r="AG11" s="21"/>
      <c r="AH11" s="21"/>
      <c r="AI11" s="21"/>
      <c r="AJ11" s="21">
        <v>1</v>
      </c>
      <c r="AK11" s="21">
        <v>1</v>
      </c>
      <c r="AL11" s="21">
        <v>1</v>
      </c>
      <c r="AM11" s="21">
        <v>1</v>
      </c>
      <c r="AN11" s="21"/>
      <c r="AO11" s="21"/>
      <c r="AP11" s="21"/>
      <c r="AQ11" s="21"/>
      <c r="AR11" s="21"/>
      <c r="AS11" s="21"/>
      <c r="AT11" s="21"/>
      <c r="AU11" s="21"/>
      <c r="AV11" s="19"/>
      <c r="AW11" s="19"/>
      <c r="AX11" s="19">
        <f t="shared" si="0"/>
        <v>7</v>
      </c>
      <c r="AY11" s="19">
        <f t="shared" si="1"/>
        <v>4</v>
      </c>
      <c r="AZ11" s="19">
        <f t="shared" si="2"/>
        <v>3</v>
      </c>
    </row>
    <row r="12" spans="1:52" ht="36.75" customHeight="1" x14ac:dyDescent="0.25">
      <c r="A12" s="26" t="s">
        <v>128</v>
      </c>
      <c r="B12" s="8" t="s">
        <v>13</v>
      </c>
      <c r="C12" s="7">
        <v>30</v>
      </c>
      <c r="D12" s="7" t="s">
        <v>142</v>
      </c>
      <c r="F12" s="76"/>
      <c r="G12" s="19" t="s">
        <v>19</v>
      </c>
      <c r="H12" s="21"/>
      <c r="I12" s="21"/>
      <c r="J12" s="19">
        <v>1</v>
      </c>
      <c r="K12" s="19">
        <v>1</v>
      </c>
      <c r="L12" s="23"/>
      <c r="M12" s="23"/>
      <c r="N12" s="19"/>
      <c r="O12" s="19"/>
      <c r="P12" s="21"/>
      <c r="Q12" s="21"/>
      <c r="R12" s="19"/>
      <c r="S12" s="19"/>
      <c r="T12" s="21"/>
      <c r="U12" s="21"/>
      <c r="V12" s="21"/>
      <c r="W12" s="21"/>
      <c r="X12" s="21"/>
      <c r="Y12" s="21"/>
      <c r="Z12" s="21"/>
      <c r="AA12" s="21"/>
      <c r="AB12" s="21"/>
      <c r="AC12" s="21">
        <v>1</v>
      </c>
      <c r="AD12" s="21"/>
      <c r="AE12" s="21"/>
      <c r="AF12" s="21"/>
      <c r="AG12" s="21"/>
      <c r="AH12" s="21"/>
      <c r="AI12" s="21"/>
      <c r="AJ12" s="21">
        <v>1</v>
      </c>
      <c r="AK12" s="21">
        <v>1</v>
      </c>
      <c r="AL12" s="21">
        <v>1</v>
      </c>
      <c r="AM12" s="21">
        <v>1</v>
      </c>
      <c r="AN12" s="21"/>
      <c r="AO12" s="21"/>
      <c r="AP12" s="21"/>
      <c r="AQ12" s="21"/>
      <c r="AR12" s="21"/>
      <c r="AS12" s="21"/>
      <c r="AT12" s="21"/>
      <c r="AU12" s="21"/>
      <c r="AV12" s="19"/>
      <c r="AW12" s="19"/>
      <c r="AX12" s="19">
        <f t="shared" si="0"/>
        <v>7</v>
      </c>
      <c r="AY12" s="19">
        <f t="shared" si="1"/>
        <v>4</v>
      </c>
      <c r="AZ12" s="19">
        <f t="shared" si="2"/>
        <v>3</v>
      </c>
    </row>
    <row r="13" spans="1:52" ht="33" customHeight="1" x14ac:dyDescent="0.25">
      <c r="A13" s="26" t="s">
        <v>130</v>
      </c>
      <c r="B13" s="8" t="s">
        <v>136</v>
      </c>
      <c r="C13" s="7">
        <v>5000</v>
      </c>
      <c r="D13" s="60" t="s">
        <v>143</v>
      </c>
      <c r="F13" s="77"/>
      <c r="G13" s="19" t="s">
        <v>20</v>
      </c>
      <c r="H13" s="21"/>
      <c r="I13" s="21"/>
      <c r="J13" s="19">
        <v>1</v>
      </c>
      <c r="K13" s="19">
        <v>1</v>
      </c>
      <c r="L13" s="23"/>
      <c r="M13" s="23"/>
      <c r="N13" s="19"/>
      <c r="O13" s="19"/>
      <c r="P13" s="21"/>
      <c r="Q13" s="21"/>
      <c r="R13" s="19"/>
      <c r="S13" s="19"/>
      <c r="T13" s="21"/>
      <c r="U13" s="21"/>
      <c r="V13" s="21"/>
      <c r="W13" s="21"/>
      <c r="X13" s="21"/>
      <c r="Y13" s="21"/>
      <c r="Z13" s="21"/>
      <c r="AA13" s="21"/>
      <c r="AB13" s="21"/>
      <c r="AC13" s="21">
        <v>1</v>
      </c>
      <c r="AD13" s="21"/>
      <c r="AE13" s="21"/>
      <c r="AF13" s="21"/>
      <c r="AG13" s="21"/>
      <c r="AH13" s="21"/>
      <c r="AI13" s="21"/>
      <c r="AJ13" s="21">
        <v>1</v>
      </c>
      <c r="AK13" s="21">
        <v>1</v>
      </c>
      <c r="AL13" s="21">
        <v>1</v>
      </c>
      <c r="AM13" s="21">
        <v>1</v>
      </c>
      <c r="AN13" s="21"/>
      <c r="AO13" s="21"/>
      <c r="AP13" s="21"/>
      <c r="AQ13" s="21"/>
      <c r="AR13" s="21"/>
      <c r="AS13" s="21"/>
      <c r="AT13" s="21"/>
      <c r="AU13" s="21"/>
      <c r="AV13" s="19"/>
      <c r="AW13" s="19"/>
      <c r="AX13" s="19">
        <f t="shared" si="0"/>
        <v>7</v>
      </c>
      <c r="AY13" s="19">
        <f t="shared" si="1"/>
        <v>4</v>
      </c>
      <c r="AZ13" s="19">
        <f t="shared" si="2"/>
        <v>3</v>
      </c>
    </row>
    <row r="14" spans="1:52" ht="30" x14ac:dyDescent="0.25">
      <c r="A14" s="10" t="s">
        <v>131</v>
      </c>
      <c r="B14" s="8" t="s">
        <v>13</v>
      </c>
      <c r="C14" s="10">
        <v>10</v>
      </c>
      <c r="D14" s="63" t="s">
        <v>181</v>
      </c>
      <c r="F14" s="75" t="s">
        <v>84</v>
      </c>
      <c r="G14" s="19" t="s">
        <v>13</v>
      </c>
      <c r="H14" s="21"/>
      <c r="I14" s="21"/>
      <c r="J14" s="19"/>
      <c r="K14" s="19">
        <v>1</v>
      </c>
      <c r="L14" s="23">
        <v>1</v>
      </c>
      <c r="M14" s="23">
        <v>1</v>
      </c>
      <c r="N14" s="19"/>
      <c r="O14" s="19"/>
      <c r="P14" s="21"/>
      <c r="Q14" s="21"/>
      <c r="R14" s="19"/>
      <c r="S14" s="19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>
        <v>1</v>
      </c>
      <c r="AO14" s="21">
        <v>1</v>
      </c>
      <c r="AP14" s="21">
        <v>1</v>
      </c>
      <c r="AQ14" s="21">
        <v>1</v>
      </c>
      <c r="AR14" s="21"/>
      <c r="AS14" s="21"/>
      <c r="AT14" s="21"/>
      <c r="AU14" s="21"/>
      <c r="AV14" s="19"/>
      <c r="AW14" s="19"/>
      <c r="AX14" s="19">
        <f t="shared" si="0"/>
        <v>7</v>
      </c>
      <c r="AY14" s="19">
        <f t="shared" si="1"/>
        <v>4</v>
      </c>
      <c r="AZ14" s="19">
        <f t="shared" si="2"/>
        <v>3</v>
      </c>
    </row>
    <row r="15" spans="1:52" ht="34.5" customHeight="1" x14ac:dyDescent="0.25">
      <c r="A15" s="61" t="s">
        <v>132</v>
      </c>
      <c r="B15" s="8" t="s">
        <v>13</v>
      </c>
      <c r="C15" s="8">
        <v>10</v>
      </c>
      <c r="D15" s="64" t="s">
        <v>182</v>
      </c>
      <c r="F15" s="76"/>
      <c r="G15" s="19" t="s">
        <v>19</v>
      </c>
      <c r="H15" s="21"/>
      <c r="I15" s="21"/>
      <c r="J15" s="19"/>
      <c r="K15" s="19">
        <v>1</v>
      </c>
      <c r="L15" s="23">
        <v>1</v>
      </c>
      <c r="M15" s="23">
        <v>1</v>
      </c>
      <c r="N15" s="19"/>
      <c r="O15" s="19"/>
      <c r="P15" s="21"/>
      <c r="Q15" s="21"/>
      <c r="R15" s="19"/>
      <c r="S15" s="19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>
        <v>1</v>
      </c>
      <c r="AO15" s="21">
        <v>1</v>
      </c>
      <c r="AP15" s="21">
        <v>1</v>
      </c>
      <c r="AQ15" s="21">
        <v>1</v>
      </c>
      <c r="AR15" s="21"/>
      <c r="AS15" s="21"/>
      <c r="AT15" s="21"/>
      <c r="AU15" s="21"/>
      <c r="AV15" s="19"/>
      <c r="AW15" s="19"/>
      <c r="AX15" s="19">
        <f t="shared" si="0"/>
        <v>7</v>
      </c>
      <c r="AY15" s="19">
        <f t="shared" si="1"/>
        <v>4</v>
      </c>
      <c r="AZ15" s="19">
        <f t="shared" si="2"/>
        <v>3</v>
      </c>
    </row>
    <row r="16" spans="1:52" ht="42.75" customHeight="1" x14ac:dyDescent="0.25">
      <c r="A16" s="61" t="s">
        <v>144</v>
      </c>
      <c r="B16" s="8" t="s">
        <v>13</v>
      </c>
      <c r="C16" s="8">
        <v>300</v>
      </c>
      <c r="D16" s="68" t="s">
        <v>161</v>
      </c>
      <c r="F16" s="77"/>
      <c r="G16" s="19" t="s">
        <v>20</v>
      </c>
      <c r="H16" s="21"/>
      <c r="I16" s="21"/>
      <c r="J16" s="19"/>
      <c r="K16" s="19">
        <v>1</v>
      </c>
      <c r="L16" s="23">
        <v>1</v>
      </c>
      <c r="M16" s="23">
        <v>1</v>
      </c>
      <c r="N16" s="19"/>
      <c r="O16" s="19"/>
      <c r="P16" s="21"/>
      <c r="Q16" s="21"/>
      <c r="R16" s="19"/>
      <c r="S16" s="19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>
        <v>1</v>
      </c>
      <c r="AO16" s="21">
        <v>1</v>
      </c>
      <c r="AP16" s="21">
        <v>1</v>
      </c>
      <c r="AQ16" s="21">
        <v>1</v>
      </c>
      <c r="AR16" s="21"/>
      <c r="AS16" s="21"/>
      <c r="AT16" s="21"/>
      <c r="AU16" s="21"/>
      <c r="AV16" s="19"/>
      <c r="AW16" s="19"/>
      <c r="AX16" s="19">
        <f t="shared" si="0"/>
        <v>7</v>
      </c>
      <c r="AY16" s="19">
        <f t="shared" si="1"/>
        <v>4</v>
      </c>
      <c r="AZ16" s="19">
        <f t="shared" si="2"/>
        <v>3</v>
      </c>
    </row>
    <row r="17" spans="1:52" ht="30" x14ac:dyDescent="0.25">
      <c r="A17" s="61" t="s">
        <v>133</v>
      </c>
      <c r="B17" s="8" t="s">
        <v>136</v>
      </c>
      <c r="C17" s="8">
        <v>900</v>
      </c>
      <c r="D17" s="64" t="s">
        <v>154</v>
      </c>
      <c r="F17" s="75" t="s">
        <v>85</v>
      </c>
      <c r="G17" s="19" t="s">
        <v>13</v>
      </c>
      <c r="H17" s="21"/>
      <c r="I17" s="21"/>
      <c r="J17" s="19"/>
      <c r="K17" s="19"/>
      <c r="L17" s="23"/>
      <c r="M17" s="23"/>
      <c r="N17" s="19"/>
      <c r="O17" s="19"/>
      <c r="P17" s="21"/>
      <c r="Q17" s="21"/>
      <c r="R17" s="19"/>
      <c r="S17" s="19"/>
      <c r="T17" s="21"/>
      <c r="U17" s="21"/>
      <c r="V17" s="21"/>
      <c r="W17" s="21"/>
      <c r="X17" s="21">
        <v>1</v>
      </c>
      <c r="Y17" s="21">
        <v>1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>
        <v>1</v>
      </c>
      <c r="AS17" s="21">
        <v>1</v>
      </c>
      <c r="AT17" s="21"/>
      <c r="AU17" s="21"/>
      <c r="AV17" s="19"/>
      <c r="AW17" s="19"/>
      <c r="AX17" s="19">
        <f t="shared" si="0"/>
        <v>4</v>
      </c>
      <c r="AY17" s="19">
        <f t="shared" si="1"/>
        <v>2</v>
      </c>
      <c r="AZ17" s="19">
        <f t="shared" si="2"/>
        <v>2</v>
      </c>
    </row>
    <row r="18" spans="1:52" ht="30" x14ac:dyDescent="0.25">
      <c r="A18" s="61" t="s">
        <v>134</v>
      </c>
      <c r="B18" s="8" t="s">
        <v>136</v>
      </c>
      <c r="C18" s="8">
        <v>600</v>
      </c>
      <c r="D18" s="64" t="s">
        <v>183</v>
      </c>
      <c r="F18" s="76"/>
      <c r="G18" s="19" t="s">
        <v>19</v>
      </c>
      <c r="H18" s="21"/>
      <c r="I18" s="21"/>
      <c r="J18" s="19"/>
      <c r="K18" s="19"/>
      <c r="L18" s="23"/>
      <c r="M18" s="23"/>
      <c r="N18" s="19"/>
      <c r="O18" s="19"/>
      <c r="P18" s="21"/>
      <c r="Q18" s="21"/>
      <c r="R18" s="19"/>
      <c r="S18" s="19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9"/>
      <c r="AW18" s="19"/>
      <c r="AX18" s="19">
        <f t="shared" si="0"/>
        <v>0</v>
      </c>
      <c r="AY18" s="19">
        <f t="shared" si="1"/>
        <v>0</v>
      </c>
      <c r="AZ18" s="19">
        <f t="shared" si="2"/>
        <v>0</v>
      </c>
    </row>
    <row r="19" spans="1:52" x14ac:dyDescent="0.25">
      <c r="A19" s="61" t="s">
        <v>145</v>
      </c>
      <c r="B19" s="8" t="s">
        <v>13</v>
      </c>
      <c r="C19" s="8">
        <v>8.3000000000000004E-2</v>
      </c>
      <c r="D19" s="64" t="s">
        <v>155</v>
      </c>
      <c r="F19" s="77"/>
      <c r="G19" s="19" t="s">
        <v>20</v>
      </c>
      <c r="H19" s="21"/>
      <c r="I19" s="21"/>
      <c r="J19" s="19"/>
      <c r="K19" s="19"/>
      <c r="L19" s="23"/>
      <c r="M19" s="23"/>
      <c r="N19" s="19"/>
      <c r="O19" s="19"/>
      <c r="P19" s="21"/>
      <c r="Q19" s="21"/>
      <c r="R19" s="19"/>
      <c r="S19" s="19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19"/>
      <c r="AW19" s="19"/>
      <c r="AX19" s="19">
        <f t="shared" si="0"/>
        <v>0</v>
      </c>
      <c r="AY19" s="19">
        <f t="shared" si="1"/>
        <v>0</v>
      </c>
      <c r="AZ19" s="19">
        <f t="shared" si="2"/>
        <v>0</v>
      </c>
    </row>
    <row r="20" spans="1:52" ht="15" customHeight="1" x14ac:dyDescent="0.25">
      <c r="A20" s="61" t="s">
        <v>146</v>
      </c>
      <c r="B20" s="8" t="s">
        <v>13</v>
      </c>
      <c r="C20" s="8">
        <v>0.5</v>
      </c>
      <c r="D20" s="64" t="s">
        <v>155</v>
      </c>
      <c r="F20" s="75" t="s">
        <v>86</v>
      </c>
      <c r="G20" s="19" t="s">
        <v>13</v>
      </c>
      <c r="H20" s="21">
        <v>1</v>
      </c>
      <c r="I20" s="21">
        <v>1</v>
      </c>
      <c r="J20" s="19"/>
      <c r="K20" s="19">
        <v>1</v>
      </c>
      <c r="L20" s="23"/>
      <c r="M20" s="23"/>
      <c r="N20" s="19"/>
      <c r="O20" s="19"/>
      <c r="P20" s="21"/>
      <c r="Q20" s="21">
        <v>1</v>
      </c>
      <c r="R20" s="19"/>
      <c r="S20" s="19"/>
      <c r="T20" s="21"/>
      <c r="U20" s="21">
        <v>1</v>
      </c>
      <c r="V20" s="21"/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/>
      <c r="AC20" s="21">
        <v>1</v>
      </c>
      <c r="AD20" s="21"/>
      <c r="AE20" s="21">
        <v>1</v>
      </c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v>1</v>
      </c>
      <c r="AU20" s="21">
        <v>1</v>
      </c>
      <c r="AV20" s="19"/>
      <c r="AW20" s="19"/>
      <c r="AX20" s="19">
        <f t="shared" si="0"/>
        <v>14</v>
      </c>
      <c r="AY20" s="19">
        <f t="shared" si="1"/>
        <v>10</v>
      </c>
      <c r="AZ20" s="19">
        <f t="shared" si="2"/>
        <v>4</v>
      </c>
    </row>
    <row r="21" spans="1:52" x14ac:dyDescent="0.25">
      <c r="A21" s="61" t="s">
        <v>147</v>
      </c>
      <c r="B21" s="8" t="s">
        <v>136</v>
      </c>
      <c r="C21" s="8">
        <v>50</v>
      </c>
      <c r="D21" s="64" t="s">
        <v>157</v>
      </c>
      <c r="F21" s="76"/>
      <c r="G21" s="19" t="s">
        <v>19</v>
      </c>
      <c r="H21" s="21"/>
      <c r="I21" s="21"/>
      <c r="J21" s="19"/>
      <c r="K21" s="19">
        <v>1</v>
      </c>
      <c r="L21" s="23"/>
      <c r="M21" s="23"/>
      <c r="N21" s="19"/>
      <c r="O21" s="19"/>
      <c r="P21" s="21"/>
      <c r="Q21" s="21">
        <v>1</v>
      </c>
      <c r="R21" s="19"/>
      <c r="S21" s="19"/>
      <c r="T21" s="21"/>
      <c r="U21" s="21">
        <v>1</v>
      </c>
      <c r="V21" s="21"/>
      <c r="W21" s="21"/>
      <c r="X21" s="21"/>
      <c r="Y21" s="21"/>
      <c r="Z21" s="21"/>
      <c r="AA21" s="21"/>
      <c r="AB21" s="21"/>
      <c r="AC21" s="21">
        <v>1</v>
      </c>
      <c r="AD21" s="21"/>
      <c r="AE21" s="21">
        <v>1</v>
      </c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19"/>
      <c r="AW21" s="19"/>
      <c r="AX21" s="19">
        <f t="shared" si="0"/>
        <v>5</v>
      </c>
      <c r="AY21" s="19">
        <f t="shared" si="1"/>
        <v>5</v>
      </c>
      <c r="AZ21" s="19">
        <f t="shared" si="2"/>
        <v>0</v>
      </c>
    </row>
    <row r="22" spans="1:52" x14ac:dyDescent="0.25">
      <c r="A22" s="61" t="s">
        <v>148</v>
      </c>
      <c r="B22" t="s">
        <v>136</v>
      </c>
      <c r="C22" s="8">
        <v>300</v>
      </c>
      <c r="D22" s="64" t="s">
        <v>156</v>
      </c>
      <c r="F22" s="77"/>
      <c r="G22" s="19" t="s">
        <v>20</v>
      </c>
      <c r="H22" s="21"/>
      <c r="I22" s="21"/>
      <c r="J22" s="19"/>
      <c r="K22" s="19">
        <v>1</v>
      </c>
      <c r="L22" s="23"/>
      <c r="M22" s="23"/>
      <c r="N22" s="19"/>
      <c r="O22" s="19"/>
      <c r="P22" s="21"/>
      <c r="Q22" s="21">
        <v>1</v>
      </c>
      <c r="R22" s="19"/>
      <c r="S22" s="19"/>
      <c r="T22" s="21"/>
      <c r="U22" s="21">
        <v>1</v>
      </c>
      <c r="V22" s="21"/>
      <c r="W22" s="21"/>
      <c r="X22" s="21"/>
      <c r="Y22" s="21"/>
      <c r="Z22" s="21"/>
      <c r="AA22" s="21"/>
      <c r="AB22" s="21"/>
      <c r="AC22" s="21">
        <v>1</v>
      </c>
      <c r="AD22" s="21"/>
      <c r="AE22" s="21">
        <v>1</v>
      </c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19"/>
      <c r="AW22" s="19"/>
      <c r="AX22" s="19">
        <f t="shared" si="0"/>
        <v>5</v>
      </c>
      <c r="AY22" s="19">
        <f t="shared" si="1"/>
        <v>5</v>
      </c>
      <c r="AZ22" s="19">
        <f t="shared" si="2"/>
        <v>0</v>
      </c>
    </row>
    <row r="23" spans="1:52" x14ac:dyDescent="0.25">
      <c r="A23" s="61" t="s">
        <v>149</v>
      </c>
      <c r="B23" t="s">
        <v>136</v>
      </c>
      <c r="C23" s="8">
        <v>8.3000000000000004E-2</v>
      </c>
      <c r="D23" s="64" t="s">
        <v>158</v>
      </c>
      <c r="F23" s="65" t="s">
        <v>87</v>
      </c>
      <c r="G23" s="19" t="s">
        <v>13</v>
      </c>
      <c r="H23" s="21"/>
      <c r="I23" s="21"/>
      <c r="J23" s="19"/>
      <c r="K23" s="19"/>
      <c r="L23" s="23"/>
      <c r="M23" s="23"/>
      <c r="N23" s="19"/>
      <c r="O23" s="19"/>
      <c r="P23" s="21"/>
      <c r="Q23" s="21"/>
      <c r="R23" s="19"/>
      <c r="S23" s="19"/>
      <c r="T23" s="21"/>
      <c r="U23" s="21"/>
      <c r="V23" s="21">
        <v>1</v>
      </c>
      <c r="W23" s="21">
        <v>1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19">
        <v>1</v>
      </c>
      <c r="AW23" s="19">
        <v>1</v>
      </c>
      <c r="AX23" s="19">
        <f t="shared" si="0"/>
        <v>4</v>
      </c>
      <c r="AY23" s="19">
        <f t="shared" si="1"/>
        <v>2</v>
      </c>
      <c r="AZ23" s="19">
        <f t="shared" si="2"/>
        <v>2</v>
      </c>
    </row>
    <row r="24" spans="1:52" x14ac:dyDescent="0.25">
      <c r="A24" s="61" t="s">
        <v>150</v>
      </c>
      <c r="B24" t="s">
        <v>136</v>
      </c>
      <c r="C24" s="8">
        <v>0.5</v>
      </c>
      <c r="D24" s="64" t="s">
        <v>159</v>
      </c>
      <c r="F24" s="66"/>
      <c r="G24" s="19" t="s">
        <v>19</v>
      </c>
      <c r="H24" s="21"/>
      <c r="I24" s="21"/>
      <c r="J24" s="19"/>
      <c r="K24" s="19"/>
      <c r="L24" s="23"/>
      <c r="M24" s="23"/>
      <c r="N24" s="19"/>
      <c r="O24" s="19"/>
      <c r="P24" s="21"/>
      <c r="Q24" s="21"/>
      <c r="R24" s="19"/>
      <c r="S24" s="19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19"/>
      <c r="AW24" s="19"/>
      <c r="AX24" s="19">
        <f t="shared" si="0"/>
        <v>0</v>
      </c>
      <c r="AY24" s="19">
        <f t="shared" si="1"/>
        <v>0</v>
      </c>
      <c r="AZ24" s="19">
        <f t="shared" si="2"/>
        <v>0</v>
      </c>
    </row>
    <row r="25" spans="1:52" x14ac:dyDescent="0.25">
      <c r="A25" s="61" t="s">
        <v>151</v>
      </c>
      <c r="B25" t="s">
        <v>13</v>
      </c>
      <c r="C25" s="8">
        <v>0.5</v>
      </c>
      <c r="D25" s="64" t="s">
        <v>160</v>
      </c>
      <c r="F25" s="67"/>
      <c r="G25" s="19" t="s">
        <v>20</v>
      </c>
      <c r="H25" s="21"/>
      <c r="I25" s="21"/>
      <c r="J25" s="19"/>
      <c r="K25" s="19"/>
      <c r="L25" s="23"/>
      <c r="M25" s="23"/>
      <c r="N25" s="19"/>
      <c r="O25" s="19"/>
      <c r="P25" s="21"/>
      <c r="Q25" s="21"/>
      <c r="R25" s="19"/>
      <c r="S25" s="19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19"/>
      <c r="AW25" s="19"/>
      <c r="AX25" s="19">
        <f t="shared" si="0"/>
        <v>0</v>
      </c>
      <c r="AY25" s="19">
        <f t="shared" si="1"/>
        <v>0</v>
      </c>
      <c r="AZ25" s="19">
        <f t="shared" si="2"/>
        <v>0</v>
      </c>
    </row>
    <row r="26" spans="1:52" ht="14.25" customHeight="1" x14ac:dyDescent="0.25">
      <c r="A26" s="61" t="s">
        <v>152</v>
      </c>
      <c r="B26" t="s">
        <v>13</v>
      </c>
      <c r="C26" s="8">
        <v>1</v>
      </c>
      <c r="D26" s="64" t="s">
        <v>161</v>
      </c>
      <c r="F26" s="75" t="s">
        <v>90</v>
      </c>
      <c r="G26" s="19" t="s">
        <v>13</v>
      </c>
      <c r="H26" s="21"/>
      <c r="I26" s="21"/>
      <c r="J26" s="19">
        <v>1</v>
      </c>
      <c r="K26" s="19">
        <v>2</v>
      </c>
      <c r="L26" s="23"/>
      <c r="M26" s="23"/>
      <c r="N26" s="19"/>
      <c r="O26" s="19"/>
      <c r="P26" s="21"/>
      <c r="Q26" s="21"/>
      <c r="R26" s="19"/>
      <c r="S26" s="19"/>
      <c r="T26" s="21"/>
      <c r="U26" s="21"/>
      <c r="V26" s="21"/>
      <c r="W26" s="21"/>
      <c r="X26" s="21"/>
      <c r="Y26" s="21"/>
      <c r="Z26" s="21"/>
      <c r="AA26" s="21"/>
      <c r="AB26" s="21"/>
      <c r="AC26" s="21">
        <v>1</v>
      </c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19"/>
      <c r="AW26" s="19"/>
      <c r="AX26" s="19">
        <f t="shared" si="0"/>
        <v>4</v>
      </c>
      <c r="AY26" s="19">
        <f t="shared" si="1"/>
        <v>3</v>
      </c>
      <c r="AZ26" s="19">
        <f t="shared" si="2"/>
        <v>1</v>
      </c>
    </row>
    <row r="27" spans="1:52" ht="15" customHeight="1" x14ac:dyDescent="0.25">
      <c r="A27" s="61" t="s">
        <v>153</v>
      </c>
      <c r="B27" t="s">
        <v>13</v>
      </c>
      <c r="C27" s="8">
        <v>8.3000000000000004E-2</v>
      </c>
      <c r="D27" s="64" t="s">
        <v>162</v>
      </c>
      <c r="F27" s="76"/>
      <c r="G27" s="19" t="s">
        <v>19</v>
      </c>
      <c r="H27" s="21"/>
      <c r="I27" s="21"/>
      <c r="J27" s="19">
        <v>1</v>
      </c>
      <c r="K27" s="19">
        <v>2</v>
      </c>
      <c r="L27" s="23"/>
      <c r="M27" s="23"/>
      <c r="N27" s="19"/>
      <c r="O27" s="19"/>
      <c r="P27" s="21"/>
      <c r="Q27" s="21"/>
      <c r="R27" s="19"/>
      <c r="S27" s="19"/>
      <c r="T27" s="21"/>
      <c r="U27" s="21"/>
      <c r="V27" s="21"/>
      <c r="W27" s="21"/>
      <c r="X27" s="21"/>
      <c r="Y27" s="21"/>
      <c r="Z27" s="21"/>
      <c r="AA27" s="21"/>
      <c r="AB27" s="21"/>
      <c r="AC27" s="21">
        <v>1</v>
      </c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19"/>
      <c r="AW27" s="19"/>
      <c r="AX27" s="19">
        <f t="shared" si="0"/>
        <v>4</v>
      </c>
      <c r="AY27" s="19">
        <f t="shared" si="1"/>
        <v>3</v>
      </c>
      <c r="AZ27" s="19">
        <f t="shared" si="2"/>
        <v>1</v>
      </c>
    </row>
    <row r="28" spans="1:52" x14ac:dyDescent="0.25">
      <c r="F28" s="77"/>
      <c r="G28" s="19" t="s">
        <v>20</v>
      </c>
      <c r="H28" s="21"/>
      <c r="I28" s="21"/>
      <c r="J28" s="19">
        <v>1</v>
      </c>
      <c r="K28" s="19">
        <v>2</v>
      </c>
      <c r="L28" s="23"/>
      <c r="M28" s="23"/>
      <c r="N28" s="19"/>
      <c r="O28" s="19"/>
      <c r="P28" s="21"/>
      <c r="Q28" s="21"/>
      <c r="R28" s="19"/>
      <c r="S28" s="19"/>
      <c r="T28" s="21"/>
      <c r="U28" s="21"/>
      <c r="V28" s="21"/>
      <c r="W28" s="21"/>
      <c r="X28" s="21"/>
      <c r="Y28" s="21"/>
      <c r="Z28" s="21"/>
      <c r="AA28" s="21"/>
      <c r="AB28" s="21"/>
      <c r="AC28" s="21">
        <v>1</v>
      </c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19"/>
      <c r="AW28" s="19"/>
      <c r="AX28" s="19">
        <f t="shared" si="0"/>
        <v>4</v>
      </c>
      <c r="AY28" s="19">
        <f t="shared" si="1"/>
        <v>3</v>
      </c>
      <c r="AZ28" s="19">
        <f t="shared" si="2"/>
        <v>1</v>
      </c>
    </row>
    <row r="29" spans="1:52" ht="30" customHeight="1" x14ac:dyDescent="0.25">
      <c r="F29" s="75" t="s">
        <v>163</v>
      </c>
      <c r="G29" s="19" t="s">
        <v>13</v>
      </c>
      <c r="H29" s="21"/>
      <c r="I29" s="21"/>
      <c r="J29" s="19"/>
      <c r="K29" s="19"/>
      <c r="L29" s="23"/>
      <c r="M29" s="23"/>
      <c r="N29" s="19"/>
      <c r="O29" s="19"/>
      <c r="P29" s="21"/>
      <c r="Q29" s="21"/>
      <c r="R29" s="19"/>
      <c r="S29" s="19"/>
      <c r="T29" s="21"/>
      <c r="U29" s="21"/>
      <c r="V29" s="21">
        <v>1</v>
      </c>
      <c r="W29" s="21">
        <v>1</v>
      </c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19"/>
      <c r="AW29" s="19"/>
      <c r="AX29" s="19">
        <f t="shared" si="0"/>
        <v>2</v>
      </c>
      <c r="AY29" s="19">
        <f t="shared" si="1"/>
        <v>1</v>
      </c>
      <c r="AZ29" s="19">
        <f t="shared" si="2"/>
        <v>1</v>
      </c>
    </row>
    <row r="30" spans="1:52" x14ac:dyDescent="0.25">
      <c r="F30" s="76"/>
      <c r="G30" s="19" t="s">
        <v>19</v>
      </c>
      <c r="H30" s="21"/>
      <c r="I30" s="21"/>
      <c r="J30" s="19"/>
      <c r="K30" s="19"/>
      <c r="L30" s="23"/>
      <c r="M30" s="23"/>
      <c r="N30" s="19"/>
      <c r="O30" s="19"/>
      <c r="P30" s="21"/>
      <c r="Q30" s="21"/>
      <c r="R30" s="19"/>
      <c r="S30" s="19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19"/>
      <c r="AW30" s="19"/>
      <c r="AX30" s="19">
        <f t="shared" si="0"/>
        <v>0</v>
      </c>
      <c r="AY30" s="19">
        <f t="shared" si="1"/>
        <v>0</v>
      </c>
      <c r="AZ30" s="19">
        <f t="shared" si="2"/>
        <v>0</v>
      </c>
    </row>
    <row r="31" spans="1:52" ht="12.75" customHeight="1" x14ac:dyDescent="0.25">
      <c r="F31" s="77"/>
      <c r="G31" s="19" t="s">
        <v>20</v>
      </c>
      <c r="H31" s="21"/>
      <c r="I31" s="21"/>
      <c r="J31" s="19"/>
      <c r="K31" s="19"/>
      <c r="L31" s="23"/>
      <c r="M31" s="23"/>
      <c r="N31" s="19"/>
      <c r="O31" s="19"/>
      <c r="P31" s="21"/>
      <c r="Q31" s="21"/>
      <c r="R31" s="19"/>
      <c r="S31" s="19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19"/>
      <c r="AW31" s="19"/>
      <c r="AX31" s="19">
        <f t="shared" si="0"/>
        <v>0</v>
      </c>
      <c r="AY31" s="19">
        <f t="shared" si="1"/>
        <v>0</v>
      </c>
      <c r="AZ31" s="19">
        <f t="shared" si="2"/>
        <v>0</v>
      </c>
    </row>
    <row r="33" spans="4:52" ht="15" customHeight="1" x14ac:dyDescent="0.25"/>
    <row r="35" spans="4:52" x14ac:dyDescent="0.25">
      <c r="D35" s="8"/>
    </row>
    <row r="36" spans="4:52" x14ac:dyDescent="0.25">
      <c r="D36" s="8"/>
    </row>
    <row r="37" spans="4:52" x14ac:dyDescent="0.25">
      <c r="D37" s="8"/>
    </row>
    <row r="38" spans="4:52" x14ac:dyDescent="0.25">
      <c r="D38" s="8"/>
    </row>
    <row r="39" spans="4:52" x14ac:dyDescent="0.25">
      <c r="D39" s="8"/>
    </row>
    <row r="40" spans="4:52" x14ac:dyDescent="0.25">
      <c r="D40" s="8"/>
    </row>
    <row r="44" spans="4:52" ht="45" customHeight="1" x14ac:dyDescent="0.25">
      <c r="F44" s="14" t="s">
        <v>0</v>
      </c>
      <c r="G44" s="14" t="s">
        <v>2</v>
      </c>
      <c r="H44" s="79" t="s">
        <v>14</v>
      </c>
      <c r="I44" s="79"/>
      <c r="J44" s="78" t="s">
        <v>6</v>
      </c>
      <c r="K44" s="78"/>
      <c r="L44" s="80" t="s">
        <v>7</v>
      </c>
      <c r="M44" s="80"/>
      <c r="N44" s="78" t="s">
        <v>15</v>
      </c>
      <c r="O44" s="78"/>
      <c r="P44" s="79" t="s">
        <v>16</v>
      </c>
      <c r="Q44" s="79"/>
      <c r="R44" s="78" t="s">
        <v>17</v>
      </c>
      <c r="S44" s="78"/>
      <c r="T44" s="79" t="s">
        <v>18</v>
      </c>
      <c r="U44" s="79"/>
      <c r="V44" s="73" t="s">
        <v>165</v>
      </c>
      <c r="W44" s="74"/>
      <c r="X44" s="73" t="s">
        <v>164</v>
      </c>
      <c r="Y44" s="74"/>
      <c r="Z44" s="73" t="s">
        <v>166</v>
      </c>
      <c r="AA44" s="74"/>
      <c r="AB44" s="73" t="s">
        <v>167</v>
      </c>
      <c r="AC44" s="74"/>
      <c r="AD44" s="73" t="s">
        <v>168</v>
      </c>
      <c r="AE44" s="74"/>
      <c r="AF44" s="73" t="s">
        <v>169</v>
      </c>
      <c r="AG44" s="74"/>
      <c r="AH44" s="73" t="s">
        <v>170</v>
      </c>
      <c r="AI44" s="74"/>
      <c r="AJ44" s="73" t="s">
        <v>171</v>
      </c>
      <c r="AK44" s="74"/>
      <c r="AL44" s="73" t="s">
        <v>172</v>
      </c>
      <c r="AM44" s="74"/>
      <c r="AN44" s="73" t="s">
        <v>173</v>
      </c>
      <c r="AO44" s="74"/>
      <c r="AP44" s="73" t="s">
        <v>174</v>
      </c>
      <c r="AQ44" s="74"/>
      <c r="AR44" s="73" t="s">
        <v>175</v>
      </c>
      <c r="AS44" s="74"/>
      <c r="AT44" s="73" t="s">
        <v>176</v>
      </c>
      <c r="AU44" s="74"/>
      <c r="AV44" s="78" t="s">
        <v>177</v>
      </c>
      <c r="AW44" s="78"/>
      <c r="AX44" s="15" t="s">
        <v>8</v>
      </c>
      <c r="AY44" s="15" t="s">
        <v>35</v>
      </c>
      <c r="AZ44" s="15" t="s">
        <v>36</v>
      </c>
    </row>
    <row r="45" spans="4:52" ht="15" customHeight="1" x14ac:dyDescent="0.25">
      <c r="F45" s="14"/>
      <c r="G45" s="14"/>
      <c r="H45" s="45" t="s">
        <v>37</v>
      </c>
      <c r="I45" s="45" t="s">
        <v>38</v>
      </c>
      <c r="J45" s="44" t="s">
        <v>37</v>
      </c>
      <c r="K45" s="44" t="s">
        <v>38</v>
      </c>
      <c r="L45" s="46" t="s">
        <v>37</v>
      </c>
      <c r="M45" s="46" t="s">
        <v>38</v>
      </c>
      <c r="N45" s="17" t="s">
        <v>37</v>
      </c>
      <c r="O45" s="17" t="s">
        <v>38</v>
      </c>
      <c r="P45" s="45" t="s">
        <v>37</v>
      </c>
      <c r="Q45" s="45" t="s">
        <v>38</v>
      </c>
      <c r="R45" s="44" t="s">
        <v>37</v>
      </c>
      <c r="S45" s="44" t="s">
        <v>38</v>
      </c>
      <c r="T45" s="45" t="s">
        <v>37</v>
      </c>
      <c r="U45" s="45" t="s">
        <v>38</v>
      </c>
      <c r="V45" s="17" t="s">
        <v>37</v>
      </c>
      <c r="W45" s="17" t="s">
        <v>38</v>
      </c>
      <c r="X45" s="58" t="s">
        <v>37</v>
      </c>
      <c r="Y45" s="58" t="s">
        <v>38</v>
      </c>
      <c r="Z45" s="57" t="s">
        <v>37</v>
      </c>
      <c r="AA45" s="57" t="s">
        <v>38</v>
      </c>
      <c r="AB45" s="58" t="s">
        <v>37</v>
      </c>
      <c r="AC45" s="58" t="s">
        <v>38</v>
      </c>
      <c r="AD45" s="17" t="s">
        <v>37</v>
      </c>
      <c r="AE45" s="17" t="s">
        <v>38</v>
      </c>
      <c r="AF45" s="58" t="s">
        <v>37</v>
      </c>
      <c r="AG45" s="58" t="s">
        <v>38</v>
      </c>
      <c r="AH45" s="57" t="s">
        <v>37</v>
      </c>
      <c r="AI45" s="57" t="s">
        <v>38</v>
      </c>
      <c r="AJ45" s="58" t="s">
        <v>37</v>
      </c>
      <c r="AK45" s="58" t="s">
        <v>38</v>
      </c>
      <c r="AL45" s="17" t="s">
        <v>37</v>
      </c>
      <c r="AM45" s="17" t="s">
        <v>38</v>
      </c>
      <c r="AN45" s="58" t="s">
        <v>37</v>
      </c>
      <c r="AO45" s="58" t="s">
        <v>38</v>
      </c>
      <c r="AP45" s="57" t="s">
        <v>37</v>
      </c>
      <c r="AQ45" s="57" t="s">
        <v>38</v>
      </c>
      <c r="AR45" s="58" t="s">
        <v>37</v>
      </c>
      <c r="AS45" s="58" t="s">
        <v>38</v>
      </c>
      <c r="AT45" s="57" t="s">
        <v>37</v>
      </c>
      <c r="AU45" s="57" t="s">
        <v>38</v>
      </c>
      <c r="AV45" s="44" t="s">
        <v>37</v>
      </c>
      <c r="AW45" s="44" t="s">
        <v>38</v>
      </c>
      <c r="AX45" s="18"/>
      <c r="AY45" s="18"/>
      <c r="AZ45" s="18"/>
    </row>
    <row r="46" spans="4:52" x14ac:dyDescent="0.25">
      <c r="F46" s="75" t="s">
        <v>83</v>
      </c>
      <c r="G46" s="19" t="s">
        <v>13</v>
      </c>
      <c r="H46" s="21">
        <f>(H8*$C$7)</f>
        <v>0</v>
      </c>
      <c r="I46" s="21">
        <f>(I8*$C$7)</f>
        <v>0</v>
      </c>
      <c r="J46" s="21">
        <f>(J8*$C$8)</f>
        <v>0</v>
      </c>
      <c r="K46" s="21">
        <f>(K8*$C$8)</f>
        <v>1000</v>
      </c>
      <c r="L46" s="21">
        <f>(L8*$C$9)</f>
        <v>0</v>
      </c>
      <c r="M46" s="21">
        <f>(M8*$C$9)</f>
        <v>0</v>
      </c>
      <c r="N46" s="21">
        <f>(N8*$C$10)</f>
        <v>8.3000000000000004E-2</v>
      </c>
      <c r="O46" s="21">
        <f>(O8*$C$10)</f>
        <v>8.3000000000000004E-2</v>
      </c>
      <c r="P46" s="21">
        <f>(P8*$C$11)</f>
        <v>0</v>
      </c>
      <c r="Q46" s="21">
        <f>(Q8*$C$11)</f>
        <v>0</v>
      </c>
      <c r="R46" s="21">
        <f>(R8*$C$12)</f>
        <v>0</v>
      </c>
      <c r="S46" s="21">
        <f>(S8*$C$12)</f>
        <v>30</v>
      </c>
      <c r="T46" s="21">
        <f>(T8*$C$13)</f>
        <v>0</v>
      </c>
      <c r="U46" s="21">
        <f>(U8*$C$13)</f>
        <v>0</v>
      </c>
      <c r="V46" s="21">
        <f>(V8*$C$14)</f>
        <v>0</v>
      </c>
      <c r="W46" s="21">
        <f>(W8*$C$14)</f>
        <v>0</v>
      </c>
      <c r="X46" s="21">
        <f>(X8*$C$15)</f>
        <v>0</v>
      </c>
      <c r="Y46" s="21">
        <f>(Y8*$C$15)</f>
        <v>0</v>
      </c>
      <c r="Z46" s="21">
        <f>(Z8*$C$16)</f>
        <v>0</v>
      </c>
      <c r="AA46" s="21">
        <f>(AA8*$C$16)</f>
        <v>0</v>
      </c>
      <c r="AB46" s="21">
        <f>(AB8*$C$17)</f>
        <v>0</v>
      </c>
      <c r="AC46" s="21">
        <f>(AC8*$C$17)</f>
        <v>0</v>
      </c>
      <c r="AD46" s="21">
        <f>(AD8*$C$18)</f>
        <v>0</v>
      </c>
      <c r="AE46" s="21">
        <f>(AE8*$C$18)</f>
        <v>0</v>
      </c>
      <c r="AF46" s="21">
        <f>(AF8*$C$19)</f>
        <v>8.3000000000000004E-2</v>
      </c>
      <c r="AG46" s="21">
        <f>(AG8*$C$19)</f>
        <v>8.3000000000000004E-2</v>
      </c>
      <c r="AH46" s="21">
        <f>(AH8*$C$20)</f>
        <v>0.5</v>
      </c>
      <c r="AI46" s="21">
        <f>(AI8*$C$20)</f>
        <v>0.5</v>
      </c>
      <c r="AJ46" s="21">
        <f>(AJ8*$C$21)</f>
        <v>0</v>
      </c>
      <c r="AK46" s="21">
        <f>(AK8*$C$21)</f>
        <v>0</v>
      </c>
      <c r="AL46" s="21">
        <f>(AL8*$C$22)</f>
        <v>0</v>
      </c>
      <c r="AM46" s="21">
        <f>(AM8*$C$22)</f>
        <v>0</v>
      </c>
      <c r="AN46" s="21">
        <f>(AN8*$C$23)</f>
        <v>0</v>
      </c>
      <c r="AO46" s="21">
        <f>(AO8*$C$23)</f>
        <v>0</v>
      </c>
      <c r="AP46" s="21">
        <f>(AP8*$C$24)</f>
        <v>0</v>
      </c>
      <c r="AQ46" s="21">
        <f>(AQ8*$C$24)</f>
        <v>0</v>
      </c>
      <c r="AR46" s="21">
        <f>(AR8*$C$25)</f>
        <v>0</v>
      </c>
      <c r="AS46" s="21">
        <f>(AS8*$C$25)</f>
        <v>0</v>
      </c>
      <c r="AT46" s="21">
        <f>(AT8*$C$26)</f>
        <v>0</v>
      </c>
      <c r="AU46" s="21">
        <f>(AU8*$C$26)</f>
        <v>0</v>
      </c>
      <c r="AV46" s="21">
        <f>(AV8*$C$27)</f>
        <v>0</v>
      </c>
      <c r="AW46" s="21">
        <f>(AW8*$C$27)</f>
        <v>0</v>
      </c>
      <c r="AX46" s="19">
        <f t="shared" ref="AX46:AX51" si="3">SUM(H46:AW46)</f>
        <v>1031.3320000000001</v>
      </c>
      <c r="AY46" s="19">
        <f>SUM(I46,K46,M46,O46,Q46,S46,U46,AW46,W46,Y46,AA46,AC46,AE46,AG46,AI46,AK46,AM46,AO46,AQ46,AS46,AU46)</f>
        <v>1030.6660000000002</v>
      </c>
      <c r="AZ46" s="19">
        <f>SUM(H46,J46,L46,N46,P46,R46,T46,AV46,V46,X46,Z46,AB46,AD46,AF46,AH46,AJ46,AL46,AN46,AP46,AR46,AT46)</f>
        <v>0.66600000000000004</v>
      </c>
    </row>
    <row r="47" spans="4:52" x14ac:dyDescent="0.25">
      <c r="F47" s="76"/>
      <c r="G47" s="19" t="s">
        <v>19</v>
      </c>
      <c r="H47" s="21">
        <f t="shared" ref="H47:I47" si="4">(H9*$C$7)</f>
        <v>0</v>
      </c>
      <c r="I47" s="21">
        <f t="shared" si="4"/>
        <v>0</v>
      </c>
      <c r="J47" s="21">
        <f t="shared" ref="J47:K47" si="5">(J9*$C$8)</f>
        <v>0</v>
      </c>
      <c r="K47" s="21">
        <f t="shared" si="5"/>
        <v>1000</v>
      </c>
      <c r="L47" s="21">
        <f t="shared" ref="L47:M47" si="6">(L9*$C$9)</f>
        <v>0</v>
      </c>
      <c r="M47" s="21">
        <f t="shared" si="6"/>
        <v>0</v>
      </c>
      <c r="N47" s="21">
        <f t="shared" ref="N47:O47" si="7">(N9*$C$10)</f>
        <v>0</v>
      </c>
      <c r="O47" s="21">
        <f t="shared" si="7"/>
        <v>0</v>
      </c>
      <c r="P47" s="21">
        <f t="shared" ref="P47:Q47" si="8">(P9*$C$11)</f>
        <v>0</v>
      </c>
      <c r="Q47" s="21">
        <f t="shared" si="8"/>
        <v>0</v>
      </c>
      <c r="R47" s="21">
        <f t="shared" ref="R47:S47" si="9">(R9*$C$12)</f>
        <v>0</v>
      </c>
      <c r="S47" s="21">
        <f t="shared" si="9"/>
        <v>0</v>
      </c>
      <c r="T47" s="21">
        <f t="shared" ref="T47:U47" si="10">(T9*$C$13)</f>
        <v>0</v>
      </c>
      <c r="U47" s="21">
        <f t="shared" si="10"/>
        <v>0</v>
      </c>
      <c r="V47" s="21">
        <f t="shared" ref="V47:W47" si="11">(V9*$C$14)</f>
        <v>0</v>
      </c>
      <c r="W47" s="21">
        <f t="shared" si="11"/>
        <v>0</v>
      </c>
      <c r="X47" s="21">
        <f t="shared" ref="X47:Y47" si="12">(X9*$C$15)</f>
        <v>0</v>
      </c>
      <c r="Y47" s="21">
        <f t="shared" si="12"/>
        <v>0</v>
      </c>
      <c r="Z47" s="21">
        <f t="shared" ref="Z47:AA47" si="13">(Z9*$C$16)</f>
        <v>0</v>
      </c>
      <c r="AA47" s="21">
        <f t="shared" si="13"/>
        <v>0</v>
      </c>
      <c r="AB47" s="21">
        <f t="shared" ref="AB47:AC47" si="14">(AB9*$C$17)</f>
        <v>0</v>
      </c>
      <c r="AC47" s="21">
        <f t="shared" si="14"/>
        <v>0</v>
      </c>
      <c r="AD47" s="21">
        <f t="shared" ref="AD47:AE47" si="15">(AD9*$C$18)</f>
        <v>0</v>
      </c>
      <c r="AE47" s="21">
        <f t="shared" si="15"/>
        <v>0</v>
      </c>
      <c r="AF47" s="21">
        <f t="shared" ref="AF47:AG47" si="16">(AF9*$C$19)</f>
        <v>0</v>
      </c>
      <c r="AG47" s="21">
        <f t="shared" si="16"/>
        <v>0</v>
      </c>
      <c r="AH47" s="21">
        <f t="shared" ref="AH47:AI47" si="17">(AH9*$C$20)</f>
        <v>0</v>
      </c>
      <c r="AI47" s="21">
        <f t="shared" si="17"/>
        <v>0</v>
      </c>
      <c r="AJ47" s="21">
        <f t="shared" ref="AJ47:AK47" si="18">(AJ9*$C$21)</f>
        <v>0</v>
      </c>
      <c r="AK47" s="21">
        <f t="shared" si="18"/>
        <v>0</v>
      </c>
      <c r="AL47" s="21">
        <f t="shared" ref="AL47:AM47" si="19">(AL9*$C$22)</f>
        <v>0</v>
      </c>
      <c r="AM47" s="21">
        <f t="shared" si="19"/>
        <v>0</v>
      </c>
      <c r="AN47" s="21">
        <f t="shared" ref="AN47:AO47" si="20">(AN9*$C$23)</f>
        <v>0</v>
      </c>
      <c r="AO47" s="21">
        <f t="shared" si="20"/>
        <v>0</v>
      </c>
      <c r="AP47" s="21">
        <f t="shared" ref="AP47:AQ47" si="21">(AP9*$C$24)</f>
        <v>0</v>
      </c>
      <c r="AQ47" s="21">
        <f t="shared" si="21"/>
        <v>0</v>
      </c>
      <c r="AR47" s="21">
        <f t="shared" ref="AR47:AS47" si="22">(AR9*$C$25)</f>
        <v>0</v>
      </c>
      <c r="AS47" s="21">
        <f t="shared" si="22"/>
        <v>0</v>
      </c>
      <c r="AT47" s="21">
        <f t="shared" ref="AT47:AU47" si="23">(AT9*$C$26)</f>
        <v>0</v>
      </c>
      <c r="AU47" s="21">
        <f t="shared" si="23"/>
        <v>0</v>
      </c>
      <c r="AV47" s="21">
        <f t="shared" ref="AV47:AW47" si="24">(AV9*$C$27)</f>
        <v>0</v>
      </c>
      <c r="AW47" s="21">
        <f t="shared" si="24"/>
        <v>0</v>
      </c>
      <c r="AX47" s="19">
        <f t="shared" si="3"/>
        <v>1000</v>
      </c>
      <c r="AY47" s="19">
        <f t="shared" ref="AY47:AY69" si="25">SUM(I47,K47,M47,O47,Q47,S47,U47,AW47,W47,Y47,AA47,AC47,AE47,AG47,AI47,AK47,AM47,AO47,AQ47,AS47,AU47)</f>
        <v>1000</v>
      </c>
      <c r="AZ47" s="19">
        <f t="shared" ref="AZ47:AZ69" si="26">SUM(H47,J47,L47,N47,P47,R47,T47,AV47,V47,X47,Z47,AB47,AD47,AF47,AH47,AJ47,AL47,AN47,AP47,AR47,AT47)</f>
        <v>0</v>
      </c>
    </row>
    <row r="48" spans="4:52" x14ac:dyDescent="0.25">
      <c r="F48" s="77"/>
      <c r="G48" s="19" t="s">
        <v>20</v>
      </c>
      <c r="H48" s="21">
        <f t="shared" ref="H48:I48" si="27">(H10*$C$7)</f>
        <v>0</v>
      </c>
      <c r="I48" s="21">
        <f t="shared" si="27"/>
        <v>0</v>
      </c>
      <c r="J48" s="21">
        <f t="shared" ref="J48:K48" si="28">(J10*$C$8)</f>
        <v>0</v>
      </c>
      <c r="K48" s="21">
        <f t="shared" si="28"/>
        <v>1000</v>
      </c>
      <c r="L48" s="21">
        <f t="shared" ref="L48:M48" si="29">(L10*$C$9)</f>
        <v>0</v>
      </c>
      <c r="M48" s="21">
        <f t="shared" si="29"/>
        <v>0</v>
      </c>
      <c r="N48" s="21">
        <f t="shared" ref="N48:O48" si="30">(N10*$C$10)</f>
        <v>0</v>
      </c>
      <c r="O48" s="21">
        <f t="shared" si="30"/>
        <v>0</v>
      </c>
      <c r="P48" s="21">
        <f t="shared" ref="P48:Q48" si="31">(P10*$C$11)</f>
        <v>0</v>
      </c>
      <c r="Q48" s="21">
        <f t="shared" si="31"/>
        <v>0</v>
      </c>
      <c r="R48" s="21">
        <f t="shared" ref="R48:S48" si="32">(R10*$C$12)</f>
        <v>0</v>
      </c>
      <c r="S48" s="21">
        <f t="shared" si="32"/>
        <v>0</v>
      </c>
      <c r="T48" s="21">
        <f t="shared" ref="T48:U48" si="33">(T10*$C$13)</f>
        <v>0</v>
      </c>
      <c r="U48" s="21">
        <f t="shared" si="33"/>
        <v>0</v>
      </c>
      <c r="V48" s="21">
        <f t="shared" ref="V48:W48" si="34">(V10*$C$14)</f>
        <v>0</v>
      </c>
      <c r="W48" s="21">
        <f t="shared" si="34"/>
        <v>0</v>
      </c>
      <c r="X48" s="21">
        <f t="shared" ref="X48:Y48" si="35">(X10*$C$15)</f>
        <v>0</v>
      </c>
      <c r="Y48" s="21">
        <f t="shared" si="35"/>
        <v>0</v>
      </c>
      <c r="Z48" s="21">
        <f t="shared" ref="Z48:AA48" si="36">(Z10*$C$16)</f>
        <v>0</v>
      </c>
      <c r="AA48" s="21">
        <f t="shared" si="36"/>
        <v>0</v>
      </c>
      <c r="AB48" s="21">
        <f t="shared" ref="AB48:AC48" si="37">(AB10*$C$17)</f>
        <v>0</v>
      </c>
      <c r="AC48" s="21">
        <f t="shared" si="37"/>
        <v>0</v>
      </c>
      <c r="AD48" s="21">
        <f t="shared" ref="AD48:AE48" si="38">(AD10*$C$18)</f>
        <v>0</v>
      </c>
      <c r="AE48" s="21">
        <f t="shared" si="38"/>
        <v>0</v>
      </c>
      <c r="AF48" s="21">
        <f t="shared" ref="AF48:AG48" si="39">(AF10*$C$19)</f>
        <v>0</v>
      </c>
      <c r="AG48" s="21">
        <f t="shared" si="39"/>
        <v>0</v>
      </c>
      <c r="AH48" s="21">
        <f t="shared" ref="AH48:AI48" si="40">(AH10*$C$20)</f>
        <v>0</v>
      </c>
      <c r="AI48" s="21">
        <f t="shared" si="40"/>
        <v>0</v>
      </c>
      <c r="AJ48" s="21">
        <f t="shared" ref="AJ48:AK48" si="41">(AJ10*$C$21)</f>
        <v>0</v>
      </c>
      <c r="AK48" s="21">
        <f t="shared" si="41"/>
        <v>0</v>
      </c>
      <c r="AL48" s="21">
        <f t="shared" ref="AL48:AM48" si="42">(AL10*$C$22)</f>
        <v>0</v>
      </c>
      <c r="AM48" s="21">
        <f t="shared" si="42"/>
        <v>0</v>
      </c>
      <c r="AN48" s="21">
        <f t="shared" ref="AN48:AO48" si="43">(AN10*$C$23)</f>
        <v>0</v>
      </c>
      <c r="AO48" s="21">
        <f t="shared" si="43"/>
        <v>0</v>
      </c>
      <c r="AP48" s="21">
        <f t="shared" ref="AP48:AQ48" si="44">(AP10*$C$24)</f>
        <v>0</v>
      </c>
      <c r="AQ48" s="21">
        <f t="shared" si="44"/>
        <v>0</v>
      </c>
      <c r="AR48" s="21">
        <f t="shared" ref="AR48:AS48" si="45">(AR10*$C$25)</f>
        <v>0</v>
      </c>
      <c r="AS48" s="21">
        <f t="shared" si="45"/>
        <v>0</v>
      </c>
      <c r="AT48" s="21">
        <f t="shared" ref="AT48:AU48" si="46">(AT10*$C$26)</f>
        <v>0</v>
      </c>
      <c r="AU48" s="21">
        <f t="shared" si="46"/>
        <v>0</v>
      </c>
      <c r="AV48" s="21">
        <f t="shared" ref="AV48:AW48" si="47">(AV10*$C$27)</f>
        <v>0</v>
      </c>
      <c r="AW48" s="21">
        <f t="shared" si="47"/>
        <v>0</v>
      </c>
      <c r="AX48" s="19">
        <f t="shared" si="3"/>
        <v>1000</v>
      </c>
      <c r="AY48" s="19">
        <f t="shared" si="25"/>
        <v>1000</v>
      </c>
      <c r="AZ48" s="19">
        <f t="shared" si="26"/>
        <v>0</v>
      </c>
    </row>
    <row r="49" spans="6:52" x14ac:dyDescent="0.25">
      <c r="F49" s="75" t="s">
        <v>88</v>
      </c>
      <c r="G49" s="19" t="s">
        <v>13</v>
      </c>
      <c r="H49" s="21">
        <f t="shared" ref="H49:I49" si="48">(H11*$C$7)</f>
        <v>0</v>
      </c>
      <c r="I49" s="21">
        <f t="shared" si="48"/>
        <v>0</v>
      </c>
      <c r="J49" s="21">
        <f t="shared" ref="J49:K49" si="49">(J11*$C$8)</f>
        <v>1000</v>
      </c>
      <c r="K49" s="21">
        <f t="shared" si="49"/>
        <v>1000</v>
      </c>
      <c r="L49" s="21">
        <f t="shared" ref="L49:M49" si="50">(L11*$C$9)</f>
        <v>0</v>
      </c>
      <c r="M49" s="21">
        <f t="shared" si="50"/>
        <v>0</v>
      </c>
      <c r="N49" s="21">
        <f t="shared" ref="N49:O49" si="51">(N11*$C$10)</f>
        <v>0</v>
      </c>
      <c r="O49" s="21">
        <f t="shared" si="51"/>
        <v>0</v>
      </c>
      <c r="P49" s="21">
        <f t="shared" ref="P49:Q49" si="52">(P11*$C$11)</f>
        <v>0</v>
      </c>
      <c r="Q49" s="21">
        <f t="shared" si="52"/>
        <v>0</v>
      </c>
      <c r="R49" s="21">
        <f t="shared" ref="R49:S49" si="53">(R11*$C$12)</f>
        <v>0</v>
      </c>
      <c r="S49" s="21">
        <f t="shared" si="53"/>
        <v>0</v>
      </c>
      <c r="T49" s="21">
        <f t="shared" ref="T49:U49" si="54">(T11*$C$13)</f>
        <v>0</v>
      </c>
      <c r="U49" s="21">
        <f t="shared" si="54"/>
        <v>0</v>
      </c>
      <c r="V49" s="21">
        <f t="shared" ref="V49:W49" si="55">(V11*$C$14)</f>
        <v>0</v>
      </c>
      <c r="W49" s="21">
        <f t="shared" si="55"/>
        <v>0</v>
      </c>
      <c r="X49" s="21">
        <f t="shared" ref="X49:Y49" si="56">(X11*$C$15)</f>
        <v>0</v>
      </c>
      <c r="Y49" s="21">
        <f t="shared" si="56"/>
        <v>0</v>
      </c>
      <c r="Z49" s="21">
        <f t="shared" ref="Z49:AA49" si="57">(Z11*$C$16)</f>
        <v>0</v>
      </c>
      <c r="AA49" s="21">
        <f t="shared" si="57"/>
        <v>0</v>
      </c>
      <c r="AB49" s="21">
        <f t="shared" ref="AB49:AC49" si="58">(AB11*$C$17)</f>
        <v>0</v>
      </c>
      <c r="AC49" s="21">
        <f t="shared" si="58"/>
        <v>900</v>
      </c>
      <c r="AD49" s="21">
        <f t="shared" ref="AD49:AE49" si="59">(AD11*$C$18)</f>
        <v>0</v>
      </c>
      <c r="AE49" s="21">
        <f t="shared" si="59"/>
        <v>0</v>
      </c>
      <c r="AF49" s="21">
        <f t="shared" ref="AF49:AG49" si="60">(AF11*$C$19)</f>
        <v>0</v>
      </c>
      <c r="AG49" s="21">
        <f t="shared" si="60"/>
        <v>0</v>
      </c>
      <c r="AH49" s="21">
        <f t="shared" ref="AH49:AI49" si="61">(AH11*$C$20)</f>
        <v>0</v>
      </c>
      <c r="AI49" s="21">
        <f t="shared" si="61"/>
        <v>0</v>
      </c>
      <c r="AJ49" s="21">
        <f t="shared" ref="AJ49:AK49" si="62">(AJ11*$C$21)</f>
        <v>50</v>
      </c>
      <c r="AK49" s="21">
        <f t="shared" si="62"/>
        <v>50</v>
      </c>
      <c r="AL49" s="21">
        <f t="shared" ref="AL49:AM49" si="63">(AL11*$C$22)</f>
        <v>300</v>
      </c>
      <c r="AM49" s="21">
        <f t="shared" si="63"/>
        <v>300</v>
      </c>
      <c r="AN49" s="21">
        <f t="shared" ref="AN49:AO49" si="64">(AN11*$C$23)</f>
        <v>0</v>
      </c>
      <c r="AO49" s="21">
        <f t="shared" si="64"/>
        <v>0</v>
      </c>
      <c r="AP49" s="21">
        <f t="shared" ref="AP49:AQ49" si="65">(AP11*$C$24)</f>
        <v>0</v>
      </c>
      <c r="AQ49" s="21">
        <f t="shared" si="65"/>
        <v>0</v>
      </c>
      <c r="AR49" s="21">
        <f t="shared" ref="AR49:AS49" si="66">(AR11*$C$25)</f>
        <v>0</v>
      </c>
      <c r="AS49" s="21">
        <f t="shared" si="66"/>
        <v>0</v>
      </c>
      <c r="AT49" s="21">
        <f t="shared" ref="AT49:AU49" si="67">(AT11*$C$26)</f>
        <v>0</v>
      </c>
      <c r="AU49" s="21">
        <f t="shared" si="67"/>
        <v>0</v>
      </c>
      <c r="AV49" s="21">
        <f t="shared" ref="AV49:AW49" si="68">(AV11*$C$27)</f>
        <v>0</v>
      </c>
      <c r="AW49" s="21">
        <f t="shared" si="68"/>
        <v>0</v>
      </c>
      <c r="AX49" s="19">
        <f t="shared" si="3"/>
        <v>3600</v>
      </c>
      <c r="AY49" s="19">
        <f t="shared" si="25"/>
        <v>2250</v>
      </c>
      <c r="AZ49" s="19">
        <f t="shared" si="26"/>
        <v>1350</v>
      </c>
    </row>
    <row r="50" spans="6:52" x14ac:dyDescent="0.25">
      <c r="F50" s="76"/>
      <c r="G50" s="19" t="s">
        <v>19</v>
      </c>
      <c r="H50" s="21">
        <f t="shared" ref="H50:I50" si="69">(H12*$C$7)</f>
        <v>0</v>
      </c>
      <c r="I50" s="21">
        <f t="shared" si="69"/>
        <v>0</v>
      </c>
      <c r="J50" s="21">
        <f t="shared" ref="J50:K50" si="70">(J12*$C$8)</f>
        <v>1000</v>
      </c>
      <c r="K50" s="21">
        <f t="shared" si="70"/>
        <v>1000</v>
      </c>
      <c r="L50" s="21">
        <f t="shared" ref="L50:M50" si="71">(L12*$C$9)</f>
        <v>0</v>
      </c>
      <c r="M50" s="21">
        <f t="shared" si="71"/>
        <v>0</v>
      </c>
      <c r="N50" s="21">
        <f t="shared" ref="N50:O50" si="72">(N12*$C$10)</f>
        <v>0</v>
      </c>
      <c r="O50" s="21">
        <f t="shared" si="72"/>
        <v>0</v>
      </c>
      <c r="P50" s="21">
        <f t="shared" ref="P50:Q50" si="73">(P12*$C$11)</f>
        <v>0</v>
      </c>
      <c r="Q50" s="21">
        <f t="shared" si="73"/>
        <v>0</v>
      </c>
      <c r="R50" s="21">
        <f t="shared" ref="R50:S50" si="74">(R12*$C$12)</f>
        <v>0</v>
      </c>
      <c r="S50" s="21">
        <f t="shared" si="74"/>
        <v>0</v>
      </c>
      <c r="T50" s="21">
        <f t="shared" ref="T50:U50" si="75">(T12*$C$13)</f>
        <v>0</v>
      </c>
      <c r="U50" s="21">
        <f t="shared" si="75"/>
        <v>0</v>
      </c>
      <c r="V50" s="21">
        <f t="shared" ref="V50:W50" si="76">(V12*$C$14)</f>
        <v>0</v>
      </c>
      <c r="W50" s="21">
        <f t="shared" si="76"/>
        <v>0</v>
      </c>
      <c r="X50" s="21">
        <f t="shared" ref="X50:Y50" si="77">(X12*$C$15)</f>
        <v>0</v>
      </c>
      <c r="Y50" s="21">
        <f t="shared" si="77"/>
        <v>0</v>
      </c>
      <c r="Z50" s="21">
        <f t="shared" ref="Z50:AA50" si="78">(Z12*$C$16)</f>
        <v>0</v>
      </c>
      <c r="AA50" s="21">
        <f t="shared" si="78"/>
        <v>0</v>
      </c>
      <c r="AB50" s="21">
        <f t="shared" ref="AB50:AC50" si="79">(AB12*$C$17)</f>
        <v>0</v>
      </c>
      <c r="AC50" s="21">
        <f t="shared" si="79"/>
        <v>900</v>
      </c>
      <c r="AD50" s="21">
        <f t="shared" ref="AD50:AE50" si="80">(AD12*$C$18)</f>
        <v>0</v>
      </c>
      <c r="AE50" s="21">
        <f t="shared" si="80"/>
        <v>0</v>
      </c>
      <c r="AF50" s="21">
        <f t="shared" ref="AF50:AG50" si="81">(AF12*$C$19)</f>
        <v>0</v>
      </c>
      <c r="AG50" s="21">
        <f t="shared" si="81"/>
        <v>0</v>
      </c>
      <c r="AH50" s="21">
        <f t="shared" ref="AH50:AI50" si="82">(AH12*$C$20)</f>
        <v>0</v>
      </c>
      <c r="AI50" s="21">
        <f t="shared" si="82"/>
        <v>0</v>
      </c>
      <c r="AJ50" s="21">
        <f t="shared" ref="AJ50:AK50" si="83">(AJ12*$C$21)</f>
        <v>50</v>
      </c>
      <c r="AK50" s="21">
        <f t="shared" si="83"/>
        <v>50</v>
      </c>
      <c r="AL50" s="21">
        <f t="shared" ref="AL50:AM50" si="84">(AL12*$C$22)</f>
        <v>300</v>
      </c>
      <c r="AM50" s="21">
        <f t="shared" si="84"/>
        <v>300</v>
      </c>
      <c r="AN50" s="21">
        <f t="shared" ref="AN50:AO50" si="85">(AN12*$C$23)</f>
        <v>0</v>
      </c>
      <c r="AO50" s="21">
        <f t="shared" si="85"/>
        <v>0</v>
      </c>
      <c r="AP50" s="21">
        <f t="shared" ref="AP50:AQ50" si="86">(AP12*$C$24)</f>
        <v>0</v>
      </c>
      <c r="AQ50" s="21">
        <f t="shared" si="86"/>
        <v>0</v>
      </c>
      <c r="AR50" s="21">
        <f t="shared" ref="AR50:AS50" si="87">(AR12*$C$25)</f>
        <v>0</v>
      </c>
      <c r="AS50" s="21">
        <f t="shared" si="87"/>
        <v>0</v>
      </c>
      <c r="AT50" s="21">
        <f t="shared" ref="AT50:AU50" si="88">(AT12*$C$26)</f>
        <v>0</v>
      </c>
      <c r="AU50" s="21">
        <f t="shared" si="88"/>
        <v>0</v>
      </c>
      <c r="AV50" s="21">
        <f t="shared" ref="AV50:AW50" si="89">(AV12*$C$27)</f>
        <v>0</v>
      </c>
      <c r="AW50" s="21">
        <f t="shared" si="89"/>
        <v>0</v>
      </c>
      <c r="AX50" s="19">
        <f t="shared" si="3"/>
        <v>3600</v>
      </c>
      <c r="AY50" s="19">
        <f t="shared" si="25"/>
        <v>2250</v>
      </c>
      <c r="AZ50" s="19">
        <f t="shared" si="26"/>
        <v>1350</v>
      </c>
    </row>
    <row r="51" spans="6:52" x14ac:dyDescent="0.25">
      <c r="F51" s="77"/>
      <c r="G51" s="19" t="s">
        <v>20</v>
      </c>
      <c r="H51" s="21">
        <f t="shared" ref="H51:I51" si="90">(H13*$C$7)</f>
        <v>0</v>
      </c>
      <c r="I51" s="21">
        <f t="shared" si="90"/>
        <v>0</v>
      </c>
      <c r="J51" s="21">
        <f t="shared" ref="J51:K51" si="91">(J13*$C$8)</f>
        <v>1000</v>
      </c>
      <c r="K51" s="21">
        <f t="shared" si="91"/>
        <v>1000</v>
      </c>
      <c r="L51" s="21">
        <f t="shared" ref="L51:M51" si="92">(L13*$C$9)</f>
        <v>0</v>
      </c>
      <c r="M51" s="21">
        <f t="shared" si="92"/>
        <v>0</v>
      </c>
      <c r="N51" s="21">
        <f t="shared" ref="N51:O51" si="93">(N13*$C$10)</f>
        <v>0</v>
      </c>
      <c r="O51" s="21">
        <f t="shared" si="93"/>
        <v>0</v>
      </c>
      <c r="P51" s="21">
        <f t="shared" ref="P51:Q51" si="94">(P13*$C$11)</f>
        <v>0</v>
      </c>
      <c r="Q51" s="21">
        <f t="shared" si="94"/>
        <v>0</v>
      </c>
      <c r="R51" s="21">
        <f t="shared" ref="R51:S51" si="95">(R13*$C$12)</f>
        <v>0</v>
      </c>
      <c r="S51" s="21">
        <f t="shared" si="95"/>
        <v>0</v>
      </c>
      <c r="T51" s="21">
        <f t="shared" ref="T51:U51" si="96">(T13*$C$13)</f>
        <v>0</v>
      </c>
      <c r="U51" s="21">
        <f t="shared" si="96"/>
        <v>0</v>
      </c>
      <c r="V51" s="21">
        <f t="shared" ref="V51:W51" si="97">(V13*$C$14)</f>
        <v>0</v>
      </c>
      <c r="W51" s="21">
        <f t="shared" si="97"/>
        <v>0</v>
      </c>
      <c r="X51" s="21">
        <f t="shared" ref="X51:Y51" si="98">(X13*$C$15)</f>
        <v>0</v>
      </c>
      <c r="Y51" s="21">
        <f t="shared" si="98"/>
        <v>0</v>
      </c>
      <c r="Z51" s="21">
        <f t="shared" ref="Z51:AA51" si="99">(Z13*$C$16)</f>
        <v>0</v>
      </c>
      <c r="AA51" s="21">
        <f t="shared" si="99"/>
        <v>0</v>
      </c>
      <c r="AB51" s="21">
        <f t="shared" ref="AB51:AC51" si="100">(AB13*$C$17)</f>
        <v>0</v>
      </c>
      <c r="AC51" s="21">
        <f t="shared" si="100"/>
        <v>900</v>
      </c>
      <c r="AD51" s="21">
        <f t="shared" ref="AD51:AE51" si="101">(AD13*$C$18)</f>
        <v>0</v>
      </c>
      <c r="AE51" s="21">
        <f t="shared" si="101"/>
        <v>0</v>
      </c>
      <c r="AF51" s="21">
        <f t="shared" ref="AF51:AG51" si="102">(AF13*$C$19)</f>
        <v>0</v>
      </c>
      <c r="AG51" s="21">
        <f t="shared" si="102"/>
        <v>0</v>
      </c>
      <c r="AH51" s="21">
        <f t="shared" ref="AH51:AI51" si="103">(AH13*$C$20)</f>
        <v>0</v>
      </c>
      <c r="AI51" s="21">
        <f t="shared" si="103"/>
        <v>0</v>
      </c>
      <c r="AJ51" s="21">
        <f t="shared" ref="AJ51:AK51" si="104">(AJ13*$C$21)</f>
        <v>50</v>
      </c>
      <c r="AK51" s="21">
        <f t="shared" si="104"/>
        <v>50</v>
      </c>
      <c r="AL51" s="21">
        <f t="shared" ref="AL51:AM51" si="105">(AL13*$C$22)</f>
        <v>300</v>
      </c>
      <c r="AM51" s="21">
        <f t="shared" si="105"/>
        <v>300</v>
      </c>
      <c r="AN51" s="21">
        <f t="shared" ref="AN51:AO51" si="106">(AN13*$C$23)</f>
        <v>0</v>
      </c>
      <c r="AO51" s="21">
        <f t="shared" si="106"/>
        <v>0</v>
      </c>
      <c r="AP51" s="21">
        <f t="shared" ref="AP51:AQ51" si="107">(AP13*$C$24)</f>
        <v>0</v>
      </c>
      <c r="AQ51" s="21">
        <f t="shared" si="107"/>
        <v>0</v>
      </c>
      <c r="AR51" s="21">
        <f t="shared" ref="AR51:AS51" si="108">(AR13*$C$25)</f>
        <v>0</v>
      </c>
      <c r="AS51" s="21">
        <f t="shared" si="108"/>
        <v>0</v>
      </c>
      <c r="AT51" s="21">
        <f t="shared" ref="AT51:AU51" si="109">(AT13*$C$26)</f>
        <v>0</v>
      </c>
      <c r="AU51" s="21">
        <f t="shared" si="109"/>
        <v>0</v>
      </c>
      <c r="AV51" s="21">
        <f t="shared" ref="AV51:AW51" si="110">(AV13*$C$27)</f>
        <v>0</v>
      </c>
      <c r="AW51" s="21">
        <f t="shared" si="110"/>
        <v>0</v>
      </c>
      <c r="AX51" s="19">
        <f t="shared" si="3"/>
        <v>3600</v>
      </c>
      <c r="AY51" s="19">
        <f t="shared" si="25"/>
        <v>2250</v>
      </c>
      <c r="AZ51" s="19">
        <f t="shared" si="26"/>
        <v>1350</v>
      </c>
    </row>
    <row r="52" spans="6:52" x14ac:dyDescent="0.25">
      <c r="F52" s="75" t="s">
        <v>84</v>
      </c>
      <c r="G52" s="19" t="s">
        <v>13</v>
      </c>
      <c r="H52" s="21">
        <f t="shared" ref="H52:I52" si="111">(H14*$C$7)</f>
        <v>0</v>
      </c>
      <c r="I52" s="21">
        <f t="shared" si="111"/>
        <v>0</v>
      </c>
      <c r="J52" s="21">
        <f t="shared" ref="J52:K52" si="112">(J14*$C$8)</f>
        <v>0</v>
      </c>
      <c r="K52" s="21">
        <f t="shared" si="112"/>
        <v>1000</v>
      </c>
      <c r="L52" s="21">
        <f t="shared" ref="L52:M52" si="113">(L14*$C$9)</f>
        <v>100</v>
      </c>
      <c r="M52" s="21">
        <f t="shared" si="113"/>
        <v>100</v>
      </c>
      <c r="N52" s="21">
        <f t="shared" ref="N52:O52" si="114">(N14*$C$10)</f>
        <v>0</v>
      </c>
      <c r="O52" s="21">
        <f t="shared" si="114"/>
        <v>0</v>
      </c>
      <c r="P52" s="21">
        <f t="shared" ref="P52:Q52" si="115">(P14*$C$11)</f>
        <v>0</v>
      </c>
      <c r="Q52" s="21">
        <f t="shared" si="115"/>
        <v>0</v>
      </c>
      <c r="R52" s="21">
        <f t="shared" ref="R52:S52" si="116">(R14*$C$12)</f>
        <v>0</v>
      </c>
      <c r="S52" s="21">
        <f t="shared" si="116"/>
        <v>0</v>
      </c>
      <c r="T52" s="21">
        <f t="shared" ref="T52:U52" si="117">(T14*$C$13)</f>
        <v>0</v>
      </c>
      <c r="U52" s="21">
        <f t="shared" si="117"/>
        <v>0</v>
      </c>
      <c r="V52" s="21">
        <f t="shared" ref="V52:W52" si="118">(V14*$C$14)</f>
        <v>0</v>
      </c>
      <c r="W52" s="21">
        <f t="shared" si="118"/>
        <v>0</v>
      </c>
      <c r="X52" s="21">
        <f t="shared" ref="X52:Y52" si="119">(X14*$C$15)</f>
        <v>0</v>
      </c>
      <c r="Y52" s="21">
        <f t="shared" si="119"/>
        <v>0</v>
      </c>
      <c r="Z52" s="21">
        <f t="shared" ref="Z52:AA52" si="120">(Z14*$C$16)</f>
        <v>0</v>
      </c>
      <c r="AA52" s="21">
        <f t="shared" si="120"/>
        <v>0</v>
      </c>
      <c r="AB52" s="21">
        <f t="shared" ref="AB52:AC52" si="121">(AB14*$C$17)</f>
        <v>0</v>
      </c>
      <c r="AC52" s="21">
        <f t="shared" si="121"/>
        <v>0</v>
      </c>
      <c r="AD52" s="21">
        <f t="shared" ref="AD52:AE52" si="122">(AD14*$C$18)</f>
        <v>0</v>
      </c>
      <c r="AE52" s="21">
        <f t="shared" si="122"/>
        <v>0</v>
      </c>
      <c r="AF52" s="21">
        <f t="shared" ref="AF52:AG52" si="123">(AF14*$C$19)</f>
        <v>0</v>
      </c>
      <c r="AG52" s="21">
        <f t="shared" si="123"/>
        <v>0</v>
      </c>
      <c r="AH52" s="21">
        <f t="shared" ref="AH52:AI52" si="124">(AH14*$C$20)</f>
        <v>0</v>
      </c>
      <c r="AI52" s="21">
        <f t="shared" si="124"/>
        <v>0</v>
      </c>
      <c r="AJ52" s="21">
        <f t="shared" ref="AJ52:AK52" si="125">(AJ14*$C$21)</f>
        <v>0</v>
      </c>
      <c r="AK52" s="21">
        <f t="shared" si="125"/>
        <v>0</v>
      </c>
      <c r="AL52" s="21">
        <f t="shared" ref="AL52:AM52" si="126">(AL14*$C$22)</f>
        <v>0</v>
      </c>
      <c r="AM52" s="21">
        <f t="shared" si="126"/>
        <v>0</v>
      </c>
      <c r="AN52" s="21">
        <f t="shared" ref="AN52:AO52" si="127">(AN14*$C$23)</f>
        <v>8.3000000000000004E-2</v>
      </c>
      <c r="AO52" s="21">
        <f t="shared" si="127"/>
        <v>8.3000000000000004E-2</v>
      </c>
      <c r="AP52" s="21">
        <f t="shared" ref="AP52:AQ52" si="128">(AP14*$C$24)</f>
        <v>0.5</v>
      </c>
      <c r="AQ52" s="21">
        <f t="shared" si="128"/>
        <v>0.5</v>
      </c>
      <c r="AR52" s="21">
        <f t="shared" ref="AR52:AS52" si="129">(AR14*$C$25)</f>
        <v>0</v>
      </c>
      <c r="AS52" s="21">
        <f t="shared" si="129"/>
        <v>0</v>
      </c>
      <c r="AT52" s="21">
        <f t="shared" ref="AT52:AU52" si="130">(AT14*$C$26)</f>
        <v>0</v>
      </c>
      <c r="AU52" s="21">
        <f t="shared" si="130"/>
        <v>0</v>
      </c>
      <c r="AV52" s="21">
        <f t="shared" ref="AV52:AW52" si="131">(AV14*$C$27)</f>
        <v>0</v>
      </c>
      <c r="AW52" s="21">
        <f t="shared" si="131"/>
        <v>0</v>
      </c>
      <c r="AX52" s="13"/>
      <c r="AY52" s="19">
        <f t="shared" si="25"/>
        <v>1100.5830000000001</v>
      </c>
      <c r="AZ52" s="19">
        <f t="shared" si="26"/>
        <v>100.583</v>
      </c>
    </row>
    <row r="53" spans="6:52" x14ac:dyDescent="0.25">
      <c r="F53" s="76"/>
      <c r="G53" s="19" t="s">
        <v>19</v>
      </c>
      <c r="H53" s="21">
        <f t="shared" ref="H53:I53" si="132">(H15*$C$7)</f>
        <v>0</v>
      </c>
      <c r="I53" s="21">
        <f t="shared" si="132"/>
        <v>0</v>
      </c>
      <c r="J53" s="21">
        <f t="shared" ref="J53:K53" si="133">(J15*$C$8)</f>
        <v>0</v>
      </c>
      <c r="K53" s="21">
        <f t="shared" si="133"/>
        <v>1000</v>
      </c>
      <c r="L53" s="21">
        <f t="shared" ref="L53:M53" si="134">(L15*$C$9)</f>
        <v>100</v>
      </c>
      <c r="M53" s="21">
        <f t="shared" si="134"/>
        <v>100</v>
      </c>
      <c r="N53" s="21">
        <f t="shared" ref="N53:O53" si="135">(N15*$C$10)</f>
        <v>0</v>
      </c>
      <c r="O53" s="21">
        <f t="shared" si="135"/>
        <v>0</v>
      </c>
      <c r="P53" s="21">
        <f t="shared" ref="P53:Q53" si="136">(P15*$C$11)</f>
        <v>0</v>
      </c>
      <c r="Q53" s="21">
        <f t="shared" si="136"/>
        <v>0</v>
      </c>
      <c r="R53" s="21">
        <f t="shared" ref="R53:S53" si="137">(R15*$C$12)</f>
        <v>0</v>
      </c>
      <c r="S53" s="21">
        <f t="shared" si="137"/>
        <v>0</v>
      </c>
      <c r="T53" s="21">
        <f t="shared" ref="T53:U53" si="138">(T15*$C$13)</f>
        <v>0</v>
      </c>
      <c r="U53" s="21">
        <f t="shared" si="138"/>
        <v>0</v>
      </c>
      <c r="V53" s="21">
        <f t="shared" ref="V53:W53" si="139">(V15*$C$14)</f>
        <v>0</v>
      </c>
      <c r="W53" s="21">
        <f t="shared" si="139"/>
        <v>0</v>
      </c>
      <c r="X53" s="21">
        <f t="shared" ref="X53:Y53" si="140">(X15*$C$15)</f>
        <v>0</v>
      </c>
      <c r="Y53" s="21">
        <f t="shared" si="140"/>
        <v>0</v>
      </c>
      <c r="Z53" s="21">
        <f t="shared" ref="Z53:AA53" si="141">(Z15*$C$16)</f>
        <v>0</v>
      </c>
      <c r="AA53" s="21">
        <f t="shared" si="141"/>
        <v>0</v>
      </c>
      <c r="AB53" s="21">
        <f t="shared" ref="AB53:AC53" si="142">(AB15*$C$17)</f>
        <v>0</v>
      </c>
      <c r="AC53" s="21">
        <f t="shared" si="142"/>
        <v>0</v>
      </c>
      <c r="AD53" s="21">
        <f t="shared" ref="AD53:AE53" si="143">(AD15*$C$18)</f>
        <v>0</v>
      </c>
      <c r="AE53" s="21">
        <f t="shared" si="143"/>
        <v>0</v>
      </c>
      <c r="AF53" s="21">
        <f t="shared" ref="AF53:AG53" si="144">(AF15*$C$19)</f>
        <v>0</v>
      </c>
      <c r="AG53" s="21">
        <f t="shared" si="144"/>
        <v>0</v>
      </c>
      <c r="AH53" s="21">
        <f t="shared" ref="AH53:AI53" si="145">(AH15*$C$20)</f>
        <v>0</v>
      </c>
      <c r="AI53" s="21">
        <f t="shared" si="145"/>
        <v>0</v>
      </c>
      <c r="AJ53" s="21">
        <f t="shared" ref="AJ53:AK53" si="146">(AJ15*$C$21)</f>
        <v>0</v>
      </c>
      <c r="AK53" s="21">
        <f t="shared" si="146"/>
        <v>0</v>
      </c>
      <c r="AL53" s="21">
        <f t="shared" ref="AL53:AM53" si="147">(AL15*$C$22)</f>
        <v>0</v>
      </c>
      <c r="AM53" s="21">
        <f t="shared" si="147"/>
        <v>0</v>
      </c>
      <c r="AN53" s="21">
        <f t="shared" ref="AN53:AO53" si="148">(AN15*$C$23)</f>
        <v>8.3000000000000004E-2</v>
      </c>
      <c r="AO53" s="21">
        <f t="shared" si="148"/>
        <v>8.3000000000000004E-2</v>
      </c>
      <c r="AP53" s="21">
        <f t="shared" ref="AP53:AQ53" si="149">(AP15*$C$24)</f>
        <v>0.5</v>
      </c>
      <c r="AQ53" s="21">
        <f t="shared" si="149"/>
        <v>0.5</v>
      </c>
      <c r="AR53" s="21">
        <f t="shared" ref="AR53:AS53" si="150">(AR15*$C$25)</f>
        <v>0</v>
      </c>
      <c r="AS53" s="21">
        <f t="shared" si="150"/>
        <v>0</v>
      </c>
      <c r="AT53" s="21">
        <f t="shared" ref="AT53:AU53" si="151">(AT15*$C$26)</f>
        <v>0</v>
      </c>
      <c r="AU53" s="21">
        <f t="shared" si="151"/>
        <v>0</v>
      </c>
      <c r="AV53" s="21">
        <f t="shared" ref="AV53:AW53" si="152">(AV15*$C$27)</f>
        <v>0</v>
      </c>
      <c r="AW53" s="21">
        <f t="shared" si="152"/>
        <v>0</v>
      </c>
      <c r="AX53" s="19">
        <f t="shared" ref="AX53:AX58" si="153">SUM(H53:AW53)</f>
        <v>1201.1660000000002</v>
      </c>
      <c r="AY53" s="19">
        <f t="shared" si="25"/>
        <v>1100.5830000000001</v>
      </c>
      <c r="AZ53" s="19">
        <f t="shared" si="26"/>
        <v>100.583</v>
      </c>
    </row>
    <row r="54" spans="6:52" x14ac:dyDescent="0.25">
      <c r="F54" s="77"/>
      <c r="G54" s="19" t="s">
        <v>20</v>
      </c>
      <c r="H54" s="21">
        <f t="shared" ref="H54:I54" si="154">(H16*$C$7)</f>
        <v>0</v>
      </c>
      <c r="I54" s="21">
        <f t="shared" si="154"/>
        <v>0</v>
      </c>
      <c r="J54" s="21">
        <f t="shared" ref="J54:K54" si="155">(J16*$C$8)</f>
        <v>0</v>
      </c>
      <c r="K54" s="21">
        <f t="shared" si="155"/>
        <v>1000</v>
      </c>
      <c r="L54" s="21">
        <f t="shared" ref="L54:M54" si="156">(L16*$C$9)</f>
        <v>100</v>
      </c>
      <c r="M54" s="21">
        <f t="shared" si="156"/>
        <v>100</v>
      </c>
      <c r="N54" s="21">
        <f t="shared" ref="N54:O54" si="157">(N16*$C$10)</f>
        <v>0</v>
      </c>
      <c r="O54" s="21">
        <f t="shared" si="157"/>
        <v>0</v>
      </c>
      <c r="P54" s="21">
        <f t="shared" ref="P54:Q54" si="158">(P16*$C$11)</f>
        <v>0</v>
      </c>
      <c r="Q54" s="21">
        <f t="shared" si="158"/>
        <v>0</v>
      </c>
      <c r="R54" s="21">
        <f t="shared" ref="R54:S54" si="159">(R16*$C$12)</f>
        <v>0</v>
      </c>
      <c r="S54" s="21">
        <f t="shared" si="159"/>
        <v>0</v>
      </c>
      <c r="T54" s="21">
        <f t="shared" ref="T54:U54" si="160">(T16*$C$13)</f>
        <v>0</v>
      </c>
      <c r="U54" s="21">
        <f t="shared" si="160"/>
        <v>0</v>
      </c>
      <c r="V54" s="21">
        <f t="shared" ref="V54:W54" si="161">(V16*$C$14)</f>
        <v>0</v>
      </c>
      <c r="W54" s="21">
        <f t="shared" si="161"/>
        <v>0</v>
      </c>
      <c r="X54" s="21">
        <f t="shared" ref="X54:Y54" si="162">(X16*$C$15)</f>
        <v>0</v>
      </c>
      <c r="Y54" s="21">
        <f t="shared" si="162"/>
        <v>0</v>
      </c>
      <c r="Z54" s="21">
        <f t="shared" ref="Z54:AA54" si="163">(Z16*$C$16)</f>
        <v>0</v>
      </c>
      <c r="AA54" s="21">
        <f t="shared" si="163"/>
        <v>0</v>
      </c>
      <c r="AB54" s="21">
        <f t="shared" ref="AB54:AC54" si="164">(AB16*$C$17)</f>
        <v>0</v>
      </c>
      <c r="AC54" s="21">
        <f t="shared" si="164"/>
        <v>0</v>
      </c>
      <c r="AD54" s="21">
        <f t="shared" ref="AD54:AE54" si="165">(AD16*$C$18)</f>
        <v>0</v>
      </c>
      <c r="AE54" s="21">
        <f t="shared" si="165"/>
        <v>0</v>
      </c>
      <c r="AF54" s="21">
        <f t="shared" ref="AF54:AG54" si="166">(AF16*$C$19)</f>
        <v>0</v>
      </c>
      <c r="AG54" s="21">
        <f t="shared" si="166"/>
        <v>0</v>
      </c>
      <c r="AH54" s="21">
        <f t="shared" ref="AH54:AI54" si="167">(AH16*$C$20)</f>
        <v>0</v>
      </c>
      <c r="AI54" s="21">
        <f t="shared" si="167"/>
        <v>0</v>
      </c>
      <c r="AJ54" s="21">
        <f t="shared" ref="AJ54:AK54" si="168">(AJ16*$C$21)</f>
        <v>0</v>
      </c>
      <c r="AK54" s="21">
        <f t="shared" si="168"/>
        <v>0</v>
      </c>
      <c r="AL54" s="21">
        <f t="shared" ref="AL54:AM54" si="169">(AL16*$C$22)</f>
        <v>0</v>
      </c>
      <c r="AM54" s="21">
        <f t="shared" si="169"/>
        <v>0</v>
      </c>
      <c r="AN54" s="21">
        <f t="shared" ref="AN54:AO54" si="170">(AN16*$C$23)</f>
        <v>8.3000000000000004E-2</v>
      </c>
      <c r="AO54" s="21">
        <f t="shared" si="170"/>
        <v>8.3000000000000004E-2</v>
      </c>
      <c r="AP54" s="21">
        <f t="shared" ref="AP54:AQ54" si="171">(AP16*$C$24)</f>
        <v>0.5</v>
      </c>
      <c r="AQ54" s="21">
        <f t="shared" si="171"/>
        <v>0.5</v>
      </c>
      <c r="AR54" s="21">
        <f t="shared" ref="AR54:AS54" si="172">(AR16*$C$25)</f>
        <v>0</v>
      </c>
      <c r="AS54" s="21">
        <f t="shared" si="172"/>
        <v>0</v>
      </c>
      <c r="AT54" s="21">
        <f t="shared" ref="AT54:AU54" si="173">(AT16*$C$26)</f>
        <v>0</v>
      </c>
      <c r="AU54" s="21">
        <f t="shared" si="173"/>
        <v>0</v>
      </c>
      <c r="AV54" s="21">
        <f t="shared" ref="AV54:AW54" si="174">(AV16*$C$27)</f>
        <v>0</v>
      </c>
      <c r="AW54" s="21">
        <f t="shared" si="174"/>
        <v>0</v>
      </c>
      <c r="AX54" s="19">
        <f t="shared" si="153"/>
        <v>1201.1660000000002</v>
      </c>
      <c r="AY54" s="19">
        <f t="shared" si="25"/>
        <v>1100.5830000000001</v>
      </c>
      <c r="AZ54" s="19">
        <f t="shared" si="26"/>
        <v>100.583</v>
      </c>
    </row>
    <row r="55" spans="6:52" x14ac:dyDescent="0.25">
      <c r="F55" s="75" t="s">
        <v>85</v>
      </c>
      <c r="G55" s="19" t="s">
        <v>13</v>
      </c>
      <c r="H55" s="21">
        <f t="shared" ref="H55:I55" si="175">(H17*$C$7)</f>
        <v>0</v>
      </c>
      <c r="I55" s="21">
        <f t="shared" si="175"/>
        <v>0</v>
      </c>
      <c r="J55" s="21">
        <f t="shared" ref="J55:K55" si="176">(J17*$C$8)</f>
        <v>0</v>
      </c>
      <c r="K55" s="21">
        <f t="shared" si="176"/>
        <v>0</v>
      </c>
      <c r="L55" s="21">
        <f t="shared" ref="L55:M55" si="177">(L17*$C$9)</f>
        <v>0</v>
      </c>
      <c r="M55" s="21">
        <f t="shared" si="177"/>
        <v>0</v>
      </c>
      <c r="N55" s="21">
        <f t="shared" ref="N55:O55" si="178">(N17*$C$10)</f>
        <v>0</v>
      </c>
      <c r="O55" s="21">
        <f t="shared" si="178"/>
        <v>0</v>
      </c>
      <c r="P55" s="21">
        <f t="shared" ref="P55:Q55" si="179">(P17*$C$11)</f>
        <v>0</v>
      </c>
      <c r="Q55" s="21">
        <f t="shared" si="179"/>
        <v>0</v>
      </c>
      <c r="R55" s="21">
        <f t="shared" ref="R55:S55" si="180">(R17*$C$12)</f>
        <v>0</v>
      </c>
      <c r="S55" s="21">
        <f t="shared" si="180"/>
        <v>0</v>
      </c>
      <c r="T55" s="21">
        <f t="shared" ref="T55:U55" si="181">(T17*$C$13)</f>
        <v>0</v>
      </c>
      <c r="U55" s="21">
        <f t="shared" si="181"/>
        <v>0</v>
      </c>
      <c r="V55" s="21">
        <f t="shared" ref="V55:W55" si="182">(V17*$C$14)</f>
        <v>0</v>
      </c>
      <c r="W55" s="21">
        <f t="shared" si="182"/>
        <v>0</v>
      </c>
      <c r="X55" s="21">
        <f t="shared" ref="X55:Y55" si="183">(X17*$C$15)</f>
        <v>10</v>
      </c>
      <c r="Y55" s="21">
        <f t="shared" si="183"/>
        <v>10</v>
      </c>
      <c r="Z55" s="21">
        <f t="shared" ref="Z55:AA55" si="184">(Z17*$C$16)</f>
        <v>0</v>
      </c>
      <c r="AA55" s="21">
        <f t="shared" si="184"/>
        <v>0</v>
      </c>
      <c r="AB55" s="21">
        <f t="shared" ref="AB55:AC55" si="185">(AB17*$C$17)</f>
        <v>0</v>
      </c>
      <c r="AC55" s="21">
        <f t="shared" si="185"/>
        <v>0</v>
      </c>
      <c r="AD55" s="21">
        <f t="shared" ref="AD55:AE55" si="186">(AD17*$C$18)</f>
        <v>0</v>
      </c>
      <c r="AE55" s="21">
        <f t="shared" si="186"/>
        <v>0</v>
      </c>
      <c r="AF55" s="21">
        <f t="shared" ref="AF55:AG55" si="187">(AF17*$C$19)</f>
        <v>0</v>
      </c>
      <c r="AG55" s="21">
        <f t="shared" si="187"/>
        <v>0</v>
      </c>
      <c r="AH55" s="21">
        <f t="shared" ref="AH55:AI55" si="188">(AH17*$C$20)</f>
        <v>0</v>
      </c>
      <c r="AI55" s="21">
        <f t="shared" si="188"/>
        <v>0</v>
      </c>
      <c r="AJ55" s="21">
        <f t="shared" ref="AJ55:AK55" si="189">(AJ17*$C$21)</f>
        <v>0</v>
      </c>
      <c r="AK55" s="21">
        <f t="shared" si="189"/>
        <v>0</v>
      </c>
      <c r="AL55" s="21">
        <f t="shared" ref="AL55:AM55" si="190">(AL17*$C$22)</f>
        <v>0</v>
      </c>
      <c r="AM55" s="21">
        <f t="shared" si="190"/>
        <v>0</v>
      </c>
      <c r="AN55" s="21">
        <f t="shared" ref="AN55:AO55" si="191">(AN17*$C$23)</f>
        <v>0</v>
      </c>
      <c r="AO55" s="21">
        <f t="shared" si="191"/>
        <v>0</v>
      </c>
      <c r="AP55" s="21">
        <f t="shared" ref="AP55:AQ55" si="192">(AP17*$C$24)</f>
        <v>0</v>
      </c>
      <c r="AQ55" s="21">
        <f t="shared" si="192"/>
        <v>0</v>
      </c>
      <c r="AR55" s="21">
        <f t="shared" ref="AR55:AS55" si="193">(AR17*$C$25)</f>
        <v>0.5</v>
      </c>
      <c r="AS55" s="21">
        <f t="shared" si="193"/>
        <v>0.5</v>
      </c>
      <c r="AT55" s="21">
        <f t="shared" ref="AT55:AU55" si="194">(AT17*$C$26)</f>
        <v>0</v>
      </c>
      <c r="AU55" s="21">
        <f t="shared" si="194"/>
        <v>0</v>
      </c>
      <c r="AV55" s="21">
        <f t="shared" ref="AV55:AW55" si="195">(AV17*$C$27)</f>
        <v>0</v>
      </c>
      <c r="AW55" s="21">
        <f t="shared" si="195"/>
        <v>0</v>
      </c>
      <c r="AX55" s="19">
        <f t="shared" si="153"/>
        <v>21</v>
      </c>
      <c r="AY55" s="19">
        <f t="shared" si="25"/>
        <v>10.5</v>
      </c>
      <c r="AZ55" s="19">
        <f t="shared" si="26"/>
        <v>10.5</v>
      </c>
    </row>
    <row r="56" spans="6:52" x14ac:dyDescent="0.25">
      <c r="F56" s="76"/>
      <c r="G56" s="19" t="s">
        <v>19</v>
      </c>
      <c r="H56" s="21">
        <f t="shared" ref="H56:I56" si="196">(H18*$C$7)</f>
        <v>0</v>
      </c>
      <c r="I56" s="21">
        <f t="shared" si="196"/>
        <v>0</v>
      </c>
      <c r="J56" s="21">
        <f t="shared" ref="J56:K56" si="197">(J18*$C$8)</f>
        <v>0</v>
      </c>
      <c r="K56" s="21">
        <f t="shared" si="197"/>
        <v>0</v>
      </c>
      <c r="L56" s="21">
        <f t="shared" ref="L56:M56" si="198">(L18*$C$9)</f>
        <v>0</v>
      </c>
      <c r="M56" s="21">
        <f t="shared" si="198"/>
        <v>0</v>
      </c>
      <c r="N56" s="21">
        <f t="shared" ref="N56:O56" si="199">(N18*$C$10)</f>
        <v>0</v>
      </c>
      <c r="O56" s="21">
        <f t="shared" si="199"/>
        <v>0</v>
      </c>
      <c r="P56" s="21">
        <f t="shared" ref="P56:Q56" si="200">(P18*$C$11)</f>
        <v>0</v>
      </c>
      <c r="Q56" s="21">
        <f t="shared" si="200"/>
        <v>0</v>
      </c>
      <c r="R56" s="21">
        <f t="shared" ref="R56:S56" si="201">(R18*$C$12)</f>
        <v>0</v>
      </c>
      <c r="S56" s="21">
        <f t="shared" si="201"/>
        <v>0</v>
      </c>
      <c r="T56" s="21">
        <f t="shared" ref="T56:U56" si="202">(T18*$C$13)</f>
        <v>0</v>
      </c>
      <c r="U56" s="21">
        <f t="shared" si="202"/>
        <v>0</v>
      </c>
      <c r="V56" s="21">
        <f t="shared" ref="V56:W56" si="203">(V18*$C$14)</f>
        <v>0</v>
      </c>
      <c r="W56" s="21">
        <f t="shared" si="203"/>
        <v>0</v>
      </c>
      <c r="X56" s="21">
        <f t="shared" ref="X56:Y56" si="204">(X18*$C$15)</f>
        <v>0</v>
      </c>
      <c r="Y56" s="21">
        <f t="shared" si="204"/>
        <v>0</v>
      </c>
      <c r="Z56" s="21">
        <f t="shared" ref="Z56:AA56" si="205">(Z18*$C$16)</f>
        <v>0</v>
      </c>
      <c r="AA56" s="21">
        <f t="shared" si="205"/>
        <v>0</v>
      </c>
      <c r="AB56" s="21">
        <f t="shared" ref="AB56:AC56" si="206">(AB18*$C$17)</f>
        <v>0</v>
      </c>
      <c r="AC56" s="21">
        <f t="shared" si="206"/>
        <v>0</v>
      </c>
      <c r="AD56" s="21">
        <f t="shared" ref="AD56:AE56" si="207">(AD18*$C$18)</f>
        <v>0</v>
      </c>
      <c r="AE56" s="21">
        <f t="shared" si="207"/>
        <v>0</v>
      </c>
      <c r="AF56" s="21">
        <f t="shared" ref="AF56:AG56" si="208">(AF18*$C$19)</f>
        <v>0</v>
      </c>
      <c r="AG56" s="21">
        <f t="shared" si="208"/>
        <v>0</v>
      </c>
      <c r="AH56" s="21">
        <f t="shared" ref="AH56:AI56" si="209">(AH18*$C$20)</f>
        <v>0</v>
      </c>
      <c r="AI56" s="21">
        <f t="shared" si="209"/>
        <v>0</v>
      </c>
      <c r="AJ56" s="21">
        <f t="shared" ref="AJ56:AK56" si="210">(AJ18*$C$21)</f>
        <v>0</v>
      </c>
      <c r="AK56" s="21">
        <f t="shared" si="210"/>
        <v>0</v>
      </c>
      <c r="AL56" s="21">
        <f t="shared" ref="AL56:AM56" si="211">(AL18*$C$22)</f>
        <v>0</v>
      </c>
      <c r="AM56" s="21">
        <f t="shared" si="211"/>
        <v>0</v>
      </c>
      <c r="AN56" s="21">
        <f t="shared" ref="AN56:AO56" si="212">(AN18*$C$23)</f>
        <v>0</v>
      </c>
      <c r="AO56" s="21">
        <f t="shared" si="212"/>
        <v>0</v>
      </c>
      <c r="AP56" s="21">
        <f t="shared" ref="AP56:AQ56" si="213">(AP18*$C$24)</f>
        <v>0</v>
      </c>
      <c r="AQ56" s="21">
        <f t="shared" si="213"/>
        <v>0</v>
      </c>
      <c r="AR56" s="21">
        <f t="shared" ref="AR56:AS56" si="214">(AR18*$C$25)</f>
        <v>0</v>
      </c>
      <c r="AS56" s="21">
        <f t="shared" si="214"/>
        <v>0</v>
      </c>
      <c r="AT56" s="21">
        <f t="shared" ref="AT56:AU56" si="215">(AT18*$C$26)</f>
        <v>0</v>
      </c>
      <c r="AU56" s="21">
        <f t="shared" si="215"/>
        <v>0</v>
      </c>
      <c r="AV56" s="21">
        <f t="shared" ref="AV56:AW56" si="216">(AV18*$C$27)</f>
        <v>0</v>
      </c>
      <c r="AW56" s="21">
        <f t="shared" si="216"/>
        <v>0</v>
      </c>
      <c r="AX56" s="19">
        <f t="shared" si="153"/>
        <v>0</v>
      </c>
      <c r="AY56" s="19">
        <f t="shared" si="25"/>
        <v>0</v>
      </c>
      <c r="AZ56" s="19">
        <f t="shared" si="26"/>
        <v>0</v>
      </c>
    </row>
    <row r="57" spans="6:52" x14ac:dyDescent="0.25">
      <c r="F57" s="77"/>
      <c r="G57" s="19" t="s">
        <v>20</v>
      </c>
      <c r="H57" s="21">
        <f t="shared" ref="H57:I57" si="217">(H19*$C$7)</f>
        <v>0</v>
      </c>
      <c r="I57" s="21">
        <f t="shared" si="217"/>
        <v>0</v>
      </c>
      <c r="J57" s="21">
        <f t="shared" ref="J57:K57" si="218">(J19*$C$8)</f>
        <v>0</v>
      </c>
      <c r="K57" s="21">
        <f t="shared" si="218"/>
        <v>0</v>
      </c>
      <c r="L57" s="21">
        <f t="shared" ref="L57:M57" si="219">(L19*$C$9)</f>
        <v>0</v>
      </c>
      <c r="M57" s="21">
        <f t="shared" si="219"/>
        <v>0</v>
      </c>
      <c r="N57" s="21">
        <f t="shared" ref="N57:O57" si="220">(N19*$C$10)</f>
        <v>0</v>
      </c>
      <c r="O57" s="21">
        <f t="shared" si="220"/>
        <v>0</v>
      </c>
      <c r="P57" s="21">
        <f t="shared" ref="P57:Q57" si="221">(P19*$C$11)</f>
        <v>0</v>
      </c>
      <c r="Q57" s="21">
        <f t="shared" si="221"/>
        <v>0</v>
      </c>
      <c r="R57" s="21">
        <f t="shared" ref="R57:S57" si="222">(R19*$C$12)</f>
        <v>0</v>
      </c>
      <c r="S57" s="21">
        <f t="shared" si="222"/>
        <v>0</v>
      </c>
      <c r="T57" s="21">
        <f t="shared" ref="T57:U57" si="223">(T19*$C$13)</f>
        <v>0</v>
      </c>
      <c r="U57" s="21">
        <f t="shared" si="223"/>
        <v>0</v>
      </c>
      <c r="V57" s="21">
        <f t="shared" ref="V57:W57" si="224">(V19*$C$14)</f>
        <v>0</v>
      </c>
      <c r="W57" s="21">
        <f t="shared" si="224"/>
        <v>0</v>
      </c>
      <c r="X57" s="21">
        <f t="shared" ref="X57:Y57" si="225">(X19*$C$15)</f>
        <v>0</v>
      </c>
      <c r="Y57" s="21">
        <f t="shared" si="225"/>
        <v>0</v>
      </c>
      <c r="Z57" s="21">
        <f t="shared" ref="Z57:AA57" si="226">(Z19*$C$16)</f>
        <v>0</v>
      </c>
      <c r="AA57" s="21">
        <f t="shared" si="226"/>
        <v>0</v>
      </c>
      <c r="AB57" s="21">
        <f t="shared" ref="AB57:AC57" si="227">(AB19*$C$17)</f>
        <v>0</v>
      </c>
      <c r="AC57" s="21">
        <f t="shared" si="227"/>
        <v>0</v>
      </c>
      <c r="AD57" s="21">
        <f t="shared" ref="AD57:AE57" si="228">(AD19*$C$18)</f>
        <v>0</v>
      </c>
      <c r="AE57" s="21">
        <f t="shared" si="228"/>
        <v>0</v>
      </c>
      <c r="AF57" s="21">
        <f t="shared" ref="AF57:AG57" si="229">(AF19*$C$19)</f>
        <v>0</v>
      </c>
      <c r="AG57" s="21">
        <f t="shared" si="229"/>
        <v>0</v>
      </c>
      <c r="AH57" s="21">
        <f t="shared" ref="AH57:AI57" si="230">(AH19*$C$20)</f>
        <v>0</v>
      </c>
      <c r="AI57" s="21">
        <f t="shared" si="230"/>
        <v>0</v>
      </c>
      <c r="AJ57" s="21">
        <f t="shared" ref="AJ57:AK57" si="231">(AJ19*$C$21)</f>
        <v>0</v>
      </c>
      <c r="AK57" s="21">
        <f t="shared" si="231"/>
        <v>0</v>
      </c>
      <c r="AL57" s="21">
        <f t="shared" ref="AL57:AM57" si="232">(AL19*$C$22)</f>
        <v>0</v>
      </c>
      <c r="AM57" s="21">
        <f t="shared" si="232"/>
        <v>0</v>
      </c>
      <c r="AN57" s="21">
        <f t="shared" ref="AN57:AO57" si="233">(AN19*$C$23)</f>
        <v>0</v>
      </c>
      <c r="AO57" s="21">
        <f t="shared" si="233"/>
        <v>0</v>
      </c>
      <c r="AP57" s="21">
        <f t="shared" ref="AP57:AQ57" si="234">(AP19*$C$24)</f>
        <v>0</v>
      </c>
      <c r="AQ57" s="21">
        <f t="shared" si="234"/>
        <v>0</v>
      </c>
      <c r="AR57" s="21">
        <f t="shared" ref="AR57:AS57" si="235">(AR19*$C$25)</f>
        <v>0</v>
      </c>
      <c r="AS57" s="21">
        <f t="shared" si="235"/>
        <v>0</v>
      </c>
      <c r="AT57" s="21">
        <f t="shared" ref="AT57:AU57" si="236">(AT19*$C$26)</f>
        <v>0</v>
      </c>
      <c r="AU57" s="21">
        <f t="shared" si="236"/>
        <v>0</v>
      </c>
      <c r="AV57" s="21">
        <f t="shared" ref="AV57:AW57" si="237">(AV19*$C$27)</f>
        <v>0</v>
      </c>
      <c r="AW57" s="21">
        <f t="shared" si="237"/>
        <v>0</v>
      </c>
      <c r="AX57" s="19">
        <f t="shared" si="153"/>
        <v>0</v>
      </c>
      <c r="AY57" s="19">
        <f t="shared" si="25"/>
        <v>0</v>
      </c>
      <c r="AZ57" s="19">
        <f t="shared" si="26"/>
        <v>0</v>
      </c>
    </row>
    <row r="58" spans="6:52" x14ac:dyDescent="0.25">
      <c r="F58" s="75" t="s">
        <v>86</v>
      </c>
      <c r="G58" s="19" t="s">
        <v>13</v>
      </c>
      <c r="H58" s="21">
        <f t="shared" ref="H58:I58" si="238">(H20*$C$7)</f>
        <v>10</v>
      </c>
      <c r="I58" s="21">
        <f t="shared" si="238"/>
        <v>10</v>
      </c>
      <c r="J58" s="21">
        <f t="shared" ref="J58:K58" si="239">(J20*$C$8)</f>
        <v>0</v>
      </c>
      <c r="K58" s="21">
        <f t="shared" si="239"/>
        <v>1000</v>
      </c>
      <c r="L58" s="21">
        <f t="shared" ref="L58:M58" si="240">(L20*$C$9)</f>
        <v>0</v>
      </c>
      <c r="M58" s="21">
        <f t="shared" si="240"/>
        <v>0</v>
      </c>
      <c r="N58" s="21">
        <f t="shared" ref="N58:O58" si="241">(N20*$C$10)</f>
        <v>0</v>
      </c>
      <c r="O58" s="21">
        <f t="shared" si="241"/>
        <v>0</v>
      </c>
      <c r="P58" s="21">
        <f t="shared" ref="P58:Q58" si="242">(P20*$C$11)</f>
        <v>0</v>
      </c>
      <c r="Q58" s="21">
        <f t="shared" si="242"/>
        <v>300</v>
      </c>
      <c r="R58" s="21">
        <f t="shared" ref="R58:S58" si="243">(R20*$C$12)</f>
        <v>0</v>
      </c>
      <c r="S58" s="21">
        <f t="shared" si="243"/>
        <v>0</v>
      </c>
      <c r="T58" s="21">
        <f t="shared" ref="T58:U58" si="244">(T20*$C$13)</f>
        <v>0</v>
      </c>
      <c r="U58" s="21">
        <f t="shared" si="244"/>
        <v>5000</v>
      </c>
      <c r="V58" s="21">
        <f t="shared" ref="V58:W58" si="245">(V20*$C$14)</f>
        <v>0</v>
      </c>
      <c r="W58" s="21">
        <f t="shared" si="245"/>
        <v>10</v>
      </c>
      <c r="X58" s="21">
        <f t="shared" ref="X58:Y58" si="246">(X20*$C$15)</f>
        <v>10</v>
      </c>
      <c r="Y58" s="21">
        <f t="shared" si="246"/>
        <v>10</v>
      </c>
      <c r="Z58" s="21">
        <f t="shared" ref="Z58:AA58" si="247">(Z20*$C$16)</f>
        <v>300</v>
      </c>
      <c r="AA58" s="21">
        <f t="shared" si="247"/>
        <v>300</v>
      </c>
      <c r="AB58" s="21">
        <f t="shared" ref="AB58:AC58" si="248">(AB20*$C$17)</f>
        <v>0</v>
      </c>
      <c r="AC58" s="21">
        <f t="shared" si="248"/>
        <v>900</v>
      </c>
      <c r="AD58" s="21">
        <f t="shared" ref="AD58:AE58" si="249">(AD20*$C$18)</f>
        <v>0</v>
      </c>
      <c r="AE58" s="21">
        <f t="shared" si="249"/>
        <v>600</v>
      </c>
      <c r="AF58" s="21">
        <f t="shared" ref="AF58:AG58" si="250">(AF20*$C$19)</f>
        <v>0</v>
      </c>
      <c r="AG58" s="21">
        <f t="shared" si="250"/>
        <v>0</v>
      </c>
      <c r="AH58" s="21">
        <f t="shared" ref="AH58:AI58" si="251">(AH20*$C$20)</f>
        <v>0</v>
      </c>
      <c r="AI58" s="21">
        <f t="shared" si="251"/>
        <v>0</v>
      </c>
      <c r="AJ58" s="21">
        <f t="shared" ref="AJ58:AK58" si="252">(AJ20*$C$21)</f>
        <v>0</v>
      </c>
      <c r="AK58" s="21">
        <f t="shared" si="252"/>
        <v>0</v>
      </c>
      <c r="AL58" s="21">
        <f t="shared" ref="AL58:AM58" si="253">(AL20*$C$22)</f>
        <v>0</v>
      </c>
      <c r="AM58" s="21">
        <f t="shared" si="253"/>
        <v>0</v>
      </c>
      <c r="AN58" s="21">
        <f t="shared" ref="AN58:AO58" si="254">(AN20*$C$23)</f>
        <v>0</v>
      </c>
      <c r="AO58" s="21">
        <f t="shared" si="254"/>
        <v>0</v>
      </c>
      <c r="AP58" s="21">
        <f t="shared" ref="AP58:AQ58" si="255">(AP20*$C$24)</f>
        <v>0</v>
      </c>
      <c r="AQ58" s="21">
        <f t="shared" si="255"/>
        <v>0</v>
      </c>
      <c r="AR58" s="21">
        <f t="shared" ref="AR58:AS58" si="256">(AR20*$C$25)</f>
        <v>0</v>
      </c>
      <c r="AS58" s="21">
        <f t="shared" si="256"/>
        <v>0</v>
      </c>
      <c r="AT58" s="21">
        <f t="shared" ref="AT58:AU58" si="257">(AT20*$C$26)</f>
        <v>1</v>
      </c>
      <c r="AU58" s="21">
        <f t="shared" si="257"/>
        <v>1</v>
      </c>
      <c r="AV58" s="21">
        <f t="shared" ref="AV58:AW58" si="258">(AV20*$C$27)</f>
        <v>0</v>
      </c>
      <c r="AW58" s="21">
        <f t="shared" si="258"/>
        <v>0</v>
      </c>
      <c r="AX58" s="19">
        <f t="shared" si="153"/>
        <v>8452</v>
      </c>
      <c r="AY58" s="19">
        <f t="shared" si="25"/>
        <v>8131</v>
      </c>
      <c r="AZ58" s="19">
        <f t="shared" si="26"/>
        <v>321</v>
      </c>
    </row>
    <row r="59" spans="6:52" x14ac:dyDescent="0.25">
      <c r="F59" s="76"/>
      <c r="G59" s="19" t="s">
        <v>19</v>
      </c>
      <c r="H59" s="21">
        <f t="shared" ref="H59:I59" si="259">(H21*$C$7)</f>
        <v>0</v>
      </c>
      <c r="I59" s="21">
        <f t="shared" si="259"/>
        <v>0</v>
      </c>
      <c r="J59" s="21">
        <f t="shared" ref="J59:K59" si="260">(J21*$C$8)</f>
        <v>0</v>
      </c>
      <c r="K59" s="21">
        <f t="shared" si="260"/>
        <v>1000</v>
      </c>
      <c r="L59" s="21">
        <f t="shared" ref="L59:M59" si="261">(L21*$C$9)</f>
        <v>0</v>
      </c>
      <c r="M59" s="21">
        <f t="shared" si="261"/>
        <v>0</v>
      </c>
      <c r="N59" s="21">
        <f t="shared" ref="N59:O59" si="262">(N21*$C$10)</f>
        <v>0</v>
      </c>
      <c r="O59" s="21">
        <f t="shared" si="262"/>
        <v>0</v>
      </c>
      <c r="P59" s="21">
        <f t="shared" ref="P59:Q59" si="263">(P21*$C$11)</f>
        <v>0</v>
      </c>
      <c r="Q59" s="21">
        <f t="shared" si="263"/>
        <v>300</v>
      </c>
      <c r="R59" s="21">
        <f t="shared" ref="R59:S59" si="264">(R21*$C$12)</f>
        <v>0</v>
      </c>
      <c r="S59" s="21">
        <f t="shared" si="264"/>
        <v>0</v>
      </c>
      <c r="T59" s="21">
        <f t="shared" ref="T59:U59" si="265">(T21*$C$13)</f>
        <v>0</v>
      </c>
      <c r="U59" s="21">
        <f t="shared" si="265"/>
        <v>5000</v>
      </c>
      <c r="V59" s="21">
        <f t="shared" ref="V59:W59" si="266">(V21*$C$14)</f>
        <v>0</v>
      </c>
      <c r="W59" s="21">
        <f t="shared" si="266"/>
        <v>0</v>
      </c>
      <c r="X59" s="21">
        <f t="shared" ref="X59:Y59" si="267">(X21*$C$15)</f>
        <v>0</v>
      </c>
      <c r="Y59" s="21">
        <f t="shared" si="267"/>
        <v>0</v>
      </c>
      <c r="Z59" s="21">
        <f t="shared" ref="Z59:AA59" si="268">(Z21*$C$16)</f>
        <v>0</v>
      </c>
      <c r="AA59" s="21">
        <f t="shared" si="268"/>
        <v>0</v>
      </c>
      <c r="AB59" s="21">
        <f t="shared" ref="AB59:AC59" si="269">(AB21*$C$17)</f>
        <v>0</v>
      </c>
      <c r="AC59" s="21">
        <f t="shared" si="269"/>
        <v>900</v>
      </c>
      <c r="AD59" s="21">
        <f t="shared" ref="AD59:AE59" si="270">(AD21*$C$18)</f>
        <v>0</v>
      </c>
      <c r="AE59" s="21">
        <f t="shared" si="270"/>
        <v>600</v>
      </c>
      <c r="AF59" s="21">
        <f t="shared" ref="AF59:AG59" si="271">(AF21*$C$19)</f>
        <v>0</v>
      </c>
      <c r="AG59" s="21">
        <f t="shared" si="271"/>
        <v>0</v>
      </c>
      <c r="AH59" s="21">
        <f t="shared" ref="AH59:AI59" si="272">(AH21*$C$20)</f>
        <v>0</v>
      </c>
      <c r="AI59" s="21">
        <f t="shared" si="272"/>
        <v>0</v>
      </c>
      <c r="AJ59" s="21">
        <f t="shared" ref="AJ59:AK59" si="273">(AJ21*$C$21)</f>
        <v>0</v>
      </c>
      <c r="AK59" s="21">
        <f t="shared" si="273"/>
        <v>0</v>
      </c>
      <c r="AL59" s="21">
        <f t="shared" ref="AL59:AM59" si="274">(AL21*$C$22)</f>
        <v>0</v>
      </c>
      <c r="AM59" s="21">
        <f t="shared" si="274"/>
        <v>0</v>
      </c>
      <c r="AN59" s="21">
        <f t="shared" ref="AN59:AO59" si="275">(AN21*$C$23)</f>
        <v>0</v>
      </c>
      <c r="AO59" s="21">
        <f t="shared" si="275"/>
        <v>0</v>
      </c>
      <c r="AP59" s="21">
        <f t="shared" ref="AP59:AQ59" si="276">(AP21*$C$24)</f>
        <v>0</v>
      </c>
      <c r="AQ59" s="21">
        <f t="shared" si="276"/>
        <v>0</v>
      </c>
      <c r="AR59" s="21">
        <f t="shared" ref="AR59:AS59" si="277">(AR21*$C$25)</f>
        <v>0</v>
      </c>
      <c r="AS59" s="21">
        <f t="shared" si="277"/>
        <v>0</v>
      </c>
      <c r="AT59" s="21">
        <f t="shared" ref="AT59:AU59" si="278">(AT21*$C$26)</f>
        <v>0</v>
      </c>
      <c r="AU59" s="21">
        <f t="shared" si="278"/>
        <v>0</v>
      </c>
      <c r="AV59" s="21">
        <f t="shared" ref="AV59:AW59" si="279">(AV21*$C$27)</f>
        <v>0</v>
      </c>
      <c r="AW59" s="21">
        <f t="shared" si="279"/>
        <v>0</v>
      </c>
      <c r="AX59" s="13"/>
      <c r="AY59" s="19">
        <f t="shared" si="25"/>
        <v>7800</v>
      </c>
      <c r="AZ59" s="19">
        <f t="shared" si="26"/>
        <v>0</v>
      </c>
    </row>
    <row r="60" spans="6:52" x14ac:dyDescent="0.25">
      <c r="F60" s="77"/>
      <c r="G60" s="19" t="s">
        <v>20</v>
      </c>
      <c r="H60" s="21">
        <f t="shared" ref="H60:I60" si="280">(H22*$C$7)</f>
        <v>0</v>
      </c>
      <c r="I60" s="21">
        <f t="shared" si="280"/>
        <v>0</v>
      </c>
      <c r="J60" s="21">
        <f t="shared" ref="J60:K60" si="281">(J22*$C$8)</f>
        <v>0</v>
      </c>
      <c r="K60" s="21">
        <f t="shared" si="281"/>
        <v>1000</v>
      </c>
      <c r="L60" s="21">
        <f t="shared" ref="L60:M60" si="282">(L22*$C$9)</f>
        <v>0</v>
      </c>
      <c r="M60" s="21">
        <f t="shared" si="282"/>
        <v>0</v>
      </c>
      <c r="N60" s="21">
        <f t="shared" ref="N60:O60" si="283">(N22*$C$10)</f>
        <v>0</v>
      </c>
      <c r="O60" s="21">
        <f t="shared" si="283"/>
        <v>0</v>
      </c>
      <c r="P60" s="21">
        <f t="shared" ref="P60:Q60" si="284">(P22*$C$11)</f>
        <v>0</v>
      </c>
      <c r="Q60" s="21">
        <f t="shared" si="284"/>
        <v>300</v>
      </c>
      <c r="R60" s="21">
        <f t="shared" ref="R60:S60" si="285">(R22*$C$12)</f>
        <v>0</v>
      </c>
      <c r="S60" s="21">
        <f t="shared" si="285"/>
        <v>0</v>
      </c>
      <c r="T60" s="21">
        <f t="shared" ref="T60:U60" si="286">(T22*$C$13)</f>
        <v>0</v>
      </c>
      <c r="U60" s="21">
        <f t="shared" si="286"/>
        <v>5000</v>
      </c>
      <c r="V60" s="21">
        <f t="shared" ref="V60:W60" si="287">(V22*$C$14)</f>
        <v>0</v>
      </c>
      <c r="W60" s="21">
        <f t="shared" si="287"/>
        <v>0</v>
      </c>
      <c r="X60" s="21">
        <f t="shared" ref="X60:Y60" si="288">(X22*$C$15)</f>
        <v>0</v>
      </c>
      <c r="Y60" s="21">
        <f t="shared" si="288"/>
        <v>0</v>
      </c>
      <c r="Z60" s="21">
        <f t="shared" ref="Z60:AA60" si="289">(Z22*$C$16)</f>
        <v>0</v>
      </c>
      <c r="AA60" s="21">
        <f t="shared" si="289"/>
        <v>0</v>
      </c>
      <c r="AB60" s="21">
        <f t="shared" ref="AB60:AC60" si="290">(AB22*$C$17)</f>
        <v>0</v>
      </c>
      <c r="AC60" s="21">
        <f t="shared" si="290"/>
        <v>900</v>
      </c>
      <c r="AD60" s="21">
        <f t="shared" ref="AD60:AE60" si="291">(AD22*$C$18)</f>
        <v>0</v>
      </c>
      <c r="AE60" s="21">
        <f t="shared" si="291"/>
        <v>600</v>
      </c>
      <c r="AF60" s="21">
        <f t="shared" ref="AF60:AG60" si="292">(AF22*$C$19)</f>
        <v>0</v>
      </c>
      <c r="AG60" s="21">
        <f t="shared" si="292"/>
        <v>0</v>
      </c>
      <c r="AH60" s="21">
        <f t="shared" ref="AH60:AI60" si="293">(AH22*$C$20)</f>
        <v>0</v>
      </c>
      <c r="AI60" s="21">
        <f t="shared" si="293"/>
        <v>0</v>
      </c>
      <c r="AJ60" s="21">
        <f t="shared" ref="AJ60:AK60" si="294">(AJ22*$C$21)</f>
        <v>0</v>
      </c>
      <c r="AK60" s="21">
        <f t="shared" si="294"/>
        <v>0</v>
      </c>
      <c r="AL60" s="21">
        <f t="shared" ref="AL60:AM60" si="295">(AL22*$C$22)</f>
        <v>0</v>
      </c>
      <c r="AM60" s="21">
        <f t="shared" si="295"/>
        <v>0</v>
      </c>
      <c r="AN60" s="21">
        <f t="shared" ref="AN60:AO60" si="296">(AN22*$C$23)</f>
        <v>0</v>
      </c>
      <c r="AO60" s="21">
        <f t="shared" si="296"/>
        <v>0</v>
      </c>
      <c r="AP60" s="21">
        <f t="shared" ref="AP60:AQ60" si="297">(AP22*$C$24)</f>
        <v>0</v>
      </c>
      <c r="AQ60" s="21">
        <f t="shared" si="297"/>
        <v>0</v>
      </c>
      <c r="AR60" s="21">
        <f t="shared" ref="AR60:AS60" si="298">(AR22*$C$25)</f>
        <v>0</v>
      </c>
      <c r="AS60" s="21">
        <f t="shared" si="298"/>
        <v>0</v>
      </c>
      <c r="AT60" s="21">
        <f t="shared" ref="AT60:AU60" si="299">(AT22*$C$26)</f>
        <v>0</v>
      </c>
      <c r="AU60" s="21">
        <f t="shared" si="299"/>
        <v>0</v>
      </c>
      <c r="AV60" s="21">
        <f t="shared" ref="AV60:AW60" si="300">(AV22*$C$27)</f>
        <v>0</v>
      </c>
      <c r="AW60" s="21">
        <f t="shared" si="300"/>
        <v>0</v>
      </c>
      <c r="AX60" s="19">
        <f t="shared" ref="AX60:AX65" si="301">SUM(H60:AW60)</f>
        <v>7800</v>
      </c>
      <c r="AY60" s="19">
        <f t="shared" si="25"/>
        <v>7800</v>
      </c>
      <c r="AZ60" s="19">
        <f t="shared" si="26"/>
        <v>0</v>
      </c>
    </row>
    <row r="61" spans="6:52" x14ac:dyDescent="0.25">
      <c r="F61" s="65" t="s">
        <v>87</v>
      </c>
      <c r="G61" s="19" t="s">
        <v>13</v>
      </c>
      <c r="H61" s="21">
        <f t="shared" ref="H61:I61" si="302">(H23*$C$7)</f>
        <v>0</v>
      </c>
      <c r="I61" s="21">
        <f t="shared" si="302"/>
        <v>0</v>
      </c>
      <c r="J61" s="21">
        <f t="shared" ref="J61:K61" si="303">(J23*$C$8)</f>
        <v>0</v>
      </c>
      <c r="K61" s="21">
        <f t="shared" si="303"/>
        <v>0</v>
      </c>
      <c r="L61" s="21">
        <f t="shared" ref="L61:M61" si="304">(L23*$C$9)</f>
        <v>0</v>
      </c>
      <c r="M61" s="21">
        <f t="shared" si="304"/>
        <v>0</v>
      </c>
      <c r="N61" s="21">
        <f t="shared" ref="N61:O61" si="305">(N23*$C$10)</f>
        <v>0</v>
      </c>
      <c r="O61" s="21">
        <f t="shared" si="305"/>
        <v>0</v>
      </c>
      <c r="P61" s="21">
        <f t="shared" ref="P61:Q61" si="306">(P23*$C$11)</f>
        <v>0</v>
      </c>
      <c r="Q61" s="21">
        <f t="shared" si="306"/>
        <v>0</v>
      </c>
      <c r="R61" s="21">
        <f t="shared" ref="R61:S61" si="307">(R23*$C$12)</f>
        <v>0</v>
      </c>
      <c r="S61" s="21">
        <f t="shared" si="307"/>
        <v>0</v>
      </c>
      <c r="T61" s="21">
        <f t="shared" ref="T61:U61" si="308">(T23*$C$13)</f>
        <v>0</v>
      </c>
      <c r="U61" s="21">
        <f t="shared" si="308"/>
        <v>0</v>
      </c>
      <c r="V61" s="21">
        <f t="shared" ref="V61:W61" si="309">(V23*$C$14)</f>
        <v>10</v>
      </c>
      <c r="W61" s="21">
        <f t="shared" si="309"/>
        <v>10</v>
      </c>
      <c r="X61" s="21">
        <f t="shared" ref="X61:Y61" si="310">(X23*$C$15)</f>
        <v>0</v>
      </c>
      <c r="Y61" s="21">
        <f t="shared" si="310"/>
        <v>0</v>
      </c>
      <c r="Z61" s="21">
        <f t="shared" ref="Z61:AA61" si="311">(Z23*$C$16)</f>
        <v>0</v>
      </c>
      <c r="AA61" s="21">
        <f t="shared" si="311"/>
        <v>0</v>
      </c>
      <c r="AB61" s="21">
        <f t="shared" ref="AB61:AC61" si="312">(AB23*$C$17)</f>
        <v>0</v>
      </c>
      <c r="AC61" s="21">
        <f t="shared" si="312"/>
        <v>0</v>
      </c>
      <c r="AD61" s="21">
        <f t="shared" ref="AD61:AE61" si="313">(AD23*$C$18)</f>
        <v>0</v>
      </c>
      <c r="AE61" s="21">
        <f t="shared" si="313"/>
        <v>0</v>
      </c>
      <c r="AF61" s="21">
        <f t="shared" ref="AF61:AG61" si="314">(AF23*$C$19)</f>
        <v>0</v>
      </c>
      <c r="AG61" s="21">
        <f t="shared" si="314"/>
        <v>0</v>
      </c>
      <c r="AH61" s="21">
        <f t="shared" ref="AH61:AI61" si="315">(AH23*$C$20)</f>
        <v>0</v>
      </c>
      <c r="AI61" s="21">
        <f t="shared" si="315"/>
        <v>0</v>
      </c>
      <c r="AJ61" s="21">
        <f t="shared" ref="AJ61:AK61" si="316">(AJ23*$C$21)</f>
        <v>0</v>
      </c>
      <c r="AK61" s="21">
        <f t="shared" si="316"/>
        <v>0</v>
      </c>
      <c r="AL61" s="21">
        <f t="shared" ref="AL61:AM61" si="317">(AL23*$C$22)</f>
        <v>0</v>
      </c>
      <c r="AM61" s="21">
        <f t="shared" si="317"/>
        <v>0</v>
      </c>
      <c r="AN61" s="21">
        <f t="shared" ref="AN61:AO61" si="318">(AN23*$C$23)</f>
        <v>0</v>
      </c>
      <c r="AO61" s="21">
        <f t="shared" si="318"/>
        <v>0</v>
      </c>
      <c r="AP61" s="21">
        <f t="shared" ref="AP61:AQ61" si="319">(AP23*$C$24)</f>
        <v>0</v>
      </c>
      <c r="AQ61" s="21">
        <f t="shared" si="319"/>
        <v>0</v>
      </c>
      <c r="AR61" s="21">
        <f t="shared" ref="AR61:AS61" si="320">(AR23*$C$25)</f>
        <v>0</v>
      </c>
      <c r="AS61" s="21">
        <f t="shared" si="320"/>
        <v>0</v>
      </c>
      <c r="AT61" s="21">
        <f t="shared" ref="AT61:AU61" si="321">(AT23*$C$26)</f>
        <v>0</v>
      </c>
      <c r="AU61" s="21">
        <f t="shared" si="321"/>
        <v>0</v>
      </c>
      <c r="AV61" s="21">
        <f t="shared" ref="AV61:AW61" si="322">(AV23*$C$27)</f>
        <v>8.3000000000000004E-2</v>
      </c>
      <c r="AW61" s="21">
        <f t="shared" si="322"/>
        <v>8.3000000000000004E-2</v>
      </c>
      <c r="AX61" s="19">
        <f t="shared" si="301"/>
        <v>20.165999999999997</v>
      </c>
      <c r="AY61" s="19">
        <f t="shared" si="25"/>
        <v>10.083</v>
      </c>
      <c r="AZ61" s="19">
        <f t="shared" si="26"/>
        <v>10.083</v>
      </c>
    </row>
    <row r="62" spans="6:52" x14ac:dyDescent="0.25">
      <c r="F62" s="66"/>
      <c r="G62" s="19" t="s">
        <v>19</v>
      </c>
      <c r="H62" s="21">
        <f t="shared" ref="H62:I62" si="323">(H24*$C$7)</f>
        <v>0</v>
      </c>
      <c r="I62" s="21">
        <f t="shared" si="323"/>
        <v>0</v>
      </c>
      <c r="J62" s="21">
        <f t="shared" ref="J62:K62" si="324">(J24*$C$8)</f>
        <v>0</v>
      </c>
      <c r="K62" s="21">
        <f t="shared" si="324"/>
        <v>0</v>
      </c>
      <c r="L62" s="21">
        <f t="shared" ref="L62:M62" si="325">(L24*$C$9)</f>
        <v>0</v>
      </c>
      <c r="M62" s="21">
        <f t="shared" si="325"/>
        <v>0</v>
      </c>
      <c r="N62" s="21">
        <f t="shared" ref="N62:O62" si="326">(N24*$C$10)</f>
        <v>0</v>
      </c>
      <c r="O62" s="21">
        <f t="shared" si="326"/>
        <v>0</v>
      </c>
      <c r="P62" s="21">
        <f t="shared" ref="P62:Q62" si="327">(P24*$C$11)</f>
        <v>0</v>
      </c>
      <c r="Q62" s="21">
        <f t="shared" si="327"/>
        <v>0</v>
      </c>
      <c r="R62" s="21">
        <f t="shared" ref="R62:S62" si="328">(R24*$C$12)</f>
        <v>0</v>
      </c>
      <c r="S62" s="21">
        <f t="shared" si="328"/>
        <v>0</v>
      </c>
      <c r="T62" s="21">
        <f t="shared" ref="T62:U62" si="329">(T24*$C$13)</f>
        <v>0</v>
      </c>
      <c r="U62" s="21">
        <f t="shared" si="329"/>
        <v>0</v>
      </c>
      <c r="V62" s="21">
        <f t="shared" ref="V62:W62" si="330">(V24*$C$14)</f>
        <v>0</v>
      </c>
      <c r="W62" s="21">
        <f t="shared" si="330"/>
        <v>0</v>
      </c>
      <c r="X62" s="21">
        <f t="shared" ref="X62:Y62" si="331">(X24*$C$15)</f>
        <v>0</v>
      </c>
      <c r="Y62" s="21">
        <f t="shared" si="331"/>
        <v>0</v>
      </c>
      <c r="Z62" s="21">
        <f t="shared" ref="Z62:AA62" si="332">(Z24*$C$16)</f>
        <v>0</v>
      </c>
      <c r="AA62" s="21">
        <f t="shared" si="332"/>
        <v>0</v>
      </c>
      <c r="AB62" s="21">
        <f t="shared" ref="AB62:AC62" si="333">(AB24*$C$17)</f>
        <v>0</v>
      </c>
      <c r="AC62" s="21">
        <f t="shared" si="333"/>
        <v>0</v>
      </c>
      <c r="AD62" s="21">
        <f t="shared" ref="AD62:AE62" si="334">(AD24*$C$18)</f>
        <v>0</v>
      </c>
      <c r="AE62" s="21">
        <f t="shared" si="334"/>
        <v>0</v>
      </c>
      <c r="AF62" s="21">
        <f t="shared" ref="AF62:AG62" si="335">(AF24*$C$19)</f>
        <v>0</v>
      </c>
      <c r="AG62" s="21">
        <f t="shared" si="335"/>
        <v>0</v>
      </c>
      <c r="AH62" s="21">
        <f t="shared" ref="AH62:AI62" si="336">(AH24*$C$20)</f>
        <v>0</v>
      </c>
      <c r="AI62" s="21">
        <f t="shared" si="336"/>
        <v>0</v>
      </c>
      <c r="AJ62" s="21">
        <f t="shared" ref="AJ62:AK62" si="337">(AJ24*$C$21)</f>
        <v>0</v>
      </c>
      <c r="AK62" s="21">
        <f t="shared" si="337"/>
        <v>0</v>
      </c>
      <c r="AL62" s="21">
        <f t="shared" ref="AL62:AM62" si="338">(AL24*$C$22)</f>
        <v>0</v>
      </c>
      <c r="AM62" s="21">
        <f t="shared" si="338"/>
        <v>0</v>
      </c>
      <c r="AN62" s="21">
        <f t="shared" ref="AN62:AO62" si="339">(AN24*$C$23)</f>
        <v>0</v>
      </c>
      <c r="AO62" s="21">
        <f t="shared" si="339"/>
        <v>0</v>
      </c>
      <c r="AP62" s="21">
        <f t="shared" ref="AP62:AQ62" si="340">(AP24*$C$24)</f>
        <v>0</v>
      </c>
      <c r="AQ62" s="21">
        <f t="shared" si="340"/>
        <v>0</v>
      </c>
      <c r="AR62" s="21">
        <f t="shared" ref="AR62:AS62" si="341">(AR24*$C$25)</f>
        <v>0</v>
      </c>
      <c r="AS62" s="21">
        <f t="shared" si="341"/>
        <v>0</v>
      </c>
      <c r="AT62" s="21">
        <f t="shared" ref="AT62:AU62" si="342">(AT24*$C$26)</f>
        <v>0</v>
      </c>
      <c r="AU62" s="21">
        <f t="shared" si="342"/>
        <v>0</v>
      </c>
      <c r="AV62" s="21">
        <f t="shared" ref="AV62:AW62" si="343">(AV24*$C$27)</f>
        <v>0</v>
      </c>
      <c r="AW62" s="21">
        <f t="shared" si="343"/>
        <v>0</v>
      </c>
      <c r="AX62" s="19">
        <f t="shared" si="301"/>
        <v>0</v>
      </c>
      <c r="AY62" s="19">
        <f t="shared" si="25"/>
        <v>0</v>
      </c>
      <c r="AZ62" s="19">
        <f t="shared" si="26"/>
        <v>0</v>
      </c>
    </row>
    <row r="63" spans="6:52" x14ac:dyDescent="0.25">
      <c r="F63" s="67"/>
      <c r="G63" s="19" t="s">
        <v>20</v>
      </c>
      <c r="H63" s="21">
        <f t="shared" ref="H63:I63" si="344">(H25*$C$7)</f>
        <v>0</v>
      </c>
      <c r="I63" s="21">
        <f t="shared" si="344"/>
        <v>0</v>
      </c>
      <c r="J63" s="21">
        <f t="shared" ref="J63:K63" si="345">(J25*$C$8)</f>
        <v>0</v>
      </c>
      <c r="K63" s="21">
        <f t="shared" si="345"/>
        <v>0</v>
      </c>
      <c r="L63" s="21">
        <f t="shared" ref="L63:M63" si="346">(L25*$C$9)</f>
        <v>0</v>
      </c>
      <c r="M63" s="21">
        <f t="shared" si="346"/>
        <v>0</v>
      </c>
      <c r="N63" s="21">
        <f t="shared" ref="N63:O63" si="347">(N25*$C$10)</f>
        <v>0</v>
      </c>
      <c r="O63" s="21">
        <f t="shared" si="347"/>
        <v>0</v>
      </c>
      <c r="P63" s="21">
        <f t="shared" ref="P63:Q63" si="348">(P25*$C$11)</f>
        <v>0</v>
      </c>
      <c r="Q63" s="21">
        <f t="shared" si="348"/>
        <v>0</v>
      </c>
      <c r="R63" s="21">
        <f t="shared" ref="R63:S63" si="349">(R25*$C$12)</f>
        <v>0</v>
      </c>
      <c r="S63" s="21">
        <f t="shared" si="349"/>
        <v>0</v>
      </c>
      <c r="T63" s="21">
        <f t="shared" ref="T63:U63" si="350">(T25*$C$13)</f>
        <v>0</v>
      </c>
      <c r="U63" s="21">
        <f t="shared" si="350"/>
        <v>0</v>
      </c>
      <c r="V63" s="21">
        <f t="shared" ref="V63:W63" si="351">(V25*$C$14)</f>
        <v>0</v>
      </c>
      <c r="W63" s="21">
        <f t="shared" si="351"/>
        <v>0</v>
      </c>
      <c r="X63" s="21">
        <f t="shared" ref="X63:Y63" si="352">(X25*$C$15)</f>
        <v>0</v>
      </c>
      <c r="Y63" s="21">
        <f t="shared" si="352"/>
        <v>0</v>
      </c>
      <c r="Z63" s="21">
        <f t="shared" ref="Z63:AA63" si="353">(Z25*$C$16)</f>
        <v>0</v>
      </c>
      <c r="AA63" s="21">
        <f t="shared" si="353"/>
        <v>0</v>
      </c>
      <c r="AB63" s="21">
        <f t="shared" ref="AB63:AC63" si="354">(AB25*$C$17)</f>
        <v>0</v>
      </c>
      <c r="AC63" s="21">
        <f t="shared" si="354"/>
        <v>0</v>
      </c>
      <c r="AD63" s="21">
        <f t="shared" ref="AD63:AE63" si="355">(AD25*$C$18)</f>
        <v>0</v>
      </c>
      <c r="AE63" s="21">
        <f t="shared" si="355"/>
        <v>0</v>
      </c>
      <c r="AF63" s="21">
        <f t="shared" ref="AF63:AG63" si="356">(AF25*$C$19)</f>
        <v>0</v>
      </c>
      <c r="AG63" s="21">
        <f t="shared" si="356"/>
        <v>0</v>
      </c>
      <c r="AH63" s="21">
        <f t="shared" ref="AH63:AI63" si="357">(AH25*$C$20)</f>
        <v>0</v>
      </c>
      <c r="AI63" s="21">
        <f t="shared" si="357"/>
        <v>0</v>
      </c>
      <c r="AJ63" s="21">
        <f t="shared" ref="AJ63:AK63" si="358">(AJ25*$C$21)</f>
        <v>0</v>
      </c>
      <c r="AK63" s="21">
        <f t="shared" si="358"/>
        <v>0</v>
      </c>
      <c r="AL63" s="21">
        <f t="shared" ref="AL63:AM63" si="359">(AL25*$C$22)</f>
        <v>0</v>
      </c>
      <c r="AM63" s="21">
        <f t="shared" si="359"/>
        <v>0</v>
      </c>
      <c r="AN63" s="21">
        <f t="shared" ref="AN63:AO63" si="360">(AN25*$C$23)</f>
        <v>0</v>
      </c>
      <c r="AO63" s="21">
        <f t="shared" si="360"/>
        <v>0</v>
      </c>
      <c r="AP63" s="21">
        <f t="shared" ref="AP63:AQ63" si="361">(AP25*$C$24)</f>
        <v>0</v>
      </c>
      <c r="AQ63" s="21">
        <f t="shared" si="361"/>
        <v>0</v>
      </c>
      <c r="AR63" s="21">
        <f t="shared" ref="AR63:AS63" si="362">(AR25*$C$25)</f>
        <v>0</v>
      </c>
      <c r="AS63" s="21">
        <f t="shared" si="362"/>
        <v>0</v>
      </c>
      <c r="AT63" s="21">
        <f t="shared" ref="AT63:AU63" si="363">(AT25*$C$26)</f>
        <v>0</v>
      </c>
      <c r="AU63" s="21">
        <f t="shared" si="363"/>
        <v>0</v>
      </c>
      <c r="AV63" s="21">
        <f t="shared" ref="AV63:AW63" si="364">(AV25*$C$27)</f>
        <v>0</v>
      </c>
      <c r="AW63" s="21">
        <f t="shared" si="364"/>
        <v>0</v>
      </c>
      <c r="AX63" s="19">
        <f t="shared" si="301"/>
        <v>0</v>
      </c>
      <c r="AY63" s="19">
        <f t="shared" si="25"/>
        <v>0</v>
      </c>
      <c r="AZ63" s="19">
        <f t="shared" si="26"/>
        <v>0</v>
      </c>
    </row>
    <row r="64" spans="6:52" ht="15" customHeight="1" x14ac:dyDescent="0.25">
      <c r="F64" s="75" t="s">
        <v>90</v>
      </c>
      <c r="G64" s="19" t="s">
        <v>13</v>
      </c>
      <c r="H64" s="21">
        <f t="shared" ref="H64:I64" si="365">(H26*$C$7)</f>
        <v>0</v>
      </c>
      <c r="I64" s="21">
        <f t="shared" si="365"/>
        <v>0</v>
      </c>
      <c r="J64" s="21">
        <f t="shared" ref="J64:K64" si="366">(J26*$C$8)</f>
        <v>1000</v>
      </c>
      <c r="K64" s="21">
        <f t="shared" si="366"/>
        <v>2000</v>
      </c>
      <c r="L64" s="21">
        <f t="shared" ref="L64:M64" si="367">(L26*$C$9)</f>
        <v>0</v>
      </c>
      <c r="M64" s="21">
        <f t="shared" si="367"/>
        <v>0</v>
      </c>
      <c r="N64" s="21">
        <f t="shared" ref="N64:O64" si="368">(N26*$C$10)</f>
        <v>0</v>
      </c>
      <c r="O64" s="21">
        <f t="shared" si="368"/>
        <v>0</v>
      </c>
      <c r="P64" s="21">
        <f t="shared" ref="P64:Q64" si="369">(P26*$C$11)</f>
        <v>0</v>
      </c>
      <c r="Q64" s="21">
        <f t="shared" si="369"/>
        <v>0</v>
      </c>
      <c r="R64" s="21">
        <f t="shared" ref="R64:S64" si="370">(R26*$C$12)</f>
        <v>0</v>
      </c>
      <c r="S64" s="21">
        <f t="shared" si="370"/>
        <v>0</v>
      </c>
      <c r="T64" s="21">
        <f t="shared" ref="T64:U64" si="371">(T26*$C$13)</f>
        <v>0</v>
      </c>
      <c r="U64" s="21">
        <f t="shared" si="371"/>
        <v>0</v>
      </c>
      <c r="V64" s="21">
        <f t="shared" ref="V64:W64" si="372">(V26*$C$14)</f>
        <v>0</v>
      </c>
      <c r="W64" s="21">
        <f t="shared" si="372"/>
        <v>0</v>
      </c>
      <c r="X64" s="21">
        <f t="shared" ref="X64:Y64" si="373">(X26*$C$15)</f>
        <v>0</v>
      </c>
      <c r="Y64" s="21">
        <f t="shared" si="373"/>
        <v>0</v>
      </c>
      <c r="Z64" s="21">
        <f t="shared" ref="Z64:AA64" si="374">(Z26*$C$16)</f>
        <v>0</v>
      </c>
      <c r="AA64" s="21">
        <f t="shared" si="374"/>
        <v>0</v>
      </c>
      <c r="AB64" s="21">
        <f t="shared" ref="AB64:AC64" si="375">(AB26*$C$17)</f>
        <v>0</v>
      </c>
      <c r="AC64" s="21">
        <f t="shared" si="375"/>
        <v>900</v>
      </c>
      <c r="AD64" s="21">
        <f t="shared" ref="AD64:AE64" si="376">(AD26*$C$18)</f>
        <v>0</v>
      </c>
      <c r="AE64" s="21">
        <f t="shared" si="376"/>
        <v>0</v>
      </c>
      <c r="AF64" s="21">
        <f t="shared" ref="AF64:AG64" si="377">(AF26*$C$19)</f>
        <v>0</v>
      </c>
      <c r="AG64" s="21">
        <f t="shared" si="377"/>
        <v>0</v>
      </c>
      <c r="AH64" s="21">
        <f t="shared" ref="AH64:AI64" si="378">(AH26*$C$20)</f>
        <v>0</v>
      </c>
      <c r="AI64" s="21">
        <f t="shared" si="378"/>
        <v>0</v>
      </c>
      <c r="AJ64" s="21">
        <f t="shared" ref="AJ64:AK64" si="379">(AJ26*$C$21)</f>
        <v>0</v>
      </c>
      <c r="AK64" s="21">
        <f t="shared" si="379"/>
        <v>0</v>
      </c>
      <c r="AL64" s="21">
        <f t="shared" ref="AL64:AM64" si="380">(AL26*$C$22)</f>
        <v>0</v>
      </c>
      <c r="AM64" s="21">
        <f t="shared" si="380"/>
        <v>0</v>
      </c>
      <c r="AN64" s="21">
        <f t="shared" ref="AN64:AO64" si="381">(AN26*$C$23)</f>
        <v>0</v>
      </c>
      <c r="AO64" s="21">
        <f t="shared" si="381"/>
        <v>0</v>
      </c>
      <c r="AP64" s="21">
        <f t="shared" ref="AP64:AQ64" si="382">(AP26*$C$24)</f>
        <v>0</v>
      </c>
      <c r="AQ64" s="21">
        <f t="shared" si="382"/>
        <v>0</v>
      </c>
      <c r="AR64" s="21">
        <f t="shared" ref="AR64:AS64" si="383">(AR26*$C$25)</f>
        <v>0</v>
      </c>
      <c r="AS64" s="21">
        <f t="shared" si="383"/>
        <v>0</v>
      </c>
      <c r="AT64" s="21">
        <f t="shared" ref="AT64:AU64" si="384">(AT26*$C$26)</f>
        <v>0</v>
      </c>
      <c r="AU64" s="21">
        <f t="shared" si="384"/>
        <v>0</v>
      </c>
      <c r="AV64" s="21">
        <f t="shared" ref="AV64:AW64" si="385">(AV26*$C$27)</f>
        <v>0</v>
      </c>
      <c r="AW64" s="21">
        <f t="shared" si="385"/>
        <v>0</v>
      </c>
      <c r="AX64" s="19">
        <f t="shared" si="301"/>
        <v>3900</v>
      </c>
      <c r="AY64" s="19">
        <f t="shared" si="25"/>
        <v>2900</v>
      </c>
      <c r="AZ64" s="19">
        <f t="shared" si="26"/>
        <v>1000</v>
      </c>
    </row>
    <row r="65" spans="6:52" x14ac:dyDescent="0.25">
      <c r="F65" s="76"/>
      <c r="G65" s="19" t="s">
        <v>19</v>
      </c>
      <c r="H65" s="21">
        <f t="shared" ref="H65:I65" si="386">(H27*$C$7)</f>
        <v>0</v>
      </c>
      <c r="I65" s="21">
        <f t="shared" si="386"/>
        <v>0</v>
      </c>
      <c r="J65" s="21">
        <f t="shared" ref="J65:K65" si="387">(J27*$C$8)</f>
        <v>1000</v>
      </c>
      <c r="K65" s="21">
        <f t="shared" si="387"/>
        <v>2000</v>
      </c>
      <c r="L65" s="21">
        <f t="shared" ref="L65:M65" si="388">(L27*$C$9)</f>
        <v>0</v>
      </c>
      <c r="M65" s="21">
        <f t="shared" si="388"/>
        <v>0</v>
      </c>
      <c r="N65" s="21">
        <f t="shared" ref="N65:O65" si="389">(N27*$C$10)</f>
        <v>0</v>
      </c>
      <c r="O65" s="21">
        <f t="shared" si="389"/>
        <v>0</v>
      </c>
      <c r="P65" s="21">
        <f t="shared" ref="P65:Q65" si="390">(P27*$C$11)</f>
        <v>0</v>
      </c>
      <c r="Q65" s="21">
        <f t="shared" si="390"/>
        <v>0</v>
      </c>
      <c r="R65" s="21">
        <f t="shared" ref="R65:S65" si="391">(R27*$C$12)</f>
        <v>0</v>
      </c>
      <c r="S65" s="21">
        <f t="shared" si="391"/>
        <v>0</v>
      </c>
      <c r="T65" s="21">
        <f t="shared" ref="T65:U65" si="392">(T27*$C$13)</f>
        <v>0</v>
      </c>
      <c r="U65" s="21">
        <f t="shared" si="392"/>
        <v>0</v>
      </c>
      <c r="V65" s="21">
        <f t="shared" ref="V65:W65" si="393">(V27*$C$14)</f>
        <v>0</v>
      </c>
      <c r="W65" s="21">
        <f t="shared" si="393"/>
        <v>0</v>
      </c>
      <c r="X65" s="21">
        <f t="shared" ref="X65:Y65" si="394">(X27*$C$15)</f>
        <v>0</v>
      </c>
      <c r="Y65" s="21">
        <f t="shared" si="394"/>
        <v>0</v>
      </c>
      <c r="Z65" s="21">
        <f t="shared" ref="Z65:AA65" si="395">(Z27*$C$16)</f>
        <v>0</v>
      </c>
      <c r="AA65" s="21">
        <f t="shared" si="395"/>
        <v>0</v>
      </c>
      <c r="AB65" s="21">
        <f t="shared" ref="AB65:AC65" si="396">(AB27*$C$17)</f>
        <v>0</v>
      </c>
      <c r="AC65" s="21">
        <f t="shared" si="396"/>
        <v>900</v>
      </c>
      <c r="AD65" s="21">
        <f t="shared" ref="AD65:AE65" si="397">(AD27*$C$18)</f>
        <v>0</v>
      </c>
      <c r="AE65" s="21">
        <f t="shared" si="397"/>
        <v>0</v>
      </c>
      <c r="AF65" s="21">
        <f t="shared" ref="AF65:AG65" si="398">(AF27*$C$19)</f>
        <v>0</v>
      </c>
      <c r="AG65" s="21">
        <f t="shared" si="398"/>
        <v>0</v>
      </c>
      <c r="AH65" s="21">
        <f t="shared" ref="AH65:AI65" si="399">(AH27*$C$20)</f>
        <v>0</v>
      </c>
      <c r="AI65" s="21">
        <f t="shared" si="399"/>
        <v>0</v>
      </c>
      <c r="AJ65" s="21">
        <f t="shared" ref="AJ65:AK65" si="400">(AJ27*$C$21)</f>
        <v>0</v>
      </c>
      <c r="AK65" s="21">
        <f t="shared" si="400"/>
        <v>0</v>
      </c>
      <c r="AL65" s="21">
        <f t="shared" ref="AL65:AM65" si="401">(AL27*$C$22)</f>
        <v>0</v>
      </c>
      <c r="AM65" s="21">
        <f t="shared" si="401"/>
        <v>0</v>
      </c>
      <c r="AN65" s="21">
        <f t="shared" ref="AN65:AO65" si="402">(AN27*$C$23)</f>
        <v>0</v>
      </c>
      <c r="AO65" s="21">
        <f t="shared" si="402"/>
        <v>0</v>
      </c>
      <c r="AP65" s="21">
        <f t="shared" ref="AP65:AQ65" si="403">(AP27*$C$24)</f>
        <v>0</v>
      </c>
      <c r="AQ65" s="21">
        <f t="shared" si="403"/>
        <v>0</v>
      </c>
      <c r="AR65" s="21">
        <f t="shared" ref="AR65:AS65" si="404">(AR27*$C$25)</f>
        <v>0</v>
      </c>
      <c r="AS65" s="21">
        <f t="shared" si="404"/>
        <v>0</v>
      </c>
      <c r="AT65" s="21">
        <f t="shared" ref="AT65:AU65" si="405">(AT27*$C$26)</f>
        <v>0</v>
      </c>
      <c r="AU65" s="21">
        <f t="shared" si="405"/>
        <v>0</v>
      </c>
      <c r="AV65" s="21">
        <f t="shared" ref="AV65:AW65" si="406">(AV27*$C$27)</f>
        <v>0</v>
      </c>
      <c r="AW65" s="21">
        <f t="shared" si="406"/>
        <v>0</v>
      </c>
      <c r="AX65" s="19">
        <f t="shared" si="301"/>
        <v>3900</v>
      </c>
      <c r="AY65" s="19">
        <f t="shared" si="25"/>
        <v>2900</v>
      </c>
      <c r="AZ65" s="19">
        <f t="shared" si="26"/>
        <v>1000</v>
      </c>
    </row>
    <row r="66" spans="6:52" x14ac:dyDescent="0.25">
      <c r="F66" s="77"/>
      <c r="G66" s="19" t="s">
        <v>20</v>
      </c>
      <c r="H66" s="21">
        <f t="shared" ref="H66:I66" si="407">(H28*$C$7)</f>
        <v>0</v>
      </c>
      <c r="I66" s="21">
        <f t="shared" si="407"/>
        <v>0</v>
      </c>
      <c r="J66" s="21">
        <f t="shared" ref="J66:K66" si="408">(J28*$C$8)</f>
        <v>1000</v>
      </c>
      <c r="K66" s="21">
        <f t="shared" si="408"/>
        <v>2000</v>
      </c>
      <c r="L66" s="21">
        <f t="shared" ref="L66:M66" si="409">(L28*$C$9)</f>
        <v>0</v>
      </c>
      <c r="M66" s="21">
        <f t="shared" si="409"/>
        <v>0</v>
      </c>
      <c r="N66" s="21">
        <f t="shared" ref="N66:O66" si="410">(N28*$C$10)</f>
        <v>0</v>
      </c>
      <c r="O66" s="21">
        <f t="shared" si="410"/>
        <v>0</v>
      </c>
      <c r="P66" s="21">
        <f t="shared" ref="P66:Q66" si="411">(P28*$C$11)</f>
        <v>0</v>
      </c>
      <c r="Q66" s="21">
        <f t="shared" si="411"/>
        <v>0</v>
      </c>
      <c r="R66" s="21">
        <f t="shared" ref="R66:S66" si="412">(R28*$C$12)</f>
        <v>0</v>
      </c>
      <c r="S66" s="21">
        <f t="shared" si="412"/>
        <v>0</v>
      </c>
      <c r="T66" s="21">
        <f t="shared" ref="T66:U66" si="413">(T28*$C$13)</f>
        <v>0</v>
      </c>
      <c r="U66" s="21">
        <f t="shared" si="413"/>
        <v>0</v>
      </c>
      <c r="V66" s="21">
        <f t="shared" ref="V66:W66" si="414">(V28*$C$14)</f>
        <v>0</v>
      </c>
      <c r="W66" s="21">
        <f t="shared" si="414"/>
        <v>0</v>
      </c>
      <c r="X66" s="21">
        <f t="shared" ref="X66:Y66" si="415">(X28*$C$15)</f>
        <v>0</v>
      </c>
      <c r="Y66" s="21">
        <f t="shared" si="415"/>
        <v>0</v>
      </c>
      <c r="Z66" s="21">
        <f t="shared" ref="Z66:AA66" si="416">(Z28*$C$16)</f>
        <v>0</v>
      </c>
      <c r="AA66" s="21">
        <f t="shared" si="416"/>
        <v>0</v>
      </c>
      <c r="AB66" s="21">
        <f t="shared" ref="AB66:AC66" si="417">(AB28*$C$17)</f>
        <v>0</v>
      </c>
      <c r="AC66" s="21">
        <f t="shared" si="417"/>
        <v>900</v>
      </c>
      <c r="AD66" s="21">
        <f t="shared" ref="AD66:AE66" si="418">(AD28*$C$18)</f>
        <v>0</v>
      </c>
      <c r="AE66" s="21">
        <f t="shared" si="418"/>
        <v>0</v>
      </c>
      <c r="AF66" s="21">
        <f t="shared" ref="AF66:AG66" si="419">(AF28*$C$19)</f>
        <v>0</v>
      </c>
      <c r="AG66" s="21">
        <f t="shared" si="419"/>
        <v>0</v>
      </c>
      <c r="AH66" s="21">
        <f t="shared" ref="AH66:AI66" si="420">(AH28*$C$20)</f>
        <v>0</v>
      </c>
      <c r="AI66" s="21">
        <f t="shared" si="420"/>
        <v>0</v>
      </c>
      <c r="AJ66" s="21">
        <f t="shared" ref="AJ66:AK66" si="421">(AJ28*$C$21)</f>
        <v>0</v>
      </c>
      <c r="AK66" s="21">
        <f t="shared" si="421"/>
        <v>0</v>
      </c>
      <c r="AL66" s="21">
        <f t="shared" ref="AL66:AM66" si="422">(AL28*$C$22)</f>
        <v>0</v>
      </c>
      <c r="AM66" s="21">
        <f t="shared" si="422"/>
        <v>0</v>
      </c>
      <c r="AN66" s="21">
        <f t="shared" ref="AN66:AO66" si="423">(AN28*$C$23)</f>
        <v>0</v>
      </c>
      <c r="AO66" s="21">
        <f t="shared" si="423"/>
        <v>0</v>
      </c>
      <c r="AP66" s="21">
        <f t="shared" ref="AP66:AQ66" si="424">(AP28*$C$24)</f>
        <v>0</v>
      </c>
      <c r="AQ66" s="21">
        <f t="shared" si="424"/>
        <v>0</v>
      </c>
      <c r="AR66" s="21">
        <f t="shared" ref="AR66:AS66" si="425">(AR28*$C$25)</f>
        <v>0</v>
      </c>
      <c r="AS66" s="21">
        <f t="shared" si="425"/>
        <v>0</v>
      </c>
      <c r="AT66" s="21">
        <f t="shared" ref="AT66:AU66" si="426">(AT28*$C$26)</f>
        <v>0</v>
      </c>
      <c r="AU66" s="21">
        <f t="shared" si="426"/>
        <v>0</v>
      </c>
      <c r="AV66" s="21">
        <f t="shared" ref="AV66:AW66" si="427">(AV28*$C$27)</f>
        <v>0</v>
      </c>
      <c r="AW66" s="21">
        <f t="shared" si="427"/>
        <v>0</v>
      </c>
      <c r="AY66" s="19">
        <f t="shared" si="25"/>
        <v>2900</v>
      </c>
      <c r="AZ66" s="19">
        <f t="shared" si="26"/>
        <v>1000</v>
      </c>
    </row>
    <row r="67" spans="6:52" ht="15" customHeight="1" x14ac:dyDescent="0.25">
      <c r="F67" s="75" t="s">
        <v>163</v>
      </c>
      <c r="G67" s="19" t="s">
        <v>13</v>
      </c>
      <c r="H67" s="21">
        <f t="shared" ref="H67:I67" si="428">(H29*$C$7)</f>
        <v>0</v>
      </c>
      <c r="I67" s="21">
        <f t="shared" si="428"/>
        <v>0</v>
      </c>
      <c r="J67" s="21">
        <f t="shared" ref="J67:K67" si="429">(J29*$C$8)</f>
        <v>0</v>
      </c>
      <c r="K67" s="21">
        <f t="shared" si="429"/>
        <v>0</v>
      </c>
      <c r="L67" s="21">
        <f t="shared" ref="L67:M67" si="430">(L29*$C$9)</f>
        <v>0</v>
      </c>
      <c r="M67" s="21">
        <f t="shared" si="430"/>
        <v>0</v>
      </c>
      <c r="N67" s="21">
        <f t="shared" ref="N67:O67" si="431">(N29*$C$10)</f>
        <v>0</v>
      </c>
      <c r="O67" s="21">
        <f t="shared" si="431"/>
        <v>0</v>
      </c>
      <c r="P67" s="21">
        <f t="shared" ref="P67:Q67" si="432">(P29*$C$11)</f>
        <v>0</v>
      </c>
      <c r="Q67" s="21">
        <f t="shared" si="432"/>
        <v>0</v>
      </c>
      <c r="R67" s="21">
        <f t="shared" ref="R67:S67" si="433">(R29*$C$12)</f>
        <v>0</v>
      </c>
      <c r="S67" s="21">
        <f t="shared" si="433"/>
        <v>0</v>
      </c>
      <c r="T67" s="21">
        <f t="shared" ref="T67:U67" si="434">(T29*$C$13)</f>
        <v>0</v>
      </c>
      <c r="U67" s="21">
        <f t="shared" si="434"/>
        <v>0</v>
      </c>
      <c r="V67" s="21">
        <f t="shared" ref="V67:W67" si="435">(V29*$C$14)</f>
        <v>10</v>
      </c>
      <c r="W67" s="21">
        <f t="shared" si="435"/>
        <v>10</v>
      </c>
      <c r="X67" s="21">
        <f t="shared" ref="X67:Y67" si="436">(X29*$C$15)</f>
        <v>0</v>
      </c>
      <c r="Y67" s="21">
        <f t="shared" si="436"/>
        <v>0</v>
      </c>
      <c r="Z67" s="21">
        <f t="shared" ref="Z67:AA67" si="437">(Z29*$C$16)</f>
        <v>0</v>
      </c>
      <c r="AA67" s="21">
        <f t="shared" si="437"/>
        <v>0</v>
      </c>
      <c r="AB67" s="21">
        <f t="shared" ref="AB67:AC67" si="438">(AB29*$C$17)</f>
        <v>0</v>
      </c>
      <c r="AC67" s="21">
        <f t="shared" si="438"/>
        <v>0</v>
      </c>
      <c r="AD67" s="21">
        <f t="shared" ref="AD67:AE67" si="439">(AD29*$C$18)</f>
        <v>0</v>
      </c>
      <c r="AE67" s="21">
        <f t="shared" si="439"/>
        <v>0</v>
      </c>
      <c r="AF67" s="21">
        <f t="shared" ref="AF67:AG67" si="440">(AF29*$C$19)</f>
        <v>0</v>
      </c>
      <c r="AG67" s="21">
        <f t="shared" si="440"/>
        <v>0</v>
      </c>
      <c r="AH67" s="21">
        <f t="shared" ref="AH67:AI67" si="441">(AH29*$C$20)</f>
        <v>0</v>
      </c>
      <c r="AI67" s="21">
        <f t="shared" si="441"/>
        <v>0</v>
      </c>
      <c r="AJ67" s="21">
        <f t="shared" ref="AJ67:AK67" si="442">(AJ29*$C$21)</f>
        <v>0</v>
      </c>
      <c r="AK67" s="21">
        <f t="shared" si="442"/>
        <v>0</v>
      </c>
      <c r="AL67" s="21">
        <f t="shared" ref="AL67:AM67" si="443">(AL29*$C$22)</f>
        <v>0</v>
      </c>
      <c r="AM67" s="21">
        <f t="shared" si="443"/>
        <v>0</v>
      </c>
      <c r="AN67" s="21">
        <f t="shared" ref="AN67:AO67" si="444">(AN29*$C$23)</f>
        <v>0</v>
      </c>
      <c r="AO67" s="21">
        <f t="shared" si="444"/>
        <v>0</v>
      </c>
      <c r="AP67" s="21">
        <f t="shared" ref="AP67:AQ67" si="445">(AP29*$C$24)</f>
        <v>0</v>
      </c>
      <c r="AQ67" s="21">
        <f t="shared" si="445"/>
        <v>0</v>
      </c>
      <c r="AR67" s="21">
        <f t="shared" ref="AR67:AS67" si="446">(AR29*$C$25)</f>
        <v>0</v>
      </c>
      <c r="AS67" s="21">
        <f t="shared" si="446"/>
        <v>0</v>
      </c>
      <c r="AT67" s="21">
        <f t="shared" ref="AT67:AU67" si="447">(AT29*$C$26)</f>
        <v>0</v>
      </c>
      <c r="AU67" s="21">
        <f t="shared" si="447"/>
        <v>0</v>
      </c>
      <c r="AV67" s="21">
        <f t="shared" ref="AV67:AW67" si="448">(AV29*$C$27)</f>
        <v>0</v>
      </c>
      <c r="AW67" s="21">
        <f t="shared" si="448"/>
        <v>0</v>
      </c>
      <c r="AX67" s="19">
        <f>SUM(H67:AW67)</f>
        <v>20</v>
      </c>
      <c r="AY67" s="19">
        <f t="shared" si="25"/>
        <v>10</v>
      </c>
      <c r="AZ67" s="19">
        <f t="shared" si="26"/>
        <v>10</v>
      </c>
    </row>
    <row r="68" spans="6:52" x14ac:dyDescent="0.25">
      <c r="F68" s="76"/>
      <c r="G68" s="19" t="s">
        <v>19</v>
      </c>
      <c r="H68" s="21">
        <f t="shared" ref="H68:I68" si="449">(H30*$C$7)</f>
        <v>0</v>
      </c>
      <c r="I68" s="21">
        <f t="shared" si="449"/>
        <v>0</v>
      </c>
      <c r="J68" s="21">
        <f t="shared" ref="J68:K68" si="450">(J30*$C$8)</f>
        <v>0</v>
      </c>
      <c r="K68" s="21">
        <f t="shared" si="450"/>
        <v>0</v>
      </c>
      <c r="L68" s="21">
        <f t="shared" ref="L68:M68" si="451">(L30*$C$9)</f>
        <v>0</v>
      </c>
      <c r="M68" s="21">
        <f t="shared" si="451"/>
        <v>0</v>
      </c>
      <c r="N68" s="21">
        <f t="shared" ref="N68:O68" si="452">(N30*$C$10)</f>
        <v>0</v>
      </c>
      <c r="O68" s="21">
        <f t="shared" si="452"/>
        <v>0</v>
      </c>
      <c r="P68" s="21">
        <f t="shared" ref="P68:Q68" si="453">(P30*$C$11)</f>
        <v>0</v>
      </c>
      <c r="Q68" s="21">
        <f t="shared" si="453"/>
        <v>0</v>
      </c>
      <c r="R68" s="21">
        <f t="shared" ref="R68:S68" si="454">(R30*$C$12)</f>
        <v>0</v>
      </c>
      <c r="S68" s="21">
        <f t="shared" si="454"/>
        <v>0</v>
      </c>
      <c r="T68" s="21">
        <f t="shared" ref="T68:U68" si="455">(T30*$C$13)</f>
        <v>0</v>
      </c>
      <c r="U68" s="21">
        <f t="shared" si="455"/>
        <v>0</v>
      </c>
      <c r="V68" s="21">
        <f t="shared" ref="V68:W68" si="456">(V30*$C$14)</f>
        <v>0</v>
      </c>
      <c r="W68" s="21">
        <f t="shared" si="456"/>
        <v>0</v>
      </c>
      <c r="X68" s="21">
        <f t="shared" ref="X68:Y68" si="457">(X30*$C$15)</f>
        <v>0</v>
      </c>
      <c r="Y68" s="21">
        <f t="shared" si="457"/>
        <v>0</v>
      </c>
      <c r="Z68" s="21">
        <f t="shared" ref="Z68:AA68" si="458">(Z30*$C$16)</f>
        <v>0</v>
      </c>
      <c r="AA68" s="21">
        <f t="shared" si="458"/>
        <v>0</v>
      </c>
      <c r="AB68" s="21">
        <f t="shared" ref="AB68:AC68" si="459">(AB30*$C$17)</f>
        <v>0</v>
      </c>
      <c r="AC68" s="21">
        <f t="shared" si="459"/>
        <v>0</v>
      </c>
      <c r="AD68" s="21">
        <f t="shared" ref="AD68:AE68" si="460">(AD30*$C$18)</f>
        <v>0</v>
      </c>
      <c r="AE68" s="21">
        <f t="shared" si="460"/>
        <v>0</v>
      </c>
      <c r="AF68" s="21">
        <f t="shared" ref="AF68:AG68" si="461">(AF30*$C$19)</f>
        <v>0</v>
      </c>
      <c r="AG68" s="21">
        <f t="shared" si="461"/>
        <v>0</v>
      </c>
      <c r="AH68" s="21">
        <f t="shared" ref="AH68:AI68" si="462">(AH30*$C$20)</f>
        <v>0</v>
      </c>
      <c r="AI68" s="21">
        <f t="shared" si="462"/>
        <v>0</v>
      </c>
      <c r="AJ68" s="21">
        <f t="shared" ref="AJ68:AK68" si="463">(AJ30*$C$21)</f>
        <v>0</v>
      </c>
      <c r="AK68" s="21">
        <f t="shared" si="463"/>
        <v>0</v>
      </c>
      <c r="AL68" s="21">
        <f t="shared" ref="AL68:AM68" si="464">(AL30*$C$22)</f>
        <v>0</v>
      </c>
      <c r="AM68" s="21">
        <f t="shared" si="464"/>
        <v>0</v>
      </c>
      <c r="AN68" s="21">
        <f t="shared" ref="AN68:AO68" si="465">(AN30*$C$23)</f>
        <v>0</v>
      </c>
      <c r="AO68" s="21">
        <f t="shared" si="465"/>
        <v>0</v>
      </c>
      <c r="AP68" s="21">
        <f t="shared" ref="AP68:AQ68" si="466">(AP30*$C$24)</f>
        <v>0</v>
      </c>
      <c r="AQ68" s="21">
        <f t="shared" si="466"/>
        <v>0</v>
      </c>
      <c r="AR68" s="21">
        <f t="shared" ref="AR68:AS68" si="467">(AR30*$C$25)</f>
        <v>0</v>
      </c>
      <c r="AS68" s="21">
        <f t="shared" si="467"/>
        <v>0</v>
      </c>
      <c r="AT68" s="21">
        <f t="shared" ref="AT68:AU68" si="468">(AT30*$C$26)</f>
        <v>0</v>
      </c>
      <c r="AU68" s="21">
        <f t="shared" si="468"/>
        <v>0</v>
      </c>
      <c r="AV68" s="21">
        <f t="shared" ref="AV68:AW68" si="469">(AV30*$C$27)</f>
        <v>0</v>
      </c>
      <c r="AW68" s="21">
        <f t="shared" si="469"/>
        <v>0</v>
      </c>
      <c r="AX68" s="19">
        <f>SUM(H68:AW68)</f>
        <v>0</v>
      </c>
      <c r="AY68" s="19">
        <f t="shared" si="25"/>
        <v>0</v>
      </c>
      <c r="AZ68" s="19">
        <f t="shared" si="26"/>
        <v>0</v>
      </c>
    </row>
    <row r="69" spans="6:52" x14ac:dyDescent="0.25">
      <c r="F69" s="77"/>
      <c r="G69" s="19" t="s">
        <v>20</v>
      </c>
      <c r="H69" s="21">
        <f t="shared" ref="H69:I69" si="470">(H31*$C$7)</f>
        <v>0</v>
      </c>
      <c r="I69" s="21">
        <f t="shared" si="470"/>
        <v>0</v>
      </c>
      <c r="J69" s="21">
        <f t="shared" ref="J69:K69" si="471">(J31*$C$8)</f>
        <v>0</v>
      </c>
      <c r="K69" s="21">
        <f t="shared" si="471"/>
        <v>0</v>
      </c>
      <c r="L69" s="21">
        <f t="shared" ref="L69:M69" si="472">(L31*$C$9)</f>
        <v>0</v>
      </c>
      <c r="M69" s="21">
        <f t="shared" si="472"/>
        <v>0</v>
      </c>
      <c r="N69" s="21">
        <f t="shared" ref="N69:O69" si="473">(N31*$C$10)</f>
        <v>0</v>
      </c>
      <c r="O69" s="21">
        <f t="shared" si="473"/>
        <v>0</v>
      </c>
      <c r="P69" s="21">
        <f t="shared" ref="P69:Q69" si="474">(P31*$C$11)</f>
        <v>0</v>
      </c>
      <c r="Q69" s="21">
        <f t="shared" si="474"/>
        <v>0</v>
      </c>
      <c r="R69" s="21">
        <f t="shared" ref="R69:S69" si="475">(R31*$C$12)</f>
        <v>0</v>
      </c>
      <c r="S69" s="21">
        <f t="shared" si="475"/>
        <v>0</v>
      </c>
      <c r="T69" s="21">
        <f t="shared" ref="T69:U69" si="476">(T31*$C$13)</f>
        <v>0</v>
      </c>
      <c r="U69" s="21">
        <f t="shared" si="476"/>
        <v>0</v>
      </c>
      <c r="V69" s="21">
        <f t="shared" ref="V69:W69" si="477">(V31*$C$14)</f>
        <v>0</v>
      </c>
      <c r="W69" s="21">
        <f t="shared" si="477"/>
        <v>0</v>
      </c>
      <c r="X69" s="21">
        <f t="shared" ref="X69:Y69" si="478">(X31*$C$15)</f>
        <v>0</v>
      </c>
      <c r="Y69" s="21">
        <f t="shared" si="478"/>
        <v>0</v>
      </c>
      <c r="Z69" s="21">
        <f t="shared" ref="Z69:AA69" si="479">(Z31*$C$16)</f>
        <v>0</v>
      </c>
      <c r="AA69" s="21">
        <f t="shared" si="479"/>
        <v>0</v>
      </c>
      <c r="AB69" s="21">
        <f t="shared" ref="AB69:AC69" si="480">(AB31*$C$17)</f>
        <v>0</v>
      </c>
      <c r="AC69" s="21">
        <f t="shared" si="480"/>
        <v>0</v>
      </c>
      <c r="AD69" s="21">
        <f t="shared" ref="AD69:AE69" si="481">(AD31*$C$18)</f>
        <v>0</v>
      </c>
      <c r="AE69" s="21">
        <f t="shared" si="481"/>
        <v>0</v>
      </c>
      <c r="AF69" s="21">
        <f t="shared" ref="AF69:AG69" si="482">(AF31*$C$19)</f>
        <v>0</v>
      </c>
      <c r="AG69" s="21">
        <f t="shared" si="482"/>
        <v>0</v>
      </c>
      <c r="AH69" s="21">
        <f t="shared" ref="AH69:AI69" si="483">(AH31*$C$20)</f>
        <v>0</v>
      </c>
      <c r="AI69" s="21">
        <f t="shared" si="483"/>
        <v>0</v>
      </c>
      <c r="AJ69" s="21">
        <f t="shared" ref="AJ69:AK69" si="484">(AJ31*$C$21)</f>
        <v>0</v>
      </c>
      <c r="AK69" s="21">
        <f t="shared" si="484"/>
        <v>0</v>
      </c>
      <c r="AL69" s="21">
        <f t="shared" ref="AL69:AM69" si="485">(AL31*$C$22)</f>
        <v>0</v>
      </c>
      <c r="AM69" s="21">
        <f t="shared" si="485"/>
        <v>0</v>
      </c>
      <c r="AN69" s="21">
        <f t="shared" ref="AN69:AO69" si="486">(AN31*$C$23)</f>
        <v>0</v>
      </c>
      <c r="AO69" s="21">
        <f t="shared" si="486"/>
        <v>0</v>
      </c>
      <c r="AP69" s="21">
        <f t="shared" ref="AP69:AQ69" si="487">(AP31*$C$24)</f>
        <v>0</v>
      </c>
      <c r="AQ69" s="21">
        <f t="shared" si="487"/>
        <v>0</v>
      </c>
      <c r="AR69" s="21">
        <f t="shared" ref="AR69:AS69" si="488">(AR31*$C$25)</f>
        <v>0</v>
      </c>
      <c r="AS69" s="21">
        <f t="shared" si="488"/>
        <v>0</v>
      </c>
      <c r="AT69" s="21">
        <f t="shared" ref="AT69:AU69" si="489">(AT31*$C$26)</f>
        <v>0</v>
      </c>
      <c r="AU69" s="21">
        <f t="shared" si="489"/>
        <v>0</v>
      </c>
      <c r="AV69" s="21">
        <f t="shared" ref="AV69:AW69" si="490">(AV31*$C$27)</f>
        <v>0</v>
      </c>
      <c r="AW69" s="21">
        <f t="shared" si="490"/>
        <v>0</v>
      </c>
      <c r="AX69" s="19">
        <f>SUM(H69:AW69)</f>
        <v>0</v>
      </c>
      <c r="AY69" s="19">
        <f t="shared" si="25"/>
        <v>0</v>
      </c>
      <c r="AZ69" s="19">
        <f t="shared" si="26"/>
        <v>0</v>
      </c>
    </row>
  </sheetData>
  <mergeCells count="56">
    <mergeCell ref="F8:F10"/>
    <mergeCell ref="F11:F13"/>
    <mergeCell ref="F14:F16"/>
    <mergeCell ref="F17:F19"/>
    <mergeCell ref="T6:U6"/>
    <mergeCell ref="AV6:AW6"/>
    <mergeCell ref="H6:I6"/>
    <mergeCell ref="J6:K6"/>
    <mergeCell ref="L6:M6"/>
    <mergeCell ref="N6:O6"/>
    <mergeCell ref="P6:Q6"/>
    <mergeCell ref="R6:S6"/>
    <mergeCell ref="AV44:AW44"/>
    <mergeCell ref="H44:I44"/>
    <mergeCell ref="J44:K44"/>
    <mergeCell ref="L44:M44"/>
    <mergeCell ref="N44:O44"/>
    <mergeCell ref="P44:Q44"/>
    <mergeCell ref="V44:W44"/>
    <mergeCell ref="X44:Y44"/>
    <mergeCell ref="Z44:AA44"/>
    <mergeCell ref="AB44:AC44"/>
    <mergeCell ref="F20:F22"/>
    <mergeCell ref="F26:F28"/>
    <mergeCell ref="F29:F31"/>
    <mergeCell ref="R44:S44"/>
    <mergeCell ref="T44:U44"/>
    <mergeCell ref="Z6:AA6"/>
    <mergeCell ref="AL6:AM6"/>
    <mergeCell ref="AN6:AO6"/>
    <mergeCell ref="V6:W6"/>
    <mergeCell ref="X6:Y6"/>
    <mergeCell ref="AB6:AC6"/>
    <mergeCell ref="AD6:AE6"/>
    <mergeCell ref="AF6:AG6"/>
    <mergeCell ref="AP6:AQ6"/>
    <mergeCell ref="AR6:AS6"/>
    <mergeCell ref="AT6:AU6"/>
    <mergeCell ref="AH6:AI6"/>
    <mergeCell ref="AJ6:AK6"/>
    <mergeCell ref="F67:F69"/>
    <mergeCell ref="AD44:AE44"/>
    <mergeCell ref="AF44:AG44"/>
    <mergeCell ref="AH44:AI44"/>
    <mergeCell ref="AJ44:AK44"/>
    <mergeCell ref="F49:F51"/>
    <mergeCell ref="F52:F54"/>
    <mergeCell ref="F55:F57"/>
    <mergeCell ref="F58:F60"/>
    <mergeCell ref="F64:F66"/>
    <mergeCell ref="AN44:AO44"/>
    <mergeCell ref="AP44:AQ44"/>
    <mergeCell ref="AR44:AS44"/>
    <mergeCell ref="AT44:AU44"/>
    <mergeCell ref="F46:F48"/>
    <mergeCell ref="AL44:AM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29"/>
  <sheetViews>
    <sheetView topLeftCell="A25" zoomScale="70" zoomScaleNormal="70" workbookViewId="0">
      <selection activeCell="AE9" sqref="AE9"/>
    </sheetView>
  </sheetViews>
  <sheetFormatPr baseColWidth="10" defaultRowHeight="15" x14ac:dyDescent="0.25"/>
  <cols>
    <col min="7" max="7" width="13.5703125" bestFit="1" customWidth="1"/>
    <col min="11" max="11" width="12" customWidth="1"/>
    <col min="12" max="12" width="22.140625" customWidth="1"/>
    <col min="16" max="16" width="25.28515625" customWidth="1"/>
    <col min="23" max="23" width="24.42578125" customWidth="1"/>
    <col min="24" max="24" width="22.85546875" customWidth="1"/>
    <col min="30" max="30" width="24.85546875" customWidth="1"/>
  </cols>
  <sheetData>
    <row r="4" spans="2:30" ht="60" x14ac:dyDescent="0.25">
      <c r="B4" s="27" t="s">
        <v>0</v>
      </c>
      <c r="C4" s="27" t="s">
        <v>2</v>
      </c>
      <c r="D4" s="88" t="s">
        <v>39</v>
      </c>
      <c r="E4" s="88"/>
      <c r="F4" s="88"/>
      <c r="G4" s="88"/>
      <c r="H4" s="88"/>
      <c r="I4" s="88"/>
      <c r="J4" s="88"/>
      <c r="K4" s="27" t="s">
        <v>40</v>
      </c>
      <c r="L4" s="27" t="s">
        <v>41</v>
      </c>
      <c r="N4" s="27" t="s">
        <v>0</v>
      </c>
      <c r="O4" s="27" t="s">
        <v>2</v>
      </c>
      <c r="P4" s="88" t="s">
        <v>39</v>
      </c>
      <c r="Q4" s="88"/>
      <c r="R4" s="88"/>
      <c r="S4" s="88"/>
      <c r="T4" s="88"/>
      <c r="U4" s="88"/>
      <c r="V4" s="88"/>
      <c r="W4" s="27" t="s">
        <v>42</v>
      </c>
      <c r="X4" s="27" t="s">
        <v>70</v>
      </c>
      <c r="Z4" s="38" t="s">
        <v>0</v>
      </c>
      <c r="AA4" s="38" t="s">
        <v>2</v>
      </c>
      <c r="AB4" s="38" t="s">
        <v>68</v>
      </c>
      <c r="AC4" s="38" t="s">
        <v>67</v>
      </c>
      <c r="AD4" s="38" t="s">
        <v>69</v>
      </c>
    </row>
    <row r="5" spans="2:30" x14ac:dyDescent="0.25">
      <c r="B5" s="28"/>
      <c r="C5" s="28"/>
      <c r="D5" s="29" t="s">
        <v>43</v>
      </c>
      <c r="E5" s="29" t="s">
        <v>44</v>
      </c>
      <c r="F5" s="29" t="s">
        <v>45</v>
      </c>
      <c r="G5" s="29" t="s">
        <v>46</v>
      </c>
      <c r="H5" s="29" t="s">
        <v>47</v>
      </c>
      <c r="I5" s="29" t="s">
        <v>22</v>
      </c>
      <c r="J5" s="29" t="s">
        <v>34</v>
      </c>
      <c r="K5" s="28"/>
      <c r="L5" s="28"/>
      <c r="N5" s="28"/>
      <c r="O5" s="28"/>
      <c r="P5" s="29" t="s">
        <v>43</v>
      </c>
      <c r="Q5" s="29" t="s">
        <v>44</v>
      </c>
      <c r="R5" s="29" t="s">
        <v>45</v>
      </c>
      <c r="S5" s="29" t="s">
        <v>46</v>
      </c>
      <c r="T5" s="29" t="s">
        <v>47</v>
      </c>
      <c r="U5" s="29" t="s">
        <v>22</v>
      </c>
      <c r="V5" s="29" t="s">
        <v>34</v>
      </c>
      <c r="W5" s="28"/>
      <c r="X5" s="28"/>
      <c r="Z5" s="83" t="s">
        <v>80</v>
      </c>
      <c r="AA5" s="51" t="s">
        <v>13</v>
      </c>
      <c r="AB5" s="52" t="e">
        <f>X6</f>
        <v>#REF!</v>
      </c>
      <c r="AC5" s="52" t="e">
        <f>L6</f>
        <v>#REF!</v>
      </c>
      <c r="AD5" s="52" t="e">
        <f>(AB5-AC5)</f>
        <v>#REF!</v>
      </c>
    </row>
    <row r="6" spans="2:30" ht="15" customHeight="1" x14ac:dyDescent="0.25">
      <c r="B6" s="81" t="s">
        <v>25</v>
      </c>
      <c r="C6" s="7" t="s">
        <v>13</v>
      </c>
      <c r="D6" s="34"/>
      <c r="E6" s="8"/>
      <c r="F6" s="8">
        <f>Transacciones!$AZ$47</f>
        <v>0</v>
      </c>
      <c r="G6" s="8">
        <f>Transacciones!$AZ$48</f>
        <v>0</v>
      </c>
      <c r="H6" s="8">
        <f>Transacciones!$AZ$49</f>
        <v>1350</v>
      </c>
      <c r="I6" s="8">
        <f>Transacciones!$AZ$50</f>
        <v>1350</v>
      </c>
      <c r="J6" s="8">
        <f>Transacciones!$AZ$51</f>
        <v>1350</v>
      </c>
      <c r="K6" s="7" t="e">
        <f>(SUM(E6:J6)*('Parametros del S'!#REF!))</f>
        <v>#REF!</v>
      </c>
      <c r="L6" s="7" t="e">
        <f t="shared" ref="L6:L16" si="0">(K6)</f>
        <v>#REF!</v>
      </c>
      <c r="N6" s="81" t="s">
        <v>25</v>
      </c>
      <c r="O6" s="7" t="s">
        <v>13</v>
      </c>
      <c r="P6" s="34" t="s">
        <v>54</v>
      </c>
      <c r="Q6" s="8">
        <v>0</v>
      </c>
      <c r="R6" s="8">
        <f>Transacciones!$AY$47</f>
        <v>1000</v>
      </c>
      <c r="S6" s="8">
        <f>Transacciones!$AY$48</f>
        <v>1000</v>
      </c>
      <c r="T6" s="8">
        <f>Transacciones!$AY$49</f>
        <v>2250</v>
      </c>
      <c r="U6" s="8">
        <f>Transacciones!$AY$50</f>
        <v>2250</v>
      </c>
      <c r="V6" s="8">
        <f>Transacciones!$AY$51</f>
        <v>2250</v>
      </c>
      <c r="W6" s="7" t="e">
        <f>(SUM(Q6:V6)*('Parametros del S'!#REF!-'Parametros del S'!#REF!))</f>
        <v>#REF!</v>
      </c>
      <c r="X6" s="7" t="e">
        <f t="shared" ref="X6:X11" si="1">(W6)</f>
        <v>#REF!</v>
      </c>
      <c r="Z6" s="85"/>
      <c r="AA6" s="39" t="s">
        <v>19</v>
      </c>
      <c r="AB6" s="40" t="e">
        <f t="shared" ref="AB6:AB27" si="2">X7</f>
        <v>#REF!</v>
      </c>
      <c r="AC6" s="40" t="e">
        <f t="shared" ref="AC6:AC28" si="3">L7</f>
        <v>#REF!</v>
      </c>
      <c r="AD6" s="40" t="e">
        <f t="shared" ref="AD6:AD22" si="4">(AB6-AC6)</f>
        <v>#REF!</v>
      </c>
    </row>
    <row r="7" spans="2:30" x14ac:dyDescent="0.25">
      <c r="B7" s="89"/>
      <c r="C7" s="7" t="s">
        <v>19</v>
      </c>
      <c r="D7" s="34"/>
      <c r="E7" s="8">
        <f>Transacciones!$AZ$46</f>
        <v>0.66600000000000004</v>
      </c>
      <c r="F7" s="8">
        <f>Transacciones!$AZ$47</f>
        <v>0</v>
      </c>
      <c r="G7" s="8">
        <f>Transacciones!$AZ$48</f>
        <v>0</v>
      </c>
      <c r="H7" s="8">
        <f>Transacciones!$AZ$49</f>
        <v>1350</v>
      </c>
      <c r="I7" s="8">
        <f>Transacciones!$AZ$50</f>
        <v>1350</v>
      </c>
      <c r="J7" s="8">
        <f>Transacciones!$AZ$51</f>
        <v>1350</v>
      </c>
      <c r="K7" s="7" t="e">
        <f>(SUM(E7:J7)*('Parametros del S'!#REF!))</f>
        <v>#REF!</v>
      </c>
      <c r="L7" s="7" t="e">
        <f t="shared" si="0"/>
        <v>#REF!</v>
      </c>
      <c r="N7" s="89"/>
      <c r="O7" s="7" t="s">
        <v>19</v>
      </c>
      <c r="P7" s="34" t="s">
        <v>55</v>
      </c>
      <c r="Q7" s="8">
        <f>Transacciones!$AY$46</f>
        <v>1030.6660000000002</v>
      </c>
      <c r="R7" s="8">
        <v>0</v>
      </c>
      <c r="S7" s="8">
        <f>Transacciones!$AY$48</f>
        <v>1000</v>
      </c>
      <c r="T7" s="8">
        <f>Transacciones!$AY$49</f>
        <v>2250</v>
      </c>
      <c r="U7" s="8">
        <f>Transacciones!$AY$50</f>
        <v>2250</v>
      </c>
      <c r="V7" s="8">
        <f>Transacciones!$AY$51</f>
        <v>2250</v>
      </c>
      <c r="W7" s="7" t="e">
        <f>(SUM(Q7:V7)*('Parametros del S'!#REF!-'Parametros del S'!#REF!))</f>
        <v>#REF!</v>
      </c>
      <c r="X7" s="7" t="e">
        <f t="shared" si="1"/>
        <v>#REF!</v>
      </c>
      <c r="Z7" s="85"/>
      <c r="AA7" s="51" t="s">
        <v>20</v>
      </c>
      <c r="AB7" s="52" t="e">
        <f t="shared" si="2"/>
        <v>#REF!</v>
      </c>
      <c r="AC7" s="52" t="e">
        <f>L8</f>
        <v>#REF!</v>
      </c>
      <c r="AD7" s="52" t="e">
        <f t="shared" si="4"/>
        <v>#REF!</v>
      </c>
    </row>
    <row r="8" spans="2:30" x14ac:dyDescent="0.25">
      <c r="B8" s="89"/>
      <c r="C8" s="7" t="s">
        <v>20</v>
      </c>
      <c r="D8" s="34"/>
      <c r="E8" s="8">
        <f>Transacciones!$AZ$46</f>
        <v>0.66600000000000004</v>
      </c>
      <c r="F8" s="8">
        <f>Transacciones!$AZ$47</f>
        <v>0</v>
      </c>
      <c r="G8" s="8"/>
      <c r="H8" s="8">
        <f>Transacciones!$AZ$49</f>
        <v>1350</v>
      </c>
      <c r="I8" s="8">
        <f>Transacciones!$AZ$50</f>
        <v>1350</v>
      </c>
      <c r="J8" s="8">
        <f>Transacciones!$AZ$51</f>
        <v>1350</v>
      </c>
      <c r="K8" s="7" t="e">
        <f>(SUM(E8:J8)*('Parametros del S'!#REF!))</f>
        <v>#REF!</v>
      </c>
      <c r="L8" s="7" t="e">
        <f t="shared" si="0"/>
        <v>#REF!</v>
      </c>
      <c r="N8" s="89"/>
      <c r="O8" s="7" t="s">
        <v>20</v>
      </c>
      <c r="P8" s="34" t="s">
        <v>50</v>
      </c>
      <c r="Q8" s="8">
        <f>Transacciones!$AY$46</f>
        <v>1030.6660000000002</v>
      </c>
      <c r="R8" s="8">
        <f>Transacciones!$AY$47</f>
        <v>1000</v>
      </c>
      <c r="S8" s="8">
        <v>0</v>
      </c>
      <c r="T8" s="8">
        <f>Transacciones!$AY$49</f>
        <v>2250</v>
      </c>
      <c r="U8" s="8">
        <f>Transacciones!$AY$50</f>
        <v>2250</v>
      </c>
      <c r="V8" s="8">
        <f>Transacciones!$AY$51</f>
        <v>2250</v>
      </c>
      <c r="W8" s="7" t="e">
        <f>(SUM(Q8:V8)*('Parametros del S'!#REF!-'Parametros del S'!#REF!))</f>
        <v>#REF!</v>
      </c>
      <c r="X8" s="7" t="e">
        <f t="shared" si="1"/>
        <v>#REF!</v>
      </c>
      <c r="Z8" s="85"/>
      <c r="AA8" s="39" t="s">
        <v>21</v>
      </c>
      <c r="AB8" s="40" t="e">
        <f t="shared" si="2"/>
        <v>#REF!</v>
      </c>
      <c r="AC8" s="40" t="e">
        <f t="shared" si="3"/>
        <v>#REF!</v>
      </c>
      <c r="AD8" s="40" t="e">
        <f t="shared" si="4"/>
        <v>#REF!</v>
      </c>
    </row>
    <row r="9" spans="2:30" x14ac:dyDescent="0.25">
      <c r="B9" s="89"/>
      <c r="C9" s="7" t="s">
        <v>21</v>
      </c>
      <c r="D9" s="34"/>
      <c r="E9" s="8">
        <f>Transacciones!$AZ$46</f>
        <v>0.66600000000000004</v>
      </c>
      <c r="F9" s="8">
        <f>Transacciones!$AZ$47</f>
        <v>0</v>
      </c>
      <c r="G9" s="8">
        <f>Transacciones!$AZ$48</f>
        <v>0</v>
      </c>
      <c r="H9" s="8">
        <f>Transacciones!$AZ$49</f>
        <v>1350</v>
      </c>
      <c r="I9" s="8">
        <f>Transacciones!$AZ$50</f>
        <v>1350</v>
      </c>
      <c r="J9" s="8">
        <f>Transacciones!$AZ$51</f>
        <v>1350</v>
      </c>
      <c r="K9" s="7" t="e">
        <f>(SUM(E9:J9)*('Parametros del S'!#REF!))</f>
        <v>#REF!</v>
      </c>
      <c r="L9" s="7" t="e">
        <f t="shared" si="0"/>
        <v>#REF!</v>
      </c>
      <c r="N9" s="89"/>
      <c r="O9" s="7" t="s">
        <v>21</v>
      </c>
      <c r="P9" s="34" t="s">
        <v>54</v>
      </c>
      <c r="Q9" s="8">
        <f>Transacciones!$AY$46</f>
        <v>1030.6660000000002</v>
      </c>
      <c r="R9" s="8">
        <f>Transacciones!$AY$47</f>
        <v>1000</v>
      </c>
      <c r="S9" s="8">
        <f>Transacciones!$AY$48</f>
        <v>1000</v>
      </c>
      <c r="T9" s="8">
        <v>0</v>
      </c>
      <c r="U9" s="8">
        <f>Transacciones!$AY$50</f>
        <v>2250</v>
      </c>
      <c r="V9" s="8">
        <f>Transacciones!$AY$51</f>
        <v>2250</v>
      </c>
      <c r="W9" s="7" t="e">
        <f>(SUM(Q9:V9)*('Parametros del S'!#REF!-'Parametros del S'!#REF!))</f>
        <v>#REF!</v>
      </c>
      <c r="X9" s="7" t="e">
        <f t="shared" si="1"/>
        <v>#REF!</v>
      </c>
      <c r="Z9" s="85"/>
      <c r="AA9" s="51" t="s">
        <v>22</v>
      </c>
      <c r="AB9" s="52" t="e">
        <f t="shared" si="2"/>
        <v>#REF!</v>
      </c>
      <c r="AC9" s="52" t="e">
        <f t="shared" si="3"/>
        <v>#REF!</v>
      </c>
      <c r="AD9" s="52" t="e">
        <f t="shared" si="4"/>
        <v>#REF!</v>
      </c>
    </row>
    <row r="10" spans="2:30" x14ac:dyDescent="0.25">
      <c r="B10" s="89"/>
      <c r="C10" s="7" t="s">
        <v>22</v>
      </c>
      <c r="D10" s="34"/>
      <c r="E10" s="8">
        <f>Transacciones!$AZ$46</f>
        <v>0.66600000000000004</v>
      </c>
      <c r="F10" s="8">
        <f>Transacciones!$AZ$47</f>
        <v>0</v>
      </c>
      <c r="G10" s="8">
        <f>Transacciones!$AZ$48</f>
        <v>0</v>
      </c>
      <c r="H10" s="8">
        <f>Transacciones!$AZ$49</f>
        <v>1350</v>
      </c>
      <c r="I10" s="8"/>
      <c r="J10" s="8">
        <f>Transacciones!$AZ$51</f>
        <v>1350</v>
      </c>
      <c r="K10" s="7" t="e">
        <f>(SUM(E10:J10)*('Parametros del S'!#REF!))</f>
        <v>#REF!</v>
      </c>
      <c r="L10" s="7" t="e">
        <f t="shared" si="0"/>
        <v>#REF!</v>
      </c>
      <c r="N10" s="89"/>
      <c r="O10" s="7" t="s">
        <v>22</v>
      </c>
      <c r="P10" s="34" t="s">
        <v>56</v>
      </c>
      <c r="Q10" s="8">
        <f>Transacciones!$AY$46</f>
        <v>1030.6660000000002</v>
      </c>
      <c r="R10" s="8">
        <f>Transacciones!$AY$47</f>
        <v>1000</v>
      </c>
      <c r="S10" s="8">
        <f>Transacciones!$AY$48</f>
        <v>1000</v>
      </c>
      <c r="T10" s="8">
        <f>Transacciones!$AY$49</f>
        <v>2250</v>
      </c>
      <c r="U10" s="8">
        <v>0</v>
      </c>
      <c r="V10" s="8">
        <f>Transacciones!$AY$51</f>
        <v>2250</v>
      </c>
      <c r="W10" s="7" t="e">
        <f>(SUM(Q10:V10)*('Parametros del S'!#REF!-'Parametros del S'!#REF!))</f>
        <v>#REF!</v>
      </c>
      <c r="X10" s="7" t="e">
        <f t="shared" si="1"/>
        <v>#REF!</v>
      </c>
      <c r="Z10" s="41"/>
      <c r="AA10" s="39" t="s">
        <v>34</v>
      </c>
      <c r="AB10" s="40" t="e">
        <f t="shared" si="2"/>
        <v>#REF!</v>
      </c>
      <c r="AC10" s="40" t="e">
        <f t="shared" si="3"/>
        <v>#REF!</v>
      </c>
      <c r="AD10" s="40" t="e">
        <f t="shared" si="4"/>
        <v>#REF!</v>
      </c>
    </row>
    <row r="11" spans="2:30" x14ac:dyDescent="0.25">
      <c r="B11" s="30"/>
      <c r="C11" s="7" t="s">
        <v>34</v>
      </c>
      <c r="D11" s="31"/>
      <c r="E11" s="8">
        <f>Transacciones!$AZ$46</f>
        <v>0.66600000000000004</v>
      </c>
      <c r="F11" s="8">
        <f>Transacciones!$AZ$47</f>
        <v>0</v>
      </c>
      <c r="G11" s="8">
        <f>Transacciones!$AZ$48</f>
        <v>0</v>
      </c>
      <c r="H11" s="8">
        <f>Transacciones!$AZ$49</f>
        <v>1350</v>
      </c>
      <c r="I11" s="8">
        <f>Transacciones!$AZ$50</f>
        <v>1350</v>
      </c>
      <c r="J11" s="8">
        <f>Transacciones!$AZ$51</f>
        <v>1350</v>
      </c>
      <c r="K11" s="7" t="e">
        <f>(SUM(E11:J11)*('Parametros del S'!#REF!))</f>
        <v>#REF!</v>
      </c>
      <c r="L11" s="7" t="e">
        <f t="shared" ref="L11" si="5">(K11)</f>
        <v>#REF!</v>
      </c>
      <c r="N11" s="30"/>
      <c r="O11" s="7" t="s">
        <v>34</v>
      </c>
      <c r="P11" s="31" t="s">
        <v>56</v>
      </c>
      <c r="Q11" s="8">
        <f>Transacciones!$AY$46</f>
        <v>1030.6660000000002</v>
      </c>
      <c r="R11" s="8">
        <f>Transacciones!$AY$47</f>
        <v>1000</v>
      </c>
      <c r="S11" s="8">
        <f>Transacciones!$AY$48</f>
        <v>1000</v>
      </c>
      <c r="T11" s="8">
        <f>Transacciones!$AY$49</f>
        <v>2250</v>
      </c>
      <c r="U11" s="8">
        <f>Transacciones!$AY$50</f>
        <v>2250</v>
      </c>
      <c r="V11" s="8">
        <v>0</v>
      </c>
      <c r="W11" s="7" t="e">
        <f>(SUM(Q11:V11)*('Parametros del S'!#REF!-'Parametros del S'!#REF!))</f>
        <v>#REF!</v>
      </c>
      <c r="X11" s="7" t="e">
        <f t="shared" si="1"/>
        <v>#REF!</v>
      </c>
      <c r="Z11" s="86" t="s">
        <v>81</v>
      </c>
      <c r="AA11" s="51" t="s">
        <v>13</v>
      </c>
      <c r="AB11" s="52">
        <f t="shared" si="2"/>
        <v>7768.2788309333337</v>
      </c>
      <c r="AC11" s="52">
        <f t="shared" si="3"/>
        <v>1180.3355338666668</v>
      </c>
      <c r="AD11" s="52">
        <f t="shared" si="4"/>
        <v>6587.9432970666667</v>
      </c>
    </row>
    <row r="12" spans="2:30" ht="15" customHeight="1" x14ac:dyDescent="0.25">
      <c r="B12" s="86" t="s">
        <v>77</v>
      </c>
      <c r="C12" s="8" t="s">
        <v>13</v>
      </c>
      <c r="D12" s="36"/>
      <c r="E12" s="7">
        <v>0</v>
      </c>
      <c r="F12" s="7">
        <f>Transacciones!$AZ$54</f>
        <v>100.583</v>
      </c>
      <c r="G12" s="7">
        <f>Transacciones!$AZ$55</f>
        <v>10.5</v>
      </c>
      <c r="H12" s="7">
        <f>Transacciones!$AZ$56</f>
        <v>0</v>
      </c>
      <c r="I12" s="7">
        <f>Transacciones!$AZ$57</f>
        <v>0</v>
      </c>
      <c r="J12" s="7">
        <f>Transacciones!$AZ$58</f>
        <v>321</v>
      </c>
      <c r="K12" s="7">
        <f>(SUM(E12:J12)*('Parametros del S'!$F$8))</f>
        <v>1180.3355338666668</v>
      </c>
      <c r="L12" s="7">
        <f t="shared" si="0"/>
        <v>1180.3355338666668</v>
      </c>
      <c r="N12" s="86" t="s">
        <v>77</v>
      </c>
      <c r="O12" s="8" t="s">
        <v>13</v>
      </c>
      <c r="P12" s="36" t="s">
        <v>57</v>
      </c>
      <c r="Q12" s="8">
        <v>0</v>
      </c>
      <c r="R12" s="8">
        <f>Transacciones!$AY$54</f>
        <v>1100.5830000000001</v>
      </c>
      <c r="S12" s="8">
        <f>Transacciones!$AY$55</f>
        <v>10.5</v>
      </c>
      <c r="T12" s="8">
        <f>Transacciones!$AY$56</f>
        <v>0</v>
      </c>
      <c r="U12" s="8">
        <f>Transacciones!$AY$57</f>
        <v>0</v>
      </c>
      <c r="V12" s="8">
        <f>Transacciones!$AY$58</f>
        <v>8131</v>
      </c>
      <c r="W12" s="7">
        <f>(SUM(Q12:V12)*('Parametros del S'!$E$8-'Parametros del S'!$C$8))</f>
        <v>7768.2788309333337</v>
      </c>
      <c r="X12" s="7">
        <f t="shared" ref="X12:X17" si="6">(W12)</f>
        <v>7768.2788309333337</v>
      </c>
      <c r="Z12" s="87"/>
      <c r="AA12" s="43" t="s">
        <v>19</v>
      </c>
      <c r="AB12" s="40">
        <f t="shared" si="2"/>
        <v>7768.2788309333337</v>
      </c>
      <c r="AC12" s="40">
        <f t="shared" si="3"/>
        <v>1180.3355338666668</v>
      </c>
      <c r="AD12" s="40">
        <f t="shared" si="4"/>
        <v>6587.9432970666667</v>
      </c>
    </row>
    <row r="13" spans="2:30" x14ac:dyDescent="0.25">
      <c r="B13" s="87"/>
      <c r="C13" s="8" t="s">
        <v>19</v>
      </c>
      <c r="D13" s="36"/>
      <c r="E13" s="7">
        <f>Transacciones!$AZ$53</f>
        <v>100.583</v>
      </c>
      <c r="F13" s="7">
        <v>0</v>
      </c>
      <c r="G13" s="7">
        <f>Transacciones!$AZ$55</f>
        <v>10.5</v>
      </c>
      <c r="H13" s="7">
        <f>Transacciones!$AZ$56</f>
        <v>0</v>
      </c>
      <c r="I13" s="7">
        <f>Transacciones!$AZ$57</f>
        <v>0</v>
      </c>
      <c r="J13" s="7">
        <f>Transacciones!$AZ$58</f>
        <v>321</v>
      </c>
      <c r="K13" s="7">
        <f>(SUM(E13:J13)*('Parametros del S'!$F$8))</f>
        <v>1180.3355338666668</v>
      </c>
      <c r="L13" s="7">
        <f t="shared" si="0"/>
        <v>1180.3355338666668</v>
      </c>
      <c r="N13" s="87"/>
      <c r="O13" s="8" t="s">
        <v>19</v>
      </c>
      <c r="P13" s="36" t="s">
        <v>58</v>
      </c>
      <c r="Q13" s="8">
        <f>Transacciones!$AY$53</f>
        <v>1100.5830000000001</v>
      </c>
      <c r="R13" s="8">
        <v>0</v>
      </c>
      <c r="S13" s="8">
        <f>Transacciones!$AY$55</f>
        <v>10.5</v>
      </c>
      <c r="T13" s="8">
        <f>Transacciones!$AY$56</f>
        <v>0</v>
      </c>
      <c r="U13" s="8">
        <f>Transacciones!$AY$57</f>
        <v>0</v>
      </c>
      <c r="V13" s="8">
        <f>Transacciones!$AY$58</f>
        <v>8131</v>
      </c>
      <c r="W13" s="7">
        <f>(SUM(Q13:V13)*('Parametros del S'!$E$8-'Parametros del S'!$C$8))</f>
        <v>7768.2788309333337</v>
      </c>
      <c r="X13" s="7">
        <f t="shared" si="6"/>
        <v>7768.2788309333337</v>
      </c>
      <c r="Z13" s="87"/>
      <c r="AA13" s="54" t="s">
        <v>20</v>
      </c>
      <c r="AB13" s="52">
        <f t="shared" si="2"/>
        <v>8684.5299285333349</v>
      </c>
      <c r="AC13" s="52">
        <f t="shared" si="3"/>
        <v>1426.4182677333333</v>
      </c>
      <c r="AD13" s="52">
        <f t="shared" si="4"/>
        <v>7258.1116608000011</v>
      </c>
    </row>
    <row r="14" spans="2:30" x14ac:dyDescent="0.25">
      <c r="B14" s="87"/>
      <c r="C14" s="9" t="s">
        <v>20</v>
      </c>
      <c r="D14" s="36"/>
      <c r="E14" s="7">
        <f>Transacciones!$AZ$53</f>
        <v>100.583</v>
      </c>
      <c r="F14" s="7">
        <f>Transacciones!$AZ$54</f>
        <v>100.583</v>
      </c>
      <c r="G14" s="7">
        <v>0</v>
      </c>
      <c r="H14" s="7">
        <f>Transacciones!$AZ$56</f>
        <v>0</v>
      </c>
      <c r="I14" s="7">
        <f>Transacciones!$AZ$57</f>
        <v>0</v>
      </c>
      <c r="J14" s="7">
        <f>Transacciones!$AZ$58</f>
        <v>321</v>
      </c>
      <c r="K14" s="7">
        <f>(SUM(E14:J14)*('Parametros del S'!$F$8))</f>
        <v>1426.4182677333333</v>
      </c>
      <c r="L14" s="7">
        <f t="shared" si="0"/>
        <v>1426.4182677333333</v>
      </c>
      <c r="N14" s="87"/>
      <c r="O14" s="9" t="s">
        <v>20</v>
      </c>
      <c r="P14" s="36" t="s">
        <v>50</v>
      </c>
      <c r="Q14" s="8">
        <f>Transacciones!$AY$53</f>
        <v>1100.5830000000001</v>
      </c>
      <c r="R14" s="8">
        <f>Transacciones!$AY$54</f>
        <v>1100.5830000000001</v>
      </c>
      <c r="S14" s="8">
        <v>0</v>
      </c>
      <c r="T14" s="8">
        <f>Transacciones!$AY$56</f>
        <v>0</v>
      </c>
      <c r="U14" s="8">
        <f>Transacciones!$AY$57</f>
        <v>0</v>
      </c>
      <c r="V14" s="8">
        <f>Transacciones!$AY$58</f>
        <v>8131</v>
      </c>
      <c r="W14" s="7">
        <f>(SUM(Q14:V14)*('Parametros del S'!$E$8-'Parametros del S'!$C$8))</f>
        <v>8684.5299285333349</v>
      </c>
      <c r="X14" s="7">
        <f>(W14)</f>
        <v>8684.5299285333349</v>
      </c>
      <c r="Z14" s="87"/>
      <c r="AA14" s="43" t="s">
        <v>21</v>
      </c>
      <c r="AB14" s="40">
        <f t="shared" si="2"/>
        <v>8693.355528533335</v>
      </c>
      <c r="AC14" s="40">
        <f t="shared" si="3"/>
        <v>1455.1014677333333</v>
      </c>
      <c r="AD14" s="40">
        <f t="shared" si="4"/>
        <v>7238.2540608000018</v>
      </c>
    </row>
    <row r="15" spans="2:30" x14ac:dyDescent="0.25">
      <c r="B15" s="87"/>
      <c r="C15" s="8" t="s">
        <v>21</v>
      </c>
      <c r="D15" s="36"/>
      <c r="E15" s="7">
        <f>Transacciones!$AZ$53</f>
        <v>100.583</v>
      </c>
      <c r="F15" s="7">
        <f>Transacciones!$AZ$54</f>
        <v>100.583</v>
      </c>
      <c r="G15" s="7">
        <f>Transacciones!$AZ$55</f>
        <v>10.5</v>
      </c>
      <c r="H15" s="7">
        <v>0</v>
      </c>
      <c r="I15" s="7">
        <f>Transacciones!$AZ$57</f>
        <v>0</v>
      </c>
      <c r="J15" s="7">
        <f>Transacciones!$AZ$58</f>
        <v>321</v>
      </c>
      <c r="K15" s="7">
        <f>(SUM(E15:J15)*('Parametros del S'!$F$8))</f>
        <v>1455.1014677333333</v>
      </c>
      <c r="L15" s="7">
        <f t="shared" si="0"/>
        <v>1455.1014677333333</v>
      </c>
      <c r="N15" s="87"/>
      <c r="O15" s="8" t="s">
        <v>21</v>
      </c>
      <c r="P15" s="36" t="s">
        <v>59</v>
      </c>
      <c r="Q15" s="8">
        <f>Transacciones!$AY$53</f>
        <v>1100.5830000000001</v>
      </c>
      <c r="R15" s="8">
        <f>Transacciones!$AY$54</f>
        <v>1100.5830000000001</v>
      </c>
      <c r="S15" s="8">
        <f>Transacciones!$AY$55</f>
        <v>10.5</v>
      </c>
      <c r="T15" s="8">
        <v>0</v>
      </c>
      <c r="U15" s="8">
        <f>Transacciones!$AY$57</f>
        <v>0</v>
      </c>
      <c r="V15" s="8">
        <f>Transacciones!$AY$58</f>
        <v>8131</v>
      </c>
      <c r="W15" s="7">
        <f>(SUM(Q15:V15)*('Parametros del S'!$E$8-'Parametros del S'!$C$8))</f>
        <v>8693.355528533335</v>
      </c>
      <c r="X15" s="7">
        <f t="shared" si="6"/>
        <v>8693.355528533335</v>
      </c>
      <c r="Z15" s="87"/>
      <c r="AA15" s="51" t="s">
        <v>22</v>
      </c>
      <c r="AB15" s="52">
        <f t="shared" si="2"/>
        <v>8693.355528533335</v>
      </c>
      <c r="AC15" s="52">
        <f t="shared" si="3"/>
        <v>1455.1014677333333</v>
      </c>
      <c r="AD15" s="52">
        <f t="shared" si="4"/>
        <v>7238.2540608000018</v>
      </c>
    </row>
    <row r="16" spans="2:30" x14ac:dyDescent="0.25">
      <c r="B16" s="87"/>
      <c r="C16" s="8" t="s">
        <v>22</v>
      </c>
      <c r="D16" s="36"/>
      <c r="E16" s="7">
        <f>Transacciones!$AZ$53</f>
        <v>100.583</v>
      </c>
      <c r="F16" s="7">
        <f>Transacciones!$AZ$54</f>
        <v>100.583</v>
      </c>
      <c r="G16" s="7">
        <f>Transacciones!$AZ$55</f>
        <v>10.5</v>
      </c>
      <c r="H16" s="7">
        <f>Transacciones!$AZ$56</f>
        <v>0</v>
      </c>
      <c r="I16" s="7">
        <v>0</v>
      </c>
      <c r="J16" s="7">
        <f>Transacciones!$AZ$58</f>
        <v>321</v>
      </c>
      <c r="K16" s="7">
        <f>(SUM(E16:J16)*('Parametros del S'!$F$8))</f>
        <v>1455.1014677333333</v>
      </c>
      <c r="L16" s="7">
        <f t="shared" si="0"/>
        <v>1455.1014677333333</v>
      </c>
      <c r="N16" s="87"/>
      <c r="O16" s="8" t="s">
        <v>22</v>
      </c>
      <c r="P16" s="36" t="s">
        <v>60</v>
      </c>
      <c r="Q16" s="8">
        <f>Transacciones!$AY$53</f>
        <v>1100.5830000000001</v>
      </c>
      <c r="R16" s="8">
        <f>Transacciones!$AY$54</f>
        <v>1100.5830000000001</v>
      </c>
      <c r="S16" s="8">
        <f>Transacciones!$AY$55</f>
        <v>10.5</v>
      </c>
      <c r="T16" s="8">
        <f>Transacciones!$AY$56</f>
        <v>0</v>
      </c>
      <c r="U16" s="8">
        <v>0</v>
      </c>
      <c r="V16" s="8">
        <f>Transacciones!$AY$58</f>
        <v>8131</v>
      </c>
      <c r="W16" s="7">
        <f>(SUM(Q16:V16)*('Parametros del S'!$E$8-'Parametros del S'!$C$8))</f>
        <v>8693.355528533335</v>
      </c>
      <c r="X16" s="7">
        <f t="shared" si="6"/>
        <v>8693.355528533335</v>
      </c>
      <c r="Z16" s="37"/>
      <c r="AA16" s="43" t="s">
        <v>51</v>
      </c>
      <c r="AB16" s="40">
        <f t="shared" si="2"/>
        <v>1858.9789952000001</v>
      </c>
      <c r="AC16" s="40">
        <f t="shared" si="3"/>
        <v>578.2150677333334</v>
      </c>
      <c r="AD16" s="40">
        <f t="shared" si="4"/>
        <v>1280.7639274666667</v>
      </c>
    </row>
    <row r="17" spans="2:30" x14ac:dyDescent="0.25">
      <c r="B17" s="32"/>
      <c r="C17" s="8" t="s">
        <v>51</v>
      </c>
      <c r="D17" s="33"/>
      <c r="E17" s="7">
        <f>Transacciones!$AZ$53</f>
        <v>100.583</v>
      </c>
      <c r="F17" s="7">
        <f>Transacciones!$AZ$54</f>
        <v>100.583</v>
      </c>
      <c r="G17" s="7">
        <f>Transacciones!$AZ$55</f>
        <v>10.5</v>
      </c>
      <c r="H17" s="7">
        <f>Transacciones!$AZ$56</f>
        <v>0</v>
      </c>
      <c r="I17" s="7">
        <f>Transacciones!$AZ$57</f>
        <v>0</v>
      </c>
      <c r="J17" s="7">
        <v>0</v>
      </c>
      <c r="K17" s="7">
        <f>(SUM(E17:J17)*('Parametros del S'!$F$8))</f>
        <v>578.2150677333334</v>
      </c>
      <c r="L17" s="7">
        <f t="shared" ref="L17" si="7">(K17)</f>
        <v>578.2150677333334</v>
      </c>
      <c r="N17" s="32"/>
      <c r="O17" s="8" t="s">
        <v>51</v>
      </c>
      <c r="P17" s="33" t="s">
        <v>61</v>
      </c>
      <c r="Q17" s="8">
        <f>Transacciones!$AY$53</f>
        <v>1100.5830000000001</v>
      </c>
      <c r="R17" s="8">
        <f>Transacciones!$AY$54</f>
        <v>1100.5830000000001</v>
      </c>
      <c r="S17" s="8">
        <f>Transacciones!$AY$55</f>
        <v>10.5</v>
      </c>
      <c r="T17" s="8">
        <f>Transacciones!$AY$56</f>
        <v>0</v>
      </c>
      <c r="U17" s="8">
        <f>Transacciones!$AY$57</f>
        <v>0</v>
      </c>
      <c r="V17" s="8">
        <v>0</v>
      </c>
      <c r="W17" s="7">
        <f>(SUM(Q17:V17)*('Parametros del S'!$E$8-'Parametros del S'!$C$8))</f>
        <v>1858.9789952000001</v>
      </c>
      <c r="X17" s="7">
        <f t="shared" si="6"/>
        <v>1858.9789952000001</v>
      </c>
      <c r="Z17" s="83" t="s">
        <v>82</v>
      </c>
      <c r="AA17" s="51" t="s">
        <v>13</v>
      </c>
      <c r="AB17" s="52">
        <f t="shared" si="2"/>
        <v>359450.46826666675</v>
      </c>
      <c r="AC17" s="52">
        <f t="shared" si="3"/>
        <v>81667403.129635587</v>
      </c>
      <c r="AD17" s="52">
        <f t="shared" si="4"/>
        <v>-81307952.661368921</v>
      </c>
    </row>
    <row r="18" spans="2:30" ht="15" customHeight="1" x14ac:dyDescent="0.25">
      <c r="B18" s="81" t="s">
        <v>71</v>
      </c>
      <c r="C18" s="7" t="s">
        <v>13</v>
      </c>
      <c r="D18" s="34" t="s">
        <v>52</v>
      </c>
      <c r="E18" s="7">
        <f>Transacciones!$AZ$60</f>
        <v>0</v>
      </c>
      <c r="F18" s="7">
        <f>Transacciones!$AZ$61</f>
        <v>10.083</v>
      </c>
      <c r="G18" s="7">
        <f>Transacciones!$AZ$62</f>
        <v>0</v>
      </c>
      <c r="H18" s="7">
        <f>Transacciones!$AZ$63</f>
        <v>0</v>
      </c>
      <c r="I18" s="7">
        <f>Transacciones!$AZ$64</f>
        <v>1000</v>
      </c>
      <c r="J18" s="7">
        <f>Transacciones!$AZ$65</f>
        <v>1000</v>
      </c>
      <c r="K18" s="7">
        <f>(SUM(E18:J18)*('Parametros del S'!$F$9))</f>
        <v>404160.68853333342</v>
      </c>
      <c r="L18" s="7">
        <f>(SUM(F18:K18)*('Parametros del S'!$F$9))</f>
        <v>81667403.129635587</v>
      </c>
      <c r="N18" s="81" t="s">
        <v>71</v>
      </c>
      <c r="O18" s="7" t="s">
        <v>13</v>
      </c>
      <c r="P18" s="34" t="s">
        <v>52</v>
      </c>
      <c r="Q18" s="8">
        <v>0</v>
      </c>
      <c r="R18" s="8">
        <f>Transacciones!$AY$61</f>
        <v>10.083</v>
      </c>
      <c r="S18" s="8">
        <f>Transacciones!$AY$62</f>
        <v>0</v>
      </c>
      <c r="T18" s="8">
        <f>Transacciones!$AY$63</f>
        <v>0</v>
      </c>
      <c r="U18" s="8">
        <f>Transacciones!$AY$64</f>
        <v>2900</v>
      </c>
      <c r="V18" s="8">
        <f>Transacciones!$AY$65</f>
        <v>2900</v>
      </c>
      <c r="W18" s="7">
        <f>(SUM(Q18:V18)*('Parametros del S'!$E$9-'Parametros del S'!$C$9))</f>
        <v>359450.46826666675</v>
      </c>
      <c r="X18" s="7">
        <f>W18</f>
        <v>359450.46826666675</v>
      </c>
      <c r="Z18" s="83"/>
      <c r="AA18" s="39" t="s">
        <v>19</v>
      </c>
      <c r="AB18" s="40">
        <f t="shared" si="2"/>
        <v>841386.66666666674</v>
      </c>
      <c r="AC18" s="40">
        <f t="shared" si="3"/>
        <v>81257742.222222239</v>
      </c>
      <c r="AD18" s="40">
        <f t="shared" si="4"/>
        <v>-80416355.555555567</v>
      </c>
    </row>
    <row r="19" spans="2:30" x14ac:dyDescent="0.25">
      <c r="B19" s="81"/>
      <c r="C19" s="7" t="s">
        <v>19</v>
      </c>
      <c r="D19" s="34" t="s">
        <v>52</v>
      </c>
      <c r="E19" s="7">
        <f>Transacciones!$AZ$60</f>
        <v>0</v>
      </c>
      <c r="F19" s="7">
        <v>0</v>
      </c>
      <c r="G19" s="7">
        <f>Transacciones!$AZ$62</f>
        <v>0</v>
      </c>
      <c r="H19" s="7">
        <f>Transacciones!$AZ$63</f>
        <v>0</v>
      </c>
      <c r="I19" s="7">
        <f>Transacciones!$AZ$64</f>
        <v>1000</v>
      </c>
      <c r="J19" s="7">
        <f>Transacciones!$AZ$65</f>
        <v>1000</v>
      </c>
      <c r="K19" s="7">
        <f>(SUM(E19:J19)*('Parametros del S'!$F$9))</f>
        <v>402133.33333333337</v>
      </c>
      <c r="L19" s="7">
        <f>(SUM(F19:K19)*('Parametros del S'!$F$9))</f>
        <v>81257742.222222239</v>
      </c>
      <c r="N19" s="81"/>
      <c r="O19" s="7" t="s">
        <v>19</v>
      </c>
      <c r="P19" s="34" t="s">
        <v>62</v>
      </c>
      <c r="Q19" s="8">
        <f>Transacciones!$AY$60</f>
        <v>7800</v>
      </c>
      <c r="R19" s="8">
        <v>0</v>
      </c>
      <c r="S19" s="8">
        <f>Transacciones!$AY$62</f>
        <v>0</v>
      </c>
      <c r="T19" s="8">
        <f>Transacciones!$AY$63</f>
        <v>0</v>
      </c>
      <c r="U19" s="8">
        <f>Transacciones!$AY$64</f>
        <v>2900</v>
      </c>
      <c r="V19" s="8">
        <f>Transacciones!$AY$65</f>
        <v>2900</v>
      </c>
      <c r="W19" s="7">
        <f>(SUM(Q19:V19)*('Parametros del S'!$E$9-'Parametros del S'!$C$9))</f>
        <v>841386.66666666674</v>
      </c>
      <c r="X19" s="7">
        <f t="shared" ref="X19:X23" si="8">W19</f>
        <v>841386.66666666674</v>
      </c>
      <c r="Z19" s="83"/>
      <c r="AA19" s="51" t="s">
        <v>20</v>
      </c>
      <c r="AB19" s="52">
        <f t="shared" si="2"/>
        <v>842010.46826666663</v>
      </c>
      <c r="AC19" s="52">
        <f t="shared" si="3"/>
        <v>81667403.129635587</v>
      </c>
      <c r="AD19" s="52">
        <f t="shared" si="4"/>
        <v>-80825392.661368921</v>
      </c>
    </row>
    <row r="20" spans="2:30" ht="15" customHeight="1" x14ac:dyDescent="0.25">
      <c r="B20" s="81"/>
      <c r="C20" s="8" t="s">
        <v>20</v>
      </c>
      <c r="D20" s="34" t="s">
        <v>48</v>
      </c>
      <c r="E20" s="7">
        <f>Transacciones!$AZ$60</f>
        <v>0</v>
      </c>
      <c r="F20" s="7">
        <f>Transacciones!$AZ$61</f>
        <v>10.083</v>
      </c>
      <c r="G20" s="7">
        <f>Transacciones!$AZ$62</f>
        <v>0</v>
      </c>
      <c r="H20" s="7">
        <f>Transacciones!$AZ$63</f>
        <v>0</v>
      </c>
      <c r="I20" s="7">
        <f>Transacciones!$AZ$64</f>
        <v>1000</v>
      </c>
      <c r="J20" s="7">
        <f>Transacciones!$AZ$65</f>
        <v>1000</v>
      </c>
      <c r="K20" s="7">
        <f>(SUM(E20:J20)*('Parametros del S'!$F$9))</f>
        <v>404160.68853333342</v>
      </c>
      <c r="L20" s="7">
        <f>(SUM(F20:K20)*('Parametros del S'!$F$9))</f>
        <v>81667403.129635587</v>
      </c>
      <c r="N20" s="81"/>
      <c r="O20" s="8" t="s">
        <v>20</v>
      </c>
      <c r="P20" s="34" t="s">
        <v>63</v>
      </c>
      <c r="Q20" s="8">
        <f>Transacciones!$AY$60</f>
        <v>7800</v>
      </c>
      <c r="R20" s="8">
        <f>Transacciones!$AY$61</f>
        <v>10.083</v>
      </c>
      <c r="S20" s="8">
        <v>0</v>
      </c>
      <c r="T20" s="8">
        <f>Transacciones!$AY$63</f>
        <v>0</v>
      </c>
      <c r="U20" s="8">
        <f>Transacciones!$AY$64</f>
        <v>2900</v>
      </c>
      <c r="V20" s="8">
        <f>Transacciones!$AY$65</f>
        <v>2900</v>
      </c>
      <c r="W20" s="7">
        <f>(SUM(Q20:V20)*('Parametros del S'!$E$9-'Parametros del S'!$C$9))</f>
        <v>842010.46826666663</v>
      </c>
      <c r="X20" s="7">
        <f t="shared" si="8"/>
        <v>842010.46826666663</v>
      </c>
      <c r="Z20" s="83"/>
      <c r="AA20" s="39" t="s">
        <v>21</v>
      </c>
      <c r="AB20" s="40">
        <f t="shared" si="2"/>
        <v>842010.46826666663</v>
      </c>
      <c r="AC20" s="40">
        <f t="shared" si="3"/>
        <v>81667403.129635587</v>
      </c>
      <c r="AD20" s="40">
        <f t="shared" si="4"/>
        <v>-80825392.661368921</v>
      </c>
    </row>
    <row r="21" spans="2:30" x14ac:dyDescent="0.25">
      <c r="B21" s="81"/>
      <c r="C21" s="8" t="s">
        <v>21</v>
      </c>
      <c r="D21" s="34" t="s">
        <v>49</v>
      </c>
      <c r="E21" s="7">
        <f>Transacciones!$AZ$60</f>
        <v>0</v>
      </c>
      <c r="F21" s="7">
        <f>Transacciones!$AZ$61</f>
        <v>10.083</v>
      </c>
      <c r="G21" s="7">
        <f>Transacciones!$AZ$62</f>
        <v>0</v>
      </c>
      <c r="H21" s="7">
        <v>0</v>
      </c>
      <c r="I21" s="7">
        <f>Transacciones!$AZ$64</f>
        <v>1000</v>
      </c>
      <c r="J21" s="7">
        <f>Transacciones!$AZ$65</f>
        <v>1000</v>
      </c>
      <c r="K21" s="7">
        <f>(SUM(E21:J21)*('Parametros del S'!$F$9))</f>
        <v>404160.68853333342</v>
      </c>
      <c r="L21" s="7">
        <f>(SUM(F21:K21)*('Parametros del S'!$F$9))</f>
        <v>81667403.129635587</v>
      </c>
      <c r="N21" s="81"/>
      <c r="O21" s="8" t="s">
        <v>21</v>
      </c>
      <c r="P21" s="34" t="s">
        <v>64</v>
      </c>
      <c r="Q21" s="8">
        <f>Transacciones!$AY$60</f>
        <v>7800</v>
      </c>
      <c r="R21" s="8">
        <f>Transacciones!$AY$61</f>
        <v>10.083</v>
      </c>
      <c r="S21" s="8">
        <f>Transacciones!$AY$62</f>
        <v>0</v>
      </c>
      <c r="T21" s="8">
        <v>0</v>
      </c>
      <c r="U21" s="8">
        <f>Transacciones!$AY$64</f>
        <v>2900</v>
      </c>
      <c r="V21" s="8">
        <f>Transacciones!$AY$65</f>
        <v>2900</v>
      </c>
      <c r="W21" s="7">
        <f>(SUM(Q21:V21)*('Parametros del S'!$E$9-'Parametros del S'!$C$9))</f>
        <v>842010.46826666663</v>
      </c>
      <c r="X21" s="7">
        <f t="shared" si="8"/>
        <v>842010.46826666663</v>
      </c>
      <c r="Z21" s="83"/>
      <c r="AA21" s="51" t="s">
        <v>22</v>
      </c>
      <c r="AB21" s="52">
        <f t="shared" si="2"/>
        <v>662597.13493333338</v>
      </c>
      <c r="AC21" s="52">
        <f t="shared" si="3"/>
        <v>81667403.129635587</v>
      </c>
      <c r="AD21" s="52">
        <f t="shared" si="4"/>
        <v>-81004805.99470225</v>
      </c>
    </row>
    <row r="22" spans="2:30" x14ac:dyDescent="0.25">
      <c r="B22" s="81"/>
      <c r="C22" s="8" t="s">
        <v>22</v>
      </c>
      <c r="D22" s="34" t="s">
        <v>53</v>
      </c>
      <c r="E22" s="7">
        <f>Transacciones!$AZ$60</f>
        <v>0</v>
      </c>
      <c r="F22" s="7">
        <f>Transacciones!$AZ$61</f>
        <v>10.083</v>
      </c>
      <c r="G22" s="7">
        <f>Transacciones!$AZ$62</f>
        <v>0</v>
      </c>
      <c r="H22" s="7">
        <f>Transacciones!$AZ$63</f>
        <v>0</v>
      </c>
      <c r="I22" s="7">
        <f>Transacciones!$AZ$64</f>
        <v>1000</v>
      </c>
      <c r="J22" s="7">
        <f>Transacciones!$AZ$65</f>
        <v>1000</v>
      </c>
      <c r="K22" s="7">
        <f>(SUM(E22:J22)*('Parametros del S'!$F$9))</f>
        <v>404160.68853333342</v>
      </c>
      <c r="L22" s="7">
        <f>(SUM(F22:K22)*('Parametros del S'!$F$9))</f>
        <v>81667403.129635587</v>
      </c>
      <c r="N22" s="81"/>
      <c r="O22" s="8" t="s">
        <v>22</v>
      </c>
      <c r="P22" s="34" t="s">
        <v>65</v>
      </c>
      <c r="Q22" s="8">
        <f>Transacciones!$AY$60</f>
        <v>7800</v>
      </c>
      <c r="R22" s="8">
        <f>Transacciones!$AY$61</f>
        <v>10.083</v>
      </c>
      <c r="S22" s="8">
        <f>Transacciones!$AY$62</f>
        <v>0</v>
      </c>
      <c r="T22" s="8">
        <f>Transacciones!$AY$63</f>
        <v>0</v>
      </c>
      <c r="U22" s="8">
        <v>0</v>
      </c>
      <c r="V22" s="8">
        <f>Transacciones!$AY$65</f>
        <v>2900</v>
      </c>
      <c r="W22" s="7">
        <f>(SUM(Q22:V22)*('Parametros del S'!$E$9-'Parametros del S'!$C$9))</f>
        <v>662597.13493333338</v>
      </c>
      <c r="X22" s="7">
        <f t="shared" si="8"/>
        <v>662597.13493333338</v>
      </c>
      <c r="Z22" s="84"/>
      <c r="AA22" s="42" t="s">
        <v>34</v>
      </c>
      <c r="AB22" s="40">
        <f t="shared" si="2"/>
        <v>662597.13493333338</v>
      </c>
      <c r="AC22" s="40">
        <f t="shared" si="3"/>
        <v>41038532.018524453</v>
      </c>
      <c r="AD22" s="40">
        <f t="shared" si="4"/>
        <v>-40375934.883591123</v>
      </c>
    </row>
    <row r="23" spans="2:30" x14ac:dyDescent="0.25">
      <c r="B23" s="82"/>
      <c r="C23" s="35" t="s">
        <v>34</v>
      </c>
      <c r="D23" s="10">
        <v>0</v>
      </c>
      <c r="E23" s="7">
        <f>Transacciones!$AZ$60</f>
        <v>0</v>
      </c>
      <c r="F23" s="7">
        <f>Transacciones!$AZ$61</f>
        <v>10.083</v>
      </c>
      <c r="G23" s="7">
        <f>Transacciones!$AZ$62</f>
        <v>0</v>
      </c>
      <c r="H23" s="7">
        <f>Transacciones!$AZ$63</f>
        <v>0</v>
      </c>
      <c r="I23" s="7">
        <f>Transacciones!$AZ$64</f>
        <v>1000</v>
      </c>
      <c r="J23" s="7">
        <v>0</v>
      </c>
      <c r="K23" s="10">
        <f>(SUM(E23:J23)*('Parametros del S'!$F$9))</f>
        <v>203094.02186666668</v>
      </c>
      <c r="L23" s="10">
        <f>(SUM(F23:K23)*('Parametros del S'!$F$9))</f>
        <v>41038532.018524453</v>
      </c>
      <c r="N23" s="82"/>
      <c r="O23" s="35" t="s">
        <v>34</v>
      </c>
      <c r="P23" s="10" t="s">
        <v>66</v>
      </c>
      <c r="Q23" s="8">
        <f>Transacciones!$AY$60</f>
        <v>7800</v>
      </c>
      <c r="R23" s="8">
        <f>Transacciones!$AY$61</f>
        <v>10.083</v>
      </c>
      <c r="S23" s="8">
        <f>Transacciones!$AY$62</f>
        <v>0</v>
      </c>
      <c r="T23" s="8">
        <f>Transacciones!$AY$63</f>
        <v>0</v>
      </c>
      <c r="U23" s="8">
        <f>Transacciones!$AY$64</f>
        <v>2900</v>
      </c>
      <c r="V23" s="8">
        <v>0</v>
      </c>
      <c r="W23" s="10">
        <f>(SUM(Q23:V23)*('Parametros del S'!$E$9-'Parametros del S'!$C$9))</f>
        <v>662597.13493333338</v>
      </c>
      <c r="X23" s="10">
        <f t="shared" si="8"/>
        <v>662597.13493333338</v>
      </c>
      <c r="Z23" s="83" t="s">
        <v>78</v>
      </c>
      <c r="AA23" s="39" t="s">
        <v>13</v>
      </c>
      <c r="AB23" s="40" t="e">
        <f t="shared" si="2"/>
        <v>#REF!</v>
      </c>
      <c r="AC23" s="40" t="e">
        <f t="shared" si="3"/>
        <v>#REF!</v>
      </c>
      <c r="AD23" s="40" t="e">
        <f t="shared" ref="AD23:AD28" si="9">(AB23-AC23)</f>
        <v>#REF!</v>
      </c>
    </row>
    <row r="24" spans="2:30" x14ac:dyDescent="0.25">
      <c r="B24" s="81" t="s">
        <v>78</v>
      </c>
      <c r="C24" s="7" t="s">
        <v>13</v>
      </c>
      <c r="D24" s="34" t="s">
        <v>52</v>
      </c>
      <c r="E24" s="7">
        <v>0</v>
      </c>
      <c r="F24" s="7">
        <f>Transacciones!$AZ$68</f>
        <v>0</v>
      </c>
      <c r="G24" s="7">
        <f>Transacciones!$AZ$69</f>
        <v>0</v>
      </c>
      <c r="H24" s="7" t="e">
        <f>Transacciones!#REF!</f>
        <v>#REF!</v>
      </c>
      <c r="I24" s="7" t="e">
        <f>Transacciones!#REF!</f>
        <v>#REF!</v>
      </c>
      <c r="J24" s="7" t="e">
        <f>Transacciones!#REF!</f>
        <v>#REF!</v>
      </c>
      <c r="K24" s="7" t="e">
        <f>(SUM(E24:J24)*('Parametros del S'!$F$10))</f>
        <v>#REF!</v>
      </c>
      <c r="L24" s="7" t="e">
        <f>(SUM(F24:K24)*('Parametros del S'!$F$9))</f>
        <v>#REF!</v>
      </c>
      <c r="N24" s="81" t="s">
        <v>78</v>
      </c>
      <c r="O24" s="7" t="s">
        <v>13</v>
      </c>
      <c r="P24" s="34" t="s">
        <v>52</v>
      </c>
      <c r="Q24" s="8">
        <f>Transacciones!$AY$67</f>
        <v>10</v>
      </c>
      <c r="R24" s="8">
        <f>Transacciones!$AY$68</f>
        <v>0</v>
      </c>
      <c r="S24" s="8">
        <f>Transacciones!$AY$69</f>
        <v>0</v>
      </c>
      <c r="T24" s="8" t="e">
        <f>Transacciones!#REF!</f>
        <v>#REF!</v>
      </c>
      <c r="U24" s="8" t="e">
        <f>Transacciones!#REF!</f>
        <v>#REF!</v>
      </c>
      <c r="V24" s="8" t="e">
        <f>Transacciones!#REF!</f>
        <v>#REF!</v>
      </c>
      <c r="W24" s="7" t="e">
        <f>(SUM(Q24:V24)*('Parametros del S'!$E$10-'Parametros del S'!$C$10))</f>
        <v>#REF!</v>
      </c>
      <c r="X24" s="7" t="e">
        <f>W24</f>
        <v>#REF!</v>
      </c>
      <c r="Z24" s="83"/>
      <c r="AA24" s="51" t="s">
        <v>19</v>
      </c>
      <c r="AB24" s="52" t="e">
        <f t="shared" si="2"/>
        <v>#REF!</v>
      </c>
      <c r="AC24" s="52" t="e">
        <f t="shared" si="3"/>
        <v>#REF!</v>
      </c>
      <c r="AD24" s="52" t="e">
        <f t="shared" si="9"/>
        <v>#REF!</v>
      </c>
    </row>
    <row r="25" spans="2:30" x14ac:dyDescent="0.25">
      <c r="B25" s="81"/>
      <c r="C25" s="7" t="s">
        <v>19</v>
      </c>
      <c r="D25" s="34" t="s">
        <v>52</v>
      </c>
      <c r="E25" s="7">
        <f>Transacciones!$AZ$67</f>
        <v>10</v>
      </c>
      <c r="F25" s="7">
        <v>0</v>
      </c>
      <c r="G25" s="7">
        <f>Transacciones!$AZ$69</f>
        <v>0</v>
      </c>
      <c r="H25" s="7" t="e">
        <f>Transacciones!#REF!</f>
        <v>#REF!</v>
      </c>
      <c r="I25" s="7" t="e">
        <f>Transacciones!#REF!</f>
        <v>#REF!</v>
      </c>
      <c r="J25" s="7" t="e">
        <f>Transacciones!#REF!</f>
        <v>#REF!</v>
      </c>
      <c r="K25" s="7" t="e">
        <f>(SUM(E25:J25)*('Parametros del S'!$F$10))</f>
        <v>#REF!</v>
      </c>
      <c r="L25" s="7" t="e">
        <f>(SUM(F25:K25)*('Parametros del S'!$F$9))</f>
        <v>#REF!</v>
      </c>
      <c r="N25" s="81"/>
      <c r="O25" s="7" t="s">
        <v>19</v>
      </c>
      <c r="P25" s="34" t="s">
        <v>62</v>
      </c>
      <c r="Q25" s="8">
        <f>Transacciones!$AY$67</f>
        <v>10</v>
      </c>
      <c r="R25" s="8">
        <v>0</v>
      </c>
      <c r="S25" s="8">
        <f>Transacciones!$AY$69</f>
        <v>0</v>
      </c>
      <c r="T25" s="8" t="e">
        <f>Transacciones!#REF!</f>
        <v>#REF!</v>
      </c>
      <c r="U25" s="8" t="e">
        <f>Transacciones!#REF!</f>
        <v>#REF!</v>
      </c>
      <c r="V25" s="8" t="e">
        <f>Transacciones!#REF!</f>
        <v>#REF!</v>
      </c>
      <c r="W25" s="7" t="e">
        <f>(SUM(Q25:V25)*('Parametros del S'!$E$10-'Parametros del S'!$C$10))</f>
        <v>#REF!</v>
      </c>
      <c r="X25" s="7" t="e">
        <f t="shared" ref="X25:X29" si="10">W25</f>
        <v>#REF!</v>
      </c>
      <c r="Z25" s="83"/>
      <c r="AA25" s="39" t="s">
        <v>20</v>
      </c>
      <c r="AB25" s="40" t="e">
        <f t="shared" si="2"/>
        <v>#REF!</v>
      </c>
      <c r="AC25" s="40" t="e">
        <f t="shared" si="3"/>
        <v>#REF!</v>
      </c>
      <c r="AD25" s="40" t="e">
        <f t="shared" si="9"/>
        <v>#REF!</v>
      </c>
    </row>
    <row r="26" spans="2:30" x14ac:dyDescent="0.25">
      <c r="B26" s="81"/>
      <c r="C26" s="8" t="s">
        <v>20</v>
      </c>
      <c r="D26" s="34" t="s">
        <v>48</v>
      </c>
      <c r="E26" s="7">
        <f>Transacciones!$AZ$67</f>
        <v>10</v>
      </c>
      <c r="F26" s="7">
        <f>Transacciones!$AZ$68</f>
        <v>0</v>
      </c>
      <c r="G26" s="7">
        <v>0</v>
      </c>
      <c r="H26" s="7" t="e">
        <f>Transacciones!#REF!</f>
        <v>#REF!</v>
      </c>
      <c r="I26" s="7" t="e">
        <f>Transacciones!#REF!</f>
        <v>#REF!</v>
      </c>
      <c r="J26" s="7" t="e">
        <f>Transacciones!#REF!</f>
        <v>#REF!</v>
      </c>
      <c r="K26" s="7" t="e">
        <f>(SUM(E26:J26)*('Parametros del S'!$F$10))</f>
        <v>#REF!</v>
      </c>
      <c r="L26" s="7" t="e">
        <f>(SUM(F26:K26)*('Parametros del S'!$F$9))</f>
        <v>#REF!</v>
      </c>
      <c r="N26" s="81"/>
      <c r="O26" s="8" t="s">
        <v>20</v>
      </c>
      <c r="P26" s="34" t="s">
        <v>63</v>
      </c>
      <c r="Q26" s="8">
        <f>Transacciones!$AY$67</f>
        <v>10</v>
      </c>
      <c r="R26" s="8">
        <f>Transacciones!$AY$68</f>
        <v>0</v>
      </c>
      <c r="S26" s="8">
        <v>0</v>
      </c>
      <c r="T26" s="8" t="e">
        <f>Transacciones!#REF!</f>
        <v>#REF!</v>
      </c>
      <c r="U26" s="8" t="e">
        <f>Transacciones!#REF!</f>
        <v>#REF!</v>
      </c>
      <c r="V26" s="8" t="e">
        <f>Transacciones!#REF!</f>
        <v>#REF!</v>
      </c>
      <c r="W26" s="7" t="e">
        <f>(SUM(Q26:V26)*('Parametros del S'!$E$10-'Parametros del S'!$C$10))</f>
        <v>#REF!</v>
      </c>
      <c r="X26" s="7" t="e">
        <f t="shared" si="10"/>
        <v>#REF!</v>
      </c>
      <c r="Z26" s="83"/>
      <c r="AA26" s="51" t="s">
        <v>21</v>
      </c>
      <c r="AB26" s="52" t="e">
        <f t="shared" si="2"/>
        <v>#REF!</v>
      </c>
      <c r="AC26" s="52" t="e">
        <f t="shared" si="3"/>
        <v>#REF!</v>
      </c>
      <c r="AD26" s="52" t="e">
        <f t="shared" si="9"/>
        <v>#REF!</v>
      </c>
    </row>
    <row r="27" spans="2:30" x14ac:dyDescent="0.25">
      <c r="B27" s="81"/>
      <c r="C27" s="8" t="s">
        <v>21</v>
      </c>
      <c r="D27" s="34" t="s">
        <v>49</v>
      </c>
      <c r="E27" s="7">
        <f>Transacciones!$AZ$67</f>
        <v>10</v>
      </c>
      <c r="F27" s="7">
        <f>Transacciones!$AZ$68</f>
        <v>0</v>
      </c>
      <c r="G27" s="7">
        <f>Transacciones!$AZ$69</f>
        <v>0</v>
      </c>
      <c r="H27" s="7">
        <v>0</v>
      </c>
      <c r="I27" s="7" t="e">
        <f>Transacciones!#REF!</f>
        <v>#REF!</v>
      </c>
      <c r="J27" s="7" t="e">
        <f>Transacciones!#REF!</f>
        <v>#REF!</v>
      </c>
      <c r="K27" s="7" t="e">
        <f>(SUM(E27:J27)*('Parametros del S'!$F$10))</f>
        <v>#REF!</v>
      </c>
      <c r="L27" s="7" t="e">
        <f>(SUM(F27:K27)*('Parametros del S'!$F$9))</f>
        <v>#REF!</v>
      </c>
      <c r="N27" s="81"/>
      <c r="O27" s="8" t="s">
        <v>21</v>
      </c>
      <c r="P27" s="34" t="s">
        <v>64</v>
      </c>
      <c r="Q27" s="8">
        <f>Transacciones!$AY$67</f>
        <v>10</v>
      </c>
      <c r="R27" s="8">
        <f>Transacciones!$AY$68</f>
        <v>0</v>
      </c>
      <c r="S27" s="8">
        <f>Transacciones!$AY$69</f>
        <v>0</v>
      </c>
      <c r="T27" s="8">
        <v>0</v>
      </c>
      <c r="U27" s="8" t="e">
        <f>Transacciones!#REF!</f>
        <v>#REF!</v>
      </c>
      <c r="V27" s="8" t="e">
        <f>Transacciones!#REF!</f>
        <v>#REF!</v>
      </c>
      <c r="W27" s="7" t="e">
        <f>(SUM(Q27:V27)*('Parametros del S'!$E$10-'Parametros del S'!$C$10))</f>
        <v>#REF!</v>
      </c>
      <c r="X27" s="7" t="e">
        <f t="shared" si="10"/>
        <v>#REF!</v>
      </c>
      <c r="Z27" s="83"/>
      <c r="AA27" s="39" t="s">
        <v>22</v>
      </c>
      <c r="AB27" s="40" t="e">
        <f t="shared" si="2"/>
        <v>#REF!</v>
      </c>
      <c r="AC27" s="40" t="e">
        <f>L28</f>
        <v>#REF!</v>
      </c>
      <c r="AD27" s="40" t="e">
        <f t="shared" si="9"/>
        <v>#REF!</v>
      </c>
    </row>
    <row r="28" spans="2:30" x14ac:dyDescent="0.25">
      <c r="B28" s="81"/>
      <c r="C28" s="8" t="s">
        <v>22</v>
      </c>
      <c r="D28" s="34" t="s">
        <v>53</v>
      </c>
      <c r="E28" s="7">
        <f>Transacciones!$AZ$67</f>
        <v>10</v>
      </c>
      <c r="F28" s="7">
        <f>Transacciones!$AZ$68</f>
        <v>0</v>
      </c>
      <c r="G28" s="7">
        <f>Transacciones!$AZ$69</f>
        <v>0</v>
      </c>
      <c r="H28" s="7" t="e">
        <f>Transacciones!#REF!</f>
        <v>#REF!</v>
      </c>
      <c r="I28" s="7">
        <v>0</v>
      </c>
      <c r="J28" s="7" t="e">
        <f>Transacciones!#REF!</f>
        <v>#REF!</v>
      </c>
      <c r="K28" s="7" t="e">
        <f>(SUM(E28:J28)*('Parametros del S'!$F$10))</f>
        <v>#REF!</v>
      </c>
      <c r="L28" s="7" t="e">
        <f>(SUM(F28:K28)*('Parametros del S'!$F$9))</f>
        <v>#REF!</v>
      </c>
      <c r="N28" s="81"/>
      <c r="O28" s="8" t="s">
        <v>22</v>
      </c>
      <c r="P28" s="34" t="s">
        <v>65</v>
      </c>
      <c r="Q28" s="8">
        <f>Transacciones!$AY$67</f>
        <v>10</v>
      </c>
      <c r="R28" s="8">
        <f>Transacciones!$AY$68</f>
        <v>0</v>
      </c>
      <c r="S28" s="8">
        <f>Transacciones!$AY$69</f>
        <v>0</v>
      </c>
      <c r="T28" s="8" t="e">
        <f>Transacciones!#REF!</f>
        <v>#REF!</v>
      </c>
      <c r="U28" s="8">
        <v>0</v>
      </c>
      <c r="V28" s="8" t="e">
        <f>Transacciones!#REF!</f>
        <v>#REF!</v>
      </c>
      <c r="W28" s="7" t="e">
        <f>(SUM(Q28:V28)*('Parametros del S'!$E$10-'Parametros del S'!$C$10))</f>
        <v>#REF!</v>
      </c>
      <c r="X28" s="7" t="e">
        <f t="shared" si="10"/>
        <v>#REF!</v>
      </c>
      <c r="Z28" s="84"/>
      <c r="AA28" s="53" t="s">
        <v>34</v>
      </c>
      <c r="AB28" s="52" t="e">
        <f>X29</f>
        <v>#REF!</v>
      </c>
      <c r="AC28" s="52" t="e">
        <f t="shared" si="3"/>
        <v>#REF!</v>
      </c>
      <c r="AD28" s="52" t="e">
        <f t="shared" si="9"/>
        <v>#REF!</v>
      </c>
    </row>
    <row r="29" spans="2:30" x14ac:dyDescent="0.25">
      <c r="B29" s="82"/>
      <c r="C29" s="35" t="s">
        <v>34</v>
      </c>
      <c r="D29" s="10">
        <v>0</v>
      </c>
      <c r="E29" s="7">
        <f>Transacciones!$AZ$67</f>
        <v>10</v>
      </c>
      <c r="F29" s="7">
        <f>Transacciones!$AZ$68</f>
        <v>0</v>
      </c>
      <c r="G29" s="7">
        <f>Transacciones!$AZ$69</f>
        <v>0</v>
      </c>
      <c r="H29" s="7" t="e">
        <f>Transacciones!#REF!</f>
        <v>#REF!</v>
      </c>
      <c r="I29" s="7" t="e">
        <f>Transacciones!#REF!</f>
        <v>#REF!</v>
      </c>
      <c r="J29" s="7">
        <v>0</v>
      </c>
      <c r="K29" s="7" t="e">
        <f>(SUM(E29:J29)*('Parametros del S'!$F$10))</f>
        <v>#REF!</v>
      </c>
      <c r="L29" s="10" t="e">
        <f>(SUM(F29:K29)*('Parametros del S'!$F$9))</f>
        <v>#REF!</v>
      </c>
      <c r="N29" s="82"/>
      <c r="O29" s="35" t="s">
        <v>34</v>
      </c>
      <c r="P29" s="10" t="s">
        <v>66</v>
      </c>
      <c r="Q29" s="8">
        <f>Transacciones!$AY$67</f>
        <v>10</v>
      </c>
      <c r="R29" s="8">
        <f>Transacciones!$AY$68</f>
        <v>0</v>
      </c>
      <c r="S29" s="8">
        <f>Transacciones!$AY$69</f>
        <v>0</v>
      </c>
      <c r="T29" s="8" t="e">
        <f>Transacciones!#REF!</f>
        <v>#REF!</v>
      </c>
      <c r="U29" s="8" t="e">
        <f>Transacciones!#REF!</f>
        <v>#REF!</v>
      </c>
      <c r="V29" s="8">
        <v>0</v>
      </c>
      <c r="W29" s="7" t="e">
        <f>(SUM(Q29:V29)*('Parametros del S'!$E$10-'Parametros del S'!$C$10))</f>
        <v>#REF!</v>
      </c>
      <c r="X29" s="10" t="e">
        <f t="shared" si="10"/>
        <v>#REF!</v>
      </c>
    </row>
  </sheetData>
  <mergeCells count="14">
    <mergeCell ref="P4:V4"/>
    <mergeCell ref="N12:N16"/>
    <mergeCell ref="N18:N23"/>
    <mergeCell ref="D4:J4"/>
    <mergeCell ref="B6:B10"/>
    <mergeCell ref="N6:N10"/>
    <mergeCell ref="B12:B16"/>
    <mergeCell ref="B24:B29"/>
    <mergeCell ref="N24:N29"/>
    <mergeCell ref="Z23:Z28"/>
    <mergeCell ref="Z5:Z9"/>
    <mergeCell ref="Z11:Z15"/>
    <mergeCell ref="Z17:Z22"/>
    <mergeCell ref="B18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 del S</vt:lpstr>
      <vt:lpstr>Transacciones</vt:lpstr>
      <vt:lpstr>Costo-Beneficio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Aguilar</dc:creator>
  <cp:lastModifiedBy>Diana</cp:lastModifiedBy>
  <dcterms:created xsi:type="dcterms:W3CDTF">2017-03-15T03:27:47Z</dcterms:created>
  <dcterms:modified xsi:type="dcterms:W3CDTF">2017-06-05T07:23:22Z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37e839fd-42e0-4f86-b877-c95b185b363b</vt:lpwstr>
  </property>
</Properties>
</file>